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ml.chartshapes+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2.xml" ContentType="application/vnd.openxmlformats-officedocument.themeOverride+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3.xml" ContentType="application/vnd.openxmlformats-officedocument.themeOverride+xml"/>
  <Override PartName="/xl/drawings/drawing9.xml" ContentType="application/vnd.openxmlformats-officedocument.drawing+xml"/>
  <Override PartName="/xl/drawings/drawing10.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E:\JUAN CARLOS CAMACHO\2019\ACTUALIZACIONES WEB\PLANEACION\PLAN ACCION\"/>
    </mc:Choice>
  </mc:AlternateContent>
  <bookViews>
    <workbookView xWindow="0" yWindow="0" windowWidth="25140" windowHeight="10980" tabRatio="750" firstSheet="2" activeTab="3"/>
  </bookViews>
  <sheets>
    <sheet name="PLAN DE ACCIÓN 2018" sheetId="1" state="hidden" r:id="rId1"/>
    <sheet name="Indicadores" sheetId="15" state="hidden" r:id="rId2"/>
    <sheet name="PLAN DE ACCIÓN 2019 Producto" sheetId="9" r:id="rId3"/>
    <sheet name="PLAN DE ACCIÓN 2019 Actividades" sheetId="14" r:id="rId4"/>
    <sheet name="PLAN DE DESARROLLO 2019 Matriz" sheetId="16" r:id="rId5"/>
    <sheet name="Tablas" sheetId="8" state="hidden" r:id="rId6"/>
    <sheet name="PLAN DE DESARROLLO 2018" sheetId="3" state="hidden" r:id="rId7"/>
    <sheet name="Actividades Plan de Desarrollo" sheetId="6" state="hidden" r:id="rId8"/>
  </sheets>
  <externalReferences>
    <externalReference r:id="rId9"/>
    <externalReference r:id="rId10"/>
    <externalReference r:id="rId11"/>
    <externalReference r:id="rId12"/>
    <externalReference r:id="rId13"/>
    <externalReference r:id="rId14"/>
    <externalReference r:id="rId15"/>
  </externalReferences>
  <definedNames>
    <definedName name="_xlnm._FilterDatabase" localSheetId="0" hidden="1">'PLAN DE ACCIÓN 2018'!$B$8:$AQ$227</definedName>
    <definedName name="_xlnm._FilterDatabase" localSheetId="3" hidden="1">'PLAN DE ACCIÓN 2019 Actividades'!$B$5:$AQ$249</definedName>
    <definedName name="_xlnm._FilterDatabase" localSheetId="2" hidden="1">'PLAN DE ACCIÓN 2019 Producto'!$B$6:$AA$78</definedName>
    <definedName name="_xlnm._FilterDatabase" localSheetId="6" hidden="1">'PLAN DE DESARROLLO 2018'!$A$5:$R$23</definedName>
    <definedName name="_xlnm.Print_Area" localSheetId="6">'PLAN DE DESARROLLO 2018'!$E$5:$P$23</definedName>
    <definedName name="SegmentaciónDeDatos_DEPENDENCIA">#N/A</definedName>
    <definedName name="SegmentaciónDeDatos_Estado_del_Producto">#N/A</definedName>
    <definedName name="SegmentaciónDeDatos_Tipo_de_resultado">#N/A</definedName>
  </definedNames>
  <calcPr calcId="181029"/>
  <pivotCaches>
    <pivotCache cacheId="0" r:id="rId16"/>
    <pivotCache cacheId="1" r:id="rId17"/>
  </pivotCaches>
  <extLst>
    <ext xmlns:x14="http://schemas.microsoft.com/office/spreadsheetml/2009/9/main" uri="{BBE1A952-AA13-448e-AADC-164F8A28A991}">
      <x14:slicerCaches>
        <x14:slicerCache r:id="rId18"/>
        <x14:slicerCache r:id="rId19"/>
        <x14:slicerCache r:id="rId20"/>
      </x14:slicerCaches>
    </ext>
    <ext xmlns:x14="http://schemas.microsoft.com/office/spreadsheetml/2009/9/main" uri="{79F54976-1DA5-4618-B147-4CDE4B953A38}">
      <x14:workbookPr/>
    </ext>
  </extLst>
</workbook>
</file>

<file path=xl/calcChain.xml><?xml version="1.0" encoding="utf-8"?>
<calcChain xmlns="http://schemas.openxmlformats.org/spreadsheetml/2006/main">
  <c r="N24" i="16" l="1"/>
  <c r="M24" i="16"/>
  <c r="O22" i="16"/>
  <c r="N21" i="16"/>
  <c r="M21" i="16"/>
  <c r="O20" i="16"/>
  <c r="N19" i="16"/>
  <c r="M17" i="16"/>
  <c r="M19" i="16"/>
  <c r="O18" i="16"/>
  <c r="O17" i="16"/>
  <c r="O16" i="16"/>
  <c r="O15" i="16"/>
  <c r="O14" i="16"/>
  <c r="O13" i="16"/>
  <c r="O12" i="16"/>
  <c r="O11" i="16"/>
  <c r="O10" i="16"/>
  <c r="O9" i="16"/>
  <c r="O8" i="16"/>
  <c r="O6" i="16"/>
  <c r="R74" i="9"/>
  <c r="R75" i="9"/>
  <c r="R76" i="9"/>
  <c r="R77" i="9"/>
  <c r="R56" i="9"/>
  <c r="R57" i="9"/>
  <c r="AJ253" i="14"/>
  <c r="AL253" i="14"/>
  <c r="AL252" i="14"/>
  <c r="AJ252" i="14"/>
  <c r="AK252" i="14"/>
  <c r="AL251" i="14"/>
  <c r="AK251" i="14"/>
  <c r="AJ251" i="14"/>
  <c r="AJ249" i="14"/>
  <c r="AL249" i="14"/>
  <c r="AJ248" i="14"/>
  <c r="AK248" i="14"/>
  <c r="AJ247" i="14"/>
  <c r="AK247" i="14"/>
  <c r="AJ246" i="14"/>
  <c r="AJ245" i="14"/>
  <c r="AL245" i="14"/>
  <c r="AJ244" i="14"/>
  <c r="AK244" i="14"/>
  <c r="AJ243" i="14"/>
  <c r="AL243" i="14"/>
  <c r="AJ242" i="14"/>
  <c r="AJ241" i="14"/>
  <c r="AL241" i="14"/>
  <c r="AJ240" i="14"/>
  <c r="AK240" i="14"/>
  <c r="AJ239" i="14"/>
  <c r="AL239" i="14"/>
  <c r="AJ238" i="14"/>
  <c r="AJ237" i="14"/>
  <c r="AL237" i="14"/>
  <c r="AJ236" i="14"/>
  <c r="AK236" i="14"/>
  <c r="AJ235" i="14"/>
  <c r="AL235" i="14"/>
  <c r="AJ234" i="14"/>
  <c r="AJ233" i="14"/>
  <c r="AL233" i="14"/>
  <c r="AF233" i="14"/>
  <c r="X233" i="14"/>
  <c r="AJ232" i="14"/>
  <c r="R232" i="14"/>
  <c r="W232" i="14"/>
  <c r="AJ231" i="14"/>
  <c r="AJ230" i="14"/>
  <c r="AK230" i="14"/>
  <c r="AJ229" i="14"/>
  <c r="AL229" i="14"/>
  <c r="AJ228" i="14"/>
  <c r="AL228" i="14"/>
  <c r="AJ227" i="14"/>
  <c r="AJ226" i="14"/>
  <c r="AK226" i="14"/>
  <c r="AJ225" i="14"/>
  <c r="AK225" i="14"/>
  <c r="AJ224" i="14"/>
  <c r="AL224" i="14"/>
  <c r="AJ223" i="14"/>
  <c r="AJ222" i="14"/>
  <c r="AL222" i="14"/>
  <c r="AJ221" i="14"/>
  <c r="AK221" i="14"/>
  <c r="AJ220" i="14"/>
  <c r="AL220" i="14"/>
  <c r="AJ219" i="14"/>
  <c r="AJ218" i="14"/>
  <c r="AL218" i="14"/>
  <c r="AJ217" i="14"/>
  <c r="AL217" i="14"/>
  <c r="AJ216" i="14"/>
  <c r="AL216" i="14"/>
  <c r="AJ215" i="14"/>
  <c r="AJ214" i="14"/>
  <c r="AL214" i="14"/>
  <c r="AJ213" i="14"/>
  <c r="AL213" i="14"/>
  <c r="AJ212" i="14"/>
  <c r="AL212" i="14"/>
  <c r="AJ211" i="14"/>
  <c r="AJ210" i="14"/>
  <c r="AK210" i="14"/>
  <c r="AJ209" i="14"/>
  <c r="AL209" i="14"/>
  <c r="AJ208" i="14"/>
  <c r="AL208" i="14"/>
  <c r="AJ207" i="14"/>
  <c r="AJ206" i="14"/>
  <c r="AL206" i="14"/>
  <c r="AJ205" i="14"/>
  <c r="AK205" i="14"/>
  <c r="AJ204" i="14"/>
  <c r="AL204" i="14"/>
  <c r="AJ203" i="14"/>
  <c r="AJ202" i="14"/>
  <c r="AL202" i="14"/>
  <c r="AJ201" i="14"/>
  <c r="AL201" i="14"/>
  <c r="AJ200" i="14"/>
  <c r="AL200" i="14"/>
  <c r="AJ199" i="14"/>
  <c r="AJ198" i="14"/>
  <c r="AK198" i="14"/>
  <c r="AJ197" i="14"/>
  <c r="AL197" i="14"/>
  <c r="AJ196" i="14"/>
  <c r="AL196" i="14"/>
  <c r="AJ195" i="14"/>
  <c r="AJ194" i="14"/>
  <c r="AK194" i="14"/>
  <c r="AJ193" i="14"/>
  <c r="AK193" i="14"/>
  <c r="AJ192" i="14"/>
  <c r="AL192" i="14"/>
  <c r="AJ191" i="14"/>
  <c r="AJ190" i="14"/>
  <c r="AL190" i="14"/>
  <c r="AJ189" i="14"/>
  <c r="AK189" i="14"/>
  <c r="AJ188" i="14"/>
  <c r="AL188" i="14"/>
  <c r="AJ187" i="14"/>
  <c r="AJ186" i="14"/>
  <c r="AL186" i="14"/>
  <c r="AJ185" i="14"/>
  <c r="AK185" i="14"/>
  <c r="AJ184" i="14"/>
  <c r="AL184" i="14"/>
  <c r="AJ183" i="14"/>
  <c r="AJ182" i="14"/>
  <c r="AL182" i="14"/>
  <c r="AJ181" i="14"/>
  <c r="AL181" i="14"/>
  <c r="AJ180" i="14"/>
  <c r="AL180" i="14"/>
  <c r="AJ179" i="14"/>
  <c r="AJ178" i="14"/>
  <c r="AK178" i="14"/>
  <c r="X178" i="14"/>
  <c r="AJ177" i="14"/>
  <c r="AK177" i="14"/>
  <c r="AJ176" i="14"/>
  <c r="AK176" i="14"/>
  <c r="AJ175" i="14"/>
  <c r="AL175" i="14"/>
  <c r="AJ174" i="14"/>
  <c r="AJ173" i="14"/>
  <c r="AL173" i="14"/>
  <c r="AJ172" i="14"/>
  <c r="AK172" i="14"/>
  <c r="AJ171" i="14"/>
  <c r="AL171" i="14"/>
  <c r="R171" i="14"/>
  <c r="W171" i="14"/>
  <c r="AJ170" i="14"/>
  <c r="AL170" i="14"/>
  <c r="AJ169" i="14"/>
  <c r="AJ168" i="14"/>
  <c r="AL168" i="14"/>
  <c r="AJ167" i="14"/>
  <c r="AK167" i="14"/>
  <c r="AJ166" i="14"/>
  <c r="AL166" i="14"/>
  <c r="AJ165" i="14"/>
  <c r="AJ164" i="14"/>
  <c r="AL164" i="14"/>
  <c r="AJ163" i="14"/>
  <c r="AK163" i="14"/>
  <c r="AJ162" i="14"/>
  <c r="AL162" i="14"/>
  <c r="AJ161" i="14"/>
  <c r="AJ160" i="14"/>
  <c r="AL160" i="14"/>
  <c r="AJ159" i="14"/>
  <c r="AK159" i="14"/>
  <c r="AJ158" i="14"/>
  <c r="AL158" i="14"/>
  <c r="AJ157" i="14"/>
  <c r="AJ156" i="14"/>
  <c r="AL156" i="14"/>
  <c r="AJ155" i="14"/>
  <c r="AK155" i="14"/>
  <c r="AJ154" i="14"/>
  <c r="AL154" i="14"/>
  <c r="AJ153" i="14"/>
  <c r="AJ152" i="14"/>
  <c r="AL152" i="14"/>
  <c r="AJ151" i="14"/>
  <c r="AK151" i="14"/>
  <c r="AJ150" i="14"/>
  <c r="AL150" i="14"/>
  <c r="AJ149" i="14"/>
  <c r="AJ148" i="14"/>
  <c r="AL148" i="14"/>
  <c r="AJ147" i="14"/>
  <c r="AK147" i="14"/>
  <c r="AJ146" i="14"/>
  <c r="AL146" i="14"/>
  <c r="AJ145" i="14"/>
  <c r="AJ144" i="14"/>
  <c r="AL144" i="14"/>
  <c r="AJ143" i="14"/>
  <c r="AK143" i="14"/>
  <c r="AJ142" i="14"/>
  <c r="AL142" i="14"/>
  <c r="AJ141" i="14"/>
  <c r="AJ140" i="14"/>
  <c r="AL140" i="14"/>
  <c r="AJ139" i="14"/>
  <c r="AK139" i="14"/>
  <c r="AJ138" i="14"/>
  <c r="AL138" i="14"/>
  <c r="AJ137" i="14"/>
  <c r="AJ136" i="14"/>
  <c r="AL136" i="14"/>
  <c r="AJ135" i="14"/>
  <c r="AK135" i="14"/>
  <c r="AJ134" i="14"/>
  <c r="AL134" i="14"/>
  <c r="AJ133" i="14"/>
  <c r="AJ132" i="14"/>
  <c r="AL132" i="14"/>
  <c r="AJ131" i="14"/>
  <c r="AK131" i="14"/>
  <c r="AJ130" i="14"/>
  <c r="AL130" i="14"/>
  <c r="AJ129" i="14"/>
  <c r="AJ128" i="14"/>
  <c r="AL128" i="14"/>
  <c r="AJ127" i="14"/>
  <c r="AK127" i="14"/>
  <c r="AJ126" i="14"/>
  <c r="AL126" i="14"/>
  <c r="W126" i="14"/>
  <c r="Y126" i="14"/>
  <c r="AJ125" i="14"/>
  <c r="AJ124" i="14"/>
  <c r="AL124" i="14"/>
  <c r="AJ123" i="14"/>
  <c r="AK123" i="14"/>
  <c r="AJ122" i="14"/>
  <c r="AL122" i="14"/>
  <c r="AJ121" i="14"/>
  <c r="AJ120" i="14"/>
  <c r="AL120" i="14"/>
  <c r="AJ119" i="14"/>
  <c r="AK119" i="14"/>
  <c r="AJ118" i="14"/>
  <c r="AL118" i="14"/>
  <c r="AJ117" i="14"/>
  <c r="AJ116" i="14"/>
  <c r="AL116" i="14"/>
  <c r="AJ115" i="14"/>
  <c r="AK115" i="14"/>
  <c r="AJ114" i="14"/>
  <c r="AL114" i="14"/>
  <c r="AJ113" i="14"/>
  <c r="AJ112" i="14"/>
  <c r="AL112" i="14"/>
  <c r="AJ111" i="14"/>
  <c r="AK111" i="14"/>
  <c r="AJ110" i="14"/>
  <c r="AL110" i="14"/>
  <c r="AJ109" i="14"/>
  <c r="AJ108" i="14"/>
  <c r="AL108" i="14"/>
  <c r="AJ107" i="14"/>
  <c r="AK107" i="14"/>
  <c r="AJ106" i="14"/>
  <c r="AL106" i="14"/>
  <c r="AJ105" i="14"/>
  <c r="AJ104" i="14"/>
  <c r="AL104" i="14"/>
  <c r="AJ103" i="14"/>
  <c r="AK103" i="14"/>
  <c r="AJ102" i="14"/>
  <c r="AL102" i="14"/>
  <c r="AJ101" i="14"/>
  <c r="AJ100" i="14"/>
  <c r="AL100" i="14"/>
  <c r="AJ99" i="14"/>
  <c r="AK99" i="14"/>
  <c r="W99" i="14"/>
  <c r="X99" i="14"/>
  <c r="AJ98" i="14"/>
  <c r="AL98" i="14"/>
  <c r="AJ97" i="14"/>
  <c r="AK97" i="14"/>
  <c r="AJ96" i="14"/>
  <c r="AK96" i="14"/>
  <c r="AJ95" i="14"/>
  <c r="AK95" i="14"/>
  <c r="AJ94" i="14"/>
  <c r="AL94" i="14"/>
  <c r="AJ93" i="14"/>
  <c r="AK93" i="14"/>
  <c r="AJ92" i="14"/>
  <c r="AL92" i="14"/>
  <c r="AJ91" i="14"/>
  <c r="AK91" i="14"/>
  <c r="AJ90" i="14"/>
  <c r="AL90" i="14"/>
  <c r="AJ89" i="14"/>
  <c r="AK89" i="14"/>
  <c r="AJ88" i="14"/>
  <c r="AK88" i="14"/>
  <c r="X88" i="14"/>
  <c r="AJ87" i="14"/>
  <c r="AK87" i="14"/>
  <c r="AJ86" i="14"/>
  <c r="AK86" i="14"/>
  <c r="X86" i="14"/>
  <c r="AJ85" i="14"/>
  <c r="AK85" i="14"/>
  <c r="R85" i="14"/>
  <c r="W85" i="14"/>
  <c r="Y85" i="14"/>
  <c r="AJ84" i="14"/>
  <c r="AK84" i="14"/>
  <c r="AJ83" i="14"/>
  <c r="AL83" i="14"/>
  <c r="AJ82" i="14"/>
  <c r="AK82" i="14"/>
  <c r="AJ81" i="14"/>
  <c r="AL81" i="14"/>
  <c r="AJ80" i="14"/>
  <c r="AK80" i="14"/>
  <c r="AJ79" i="14"/>
  <c r="AL79" i="14"/>
  <c r="AJ78" i="14"/>
  <c r="AL78" i="14"/>
  <c r="AJ77" i="14"/>
  <c r="AL77" i="14"/>
  <c r="AJ76" i="14"/>
  <c r="AL76" i="14"/>
  <c r="AJ75" i="14"/>
  <c r="AL75" i="14"/>
  <c r="AJ74" i="14"/>
  <c r="AL74" i="14"/>
  <c r="AJ73" i="14"/>
  <c r="AL73" i="14"/>
  <c r="AJ72" i="14"/>
  <c r="AL72" i="14"/>
  <c r="AJ71" i="14"/>
  <c r="AK71" i="14"/>
  <c r="AJ70" i="14"/>
  <c r="AL70" i="14"/>
  <c r="AJ69" i="14"/>
  <c r="AL69" i="14"/>
  <c r="AJ68" i="14"/>
  <c r="AL68" i="14"/>
  <c r="AJ67" i="14"/>
  <c r="AL67" i="14"/>
  <c r="AJ66" i="14"/>
  <c r="AL66" i="14"/>
  <c r="AJ65" i="14"/>
  <c r="AL65" i="14"/>
  <c r="AJ64" i="14"/>
  <c r="AL64" i="14"/>
  <c r="AJ63" i="14"/>
  <c r="AK63" i="14"/>
  <c r="AJ62" i="14"/>
  <c r="AL62" i="14"/>
  <c r="AJ61" i="14"/>
  <c r="AL61" i="14"/>
  <c r="AJ60" i="14"/>
  <c r="AL60" i="14"/>
  <c r="AJ59" i="14"/>
  <c r="AK59" i="14"/>
  <c r="AJ58" i="14"/>
  <c r="AL58" i="14"/>
  <c r="AJ57" i="14"/>
  <c r="AL57" i="14"/>
  <c r="AJ56" i="14"/>
  <c r="AL56" i="14"/>
  <c r="AJ55" i="14"/>
  <c r="AK55" i="14"/>
  <c r="AJ54" i="14"/>
  <c r="AL54" i="14"/>
  <c r="AJ53" i="14"/>
  <c r="AL53" i="14"/>
  <c r="AJ52" i="14"/>
  <c r="AL52" i="14"/>
  <c r="AJ51" i="14"/>
  <c r="AK51" i="14"/>
  <c r="AJ50" i="14"/>
  <c r="AL50" i="14"/>
  <c r="AJ49" i="14"/>
  <c r="AL49" i="14"/>
  <c r="AJ48" i="14"/>
  <c r="AL48" i="14"/>
  <c r="AJ47" i="14"/>
  <c r="AK47" i="14"/>
  <c r="AJ46" i="14"/>
  <c r="AL46" i="14"/>
  <c r="AJ45" i="14"/>
  <c r="AL45" i="14"/>
  <c r="AJ44" i="14"/>
  <c r="AL44" i="14"/>
  <c r="AJ43" i="14"/>
  <c r="AK43" i="14"/>
  <c r="AJ42" i="14"/>
  <c r="AL42" i="14"/>
  <c r="AJ41" i="14"/>
  <c r="AL41" i="14"/>
  <c r="AJ40" i="14"/>
  <c r="AL40" i="14"/>
  <c r="AJ39" i="14"/>
  <c r="AK39" i="14"/>
  <c r="AJ38" i="14"/>
  <c r="AK38" i="14"/>
  <c r="AJ37" i="14"/>
  <c r="AL37" i="14"/>
  <c r="X37" i="14"/>
  <c r="AJ36" i="14"/>
  <c r="AL36" i="14"/>
  <c r="AJ35" i="14"/>
  <c r="AL35" i="14"/>
  <c r="X35" i="14"/>
  <c r="AJ34" i="14"/>
  <c r="AL34" i="14"/>
  <c r="R34" i="14"/>
  <c r="W34" i="14"/>
  <c r="AJ33" i="14"/>
  <c r="AL33" i="14"/>
  <c r="AJ32" i="14"/>
  <c r="AL32" i="14"/>
  <c r="AJ31" i="14"/>
  <c r="AL31" i="14"/>
  <c r="AF31" i="14"/>
  <c r="AJ30" i="14"/>
  <c r="AL30" i="14"/>
  <c r="AJ29" i="14"/>
  <c r="AL29" i="14"/>
  <c r="AJ28" i="14"/>
  <c r="AL28" i="14"/>
  <c r="AJ27" i="14"/>
  <c r="AL27" i="14"/>
  <c r="AJ26" i="14"/>
  <c r="AL26" i="14"/>
  <c r="AJ25" i="14"/>
  <c r="AL25" i="14"/>
  <c r="AJ24" i="14"/>
  <c r="AL24" i="14"/>
  <c r="AJ23" i="14"/>
  <c r="AL23" i="14"/>
  <c r="AJ22" i="14"/>
  <c r="AL22" i="14"/>
  <c r="AJ21" i="14"/>
  <c r="AL21" i="14"/>
  <c r="AJ20" i="14"/>
  <c r="AL20" i="14"/>
  <c r="AJ19" i="14"/>
  <c r="AL19" i="14"/>
  <c r="AJ18" i="14"/>
  <c r="AL18" i="14"/>
  <c r="AJ17" i="14"/>
  <c r="AL17" i="14"/>
  <c r="AJ16" i="14"/>
  <c r="AL16" i="14"/>
  <c r="AJ15" i="14"/>
  <c r="AL15" i="14"/>
  <c r="AJ14" i="14"/>
  <c r="AL14" i="14"/>
  <c r="AJ13" i="14"/>
  <c r="AL13" i="14"/>
  <c r="AJ12" i="14"/>
  <c r="AL12" i="14"/>
  <c r="AJ11" i="14"/>
  <c r="AL11" i="14"/>
  <c r="AJ10" i="14"/>
  <c r="AL10" i="14"/>
  <c r="AJ9" i="14"/>
  <c r="AL9" i="14"/>
  <c r="X9" i="14"/>
  <c r="AJ8" i="14"/>
  <c r="AL8" i="14"/>
  <c r="AJ7" i="14"/>
  <c r="AK7" i="14"/>
  <c r="AF7" i="14"/>
  <c r="X7" i="14"/>
  <c r="AJ6" i="14"/>
  <c r="AL6" i="14"/>
  <c r="R6" i="14"/>
  <c r="W6" i="14"/>
  <c r="Z6" i="14"/>
  <c r="R16" i="9"/>
  <c r="S59" i="9"/>
  <c r="X59" i="9"/>
  <c r="Y59" i="9"/>
  <c r="AK164" i="14"/>
  <c r="AL193" i="14"/>
  <c r="AL59" i="14"/>
  <c r="AK75" i="14"/>
  <c r="AK162" i="14"/>
  <c r="AL39" i="14"/>
  <c r="AK42" i="14"/>
  <c r="AL119" i="14"/>
  <c r="AK132" i="14"/>
  <c r="AK130" i="14"/>
  <c r="AK148" i="14"/>
  <c r="AL226" i="14"/>
  <c r="AL99" i="14"/>
  <c r="AK146" i="14"/>
  <c r="AL63" i="14"/>
  <c r="AK66" i="14"/>
  <c r="AL95" i="14"/>
  <c r="AK98" i="14"/>
  <c r="AL103" i="14"/>
  <c r="AK140" i="14"/>
  <c r="AK156" i="14"/>
  <c r="AK171" i="14"/>
  <c r="AK184" i="14"/>
  <c r="AL198" i="14"/>
  <c r="AL221" i="14"/>
  <c r="AL240" i="14"/>
  <c r="AK243" i="14"/>
  <c r="AK18" i="14"/>
  <c r="AL93" i="14"/>
  <c r="AL115" i="14"/>
  <c r="AK138" i="14"/>
  <c r="AK154" i="14"/>
  <c r="AK170" i="14"/>
  <c r="AK182" i="14"/>
  <c r="AL38" i="14"/>
  <c r="AL55" i="14"/>
  <c r="AK58" i="14"/>
  <c r="AK67" i="14"/>
  <c r="AL71" i="14"/>
  <c r="AK74" i="14"/>
  <c r="AL88" i="14"/>
  <c r="AL111" i="14"/>
  <c r="AK126" i="14"/>
  <c r="AK134" i="14"/>
  <c r="AK142" i="14"/>
  <c r="AK150" i="14"/>
  <c r="AK158" i="14"/>
  <c r="AK166" i="14"/>
  <c r="AK173" i="14"/>
  <c r="AK175" i="14"/>
  <c r="AL177" i="14"/>
  <c r="AL178" i="14"/>
  <c r="AL189" i="14"/>
  <c r="AL194" i="14"/>
  <c r="AK209" i="14"/>
  <c r="AK214" i="14"/>
  <c r="AK216" i="14"/>
  <c r="AL225" i="14"/>
  <c r="AK235" i="14"/>
  <c r="AL7" i="14"/>
  <c r="AK22" i="14"/>
  <c r="AL47" i="14"/>
  <c r="AK50" i="14"/>
  <c r="AK62" i="14"/>
  <c r="AK78" i="14"/>
  <c r="AL96" i="14"/>
  <c r="AL107" i="14"/>
  <c r="AL123" i="14"/>
  <c r="AK128" i="14"/>
  <c r="AK136" i="14"/>
  <c r="AK144" i="14"/>
  <c r="AK152" i="14"/>
  <c r="AK160" i="14"/>
  <c r="AK168" i="14"/>
  <c r="AK180" i="14"/>
  <c r="AL185" i="14"/>
  <c r="AL205" i="14"/>
  <c r="AL210" i="14"/>
  <c r="AL230" i="14"/>
  <c r="AL247" i="14"/>
  <c r="AK14" i="14"/>
  <c r="AK26" i="14"/>
  <c r="AK31" i="14"/>
  <c r="AK30" i="14"/>
  <c r="AL43" i="14"/>
  <c r="AK46" i="14"/>
  <c r="AL51" i="14"/>
  <c r="AK54" i="14"/>
  <c r="AK70" i="14"/>
  <c r="AK79" i="14"/>
  <c r="AL87" i="14"/>
  <c r="AK200" i="14"/>
  <c r="AK253" i="14"/>
  <c r="AK11" i="14"/>
  <c r="AK15" i="14"/>
  <c r="AK19" i="14"/>
  <c r="AK23" i="14"/>
  <c r="AK27" i="14"/>
  <c r="AK32" i="14"/>
  <c r="AK83" i="14"/>
  <c r="AK92" i="14"/>
  <c r="AL97" i="14"/>
  <c r="Y99" i="14"/>
  <c r="AK100" i="14"/>
  <c r="AK102" i="14"/>
  <c r="AK104" i="14"/>
  <c r="AK106" i="14"/>
  <c r="AK108" i="14"/>
  <c r="AK110" i="14"/>
  <c r="AK112" i="14"/>
  <c r="AK114" i="14"/>
  <c r="AK116" i="14"/>
  <c r="AK118" i="14"/>
  <c r="AK120" i="14"/>
  <c r="AK122" i="14"/>
  <c r="AK124" i="14"/>
  <c r="X126" i="14"/>
  <c r="AL172" i="14"/>
  <c r="AL176" i="14"/>
  <c r="AK181" i="14"/>
  <c r="AK186" i="14"/>
  <c r="AK188" i="14"/>
  <c r="AK197" i="14"/>
  <c r="AK202" i="14"/>
  <c r="AK204" i="14"/>
  <c r="AK213" i="14"/>
  <c r="AK218" i="14"/>
  <c r="AK220" i="14"/>
  <c r="AK229" i="14"/>
  <c r="AL236" i="14"/>
  <c r="AK239" i="14"/>
  <c r="AK81" i="14"/>
  <c r="AK90" i="14"/>
  <c r="AK94" i="14"/>
  <c r="Z126" i="14"/>
  <c r="AL127" i="14"/>
  <c r="AL131" i="14"/>
  <c r="AL135" i="14"/>
  <c r="AL139" i="14"/>
  <c r="AL143" i="14"/>
  <c r="AL147" i="14"/>
  <c r="AL151" i="14"/>
  <c r="AL155" i="14"/>
  <c r="AL159" i="14"/>
  <c r="AL163" i="14"/>
  <c r="AL167" i="14"/>
  <c r="AK190" i="14"/>
  <c r="AK192" i="14"/>
  <c r="AK201" i="14"/>
  <c r="AK206" i="14"/>
  <c r="AK208" i="14"/>
  <c r="AK217" i="14"/>
  <c r="AK222" i="14"/>
  <c r="AK224" i="14"/>
  <c r="AL248" i="14"/>
  <c r="AK10" i="14"/>
  <c r="AK196" i="14"/>
  <c r="AK212" i="14"/>
  <c r="AK228" i="14"/>
  <c r="AL244" i="14"/>
  <c r="Y34" i="14"/>
  <c r="Z34" i="14"/>
  <c r="X34" i="14"/>
  <c r="Z171" i="14"/>
  <c r="Y171" i="14"/>
  <c r="AL191" i="14"/>
  <c r="AK191" i="14"/>
  <c r="AL232" i="14"/>
  <c r="AK232" i="14"/>
  <c r="AL234" i="14"/>
  <c r="AK234" i="14"/>
  <c r="X6" i="14"/>
  <c r="AK6" i="14"/>
  <c r="AK8" i="14"/>
  <c r="AK9" i="14"/>
  <c r="AK13" i="14"/>
  <c r="AK17" i="14"/>
  <c r="AK21" i="14"/>
  <c r="AK25" i="14"/>
  <c r="AK29" i="14"/>
  <c r="AK36" i="14"/>
  <c r="AK37" i="14"/>
  <c r="AK41" i="14"/>
  <c r="AK45" i="14"/>
  <c r="AK49" i="14"/>
  <c r="AK53" i="14"/>
  <c r="AK57" i="14"/>
  <c r="AK61" i="14"/>
  <c r="AK65" i="14"/>
  <c r="AK69" i="14"/>
  <c r="AK73" i="14"/>
  <c r="AK77" i="14"/>
  <c r="AL80" i="14"/>
  <c r="AL82" i="14"/>
  <c r="AL84" i="14"/>
  <c r="AL86" i="14"/>
  <c r="AL129" i="14"/>
  <c r="AK129" i="14"/>
  <c r="AL133" i="14"/>
  <c r="AK133" i="14"/>
  <c r="AL137" i="14"/>
  <c r="AK137" i="14"/>
  <c r="AL141" i="14"/>
  <c r="AK141" i="14"/>
  <c r="AL145" i="14"/>
  <c r="AK145" i="14"/>
  <c r="AL149" i="14"/>
  <c r="AK149" i="14"/>
  <c r="AL153" i="14"/>
  <c r="AK153" i="14"/>
  <c r="AL157" i="14"/>
  <c r="AK157" i="14"/>
  <c r="AL161" i="14"/>
  <c r="AK161" i="14"/>
  <c r="AL165" i="14"/>
  <c r="AK165" i="14"/>
  <c r="AL169" i="14"/>
  <c r="AK169" i="14"/>
  <c r="X171" i="14"/>
  <c r="AL174" i="14"/>
  <c r="AK174" i="14"/>
  <c r="AL179" i="14"/>
  <c r="AK179" i="14"/>
  <c r="AL195" i="14"/>
  <c r="AK195" i="14"/>
  <c r="AL211" i="14"/>
  <c r="AK211" i="14"/>
  <c r="AL227" i="14"/>
  <c r="AK227" i="14"/>
  <c r="AL231" i="14"/>
  <c r="AK231" i="14"/>
  <c r="AL246" i="14"/>
  <c r="AK246" i="14"/>
  <c r="AL223" i="14"/>
  <c r="AK223" i="14"/>
  <c r="Y6" i="14"/>
  <c r="AK12" i="14"/>
  <c r="AK16" i="14"/>
  <c r="AK20" i="14"/>
  <c r="AK24" i="14"/>
  <c r="AK28" i="14"/>
  <c r="AK33" i="14"/>
  <c r="AK34" i="14"/>
  <c r="AK35" i="14"/>
  <c r="AK40" i="14"/>
  <c r="AK44" i="14"/>
  <c r="AK48" i="14"/>
  <c r="AK52" i="14"/>
  <c r="AK56" i="14"/>
  <c r="AK60" i="14"/>
  <c r="AK64" i="14"/>
  <c r="AK68" i="14"/>
  <c r="AK72" i="14"/>
  <c r="AK76" i="14"/>
  <c r="AL85" i="14"/>
  <c r="AL89" i="14"/>
  <c r="AL91" i="14"/>
  <c r="AL101" i="14"/>
  <c r="AK101" i="14"/>
  <c r="AL105" i="14"/>
  <c r="AK105" i="14"/>
  <c r="AL109" i="14"/>
  <c r="AK109" i="14"/>
  <c r="AL113" i="14"/>
  <c r="AK113" i="14"/>
  <c r="AL117" i="14"/>
  <c r="AK117" i="14"/>
  <c r="AL121" i="14"/>
  <c r="AK121" i="14"/>
  <c r="AL125" i="14"/>
  <c r="AK125" i="14"/>
  <c r="AL183" i="14"/>
  <c r="AK183" i="14"/>
  <c r="AL199" i="14"/>
  <c r="AK199" i="14"/>
  <c r="AL215" i="14"/>
  <c r="AK215" i="14"/>
  <c r="AL242" i="14"/>
  <c r="AK242" i="14"/>
  <c r="AL207" i="14"/>
  <c r="AK207" i="14"/>
  <c r="X85" i="14"/>
  <c r="Z85" i="14"/>
  <c r="AL187" i="14"/>
  <c r="AK187" i="14"/>
  <c r="AL203" i="14"/>
  <c r="AK203" i="14"/>
  <c r="AL219" i="14"/>
  <c r="AK219" i="14"/>
  <c r="Z232" i="14"/>
  <c r="Y232" i="14"/>
  <c r="X232" i="14"/>
  <c r="AL238" i="14"/>
  <c r="AK238" i="14"/>
  <c r="Z99" i="14"/>
  <c r="AK233" i="14"/>
  <c r="AK237" i="14"/>
  <c r="AK241" i="14"/>
  <c r="AK245" i="14"/>
  <c r="AK249" i="14"/>
  <c r="AA59" i="9"/>
  <c r="Z59" i="9"/>
  <c r="R8" i="9"/>
  <c r="X8" i="9"/>
  <c r="R9" i="9"/>
  <c r="R10" i="9"/>
  <c r="X10" i="9"/>
  <c r="R11" i="9"/>
  <c r="X11" i="9"/>
  <c r="R12" i="9"/>
  <c r="R13" i="9"/>
  <c r="R14" i="9"/>
  <c r="R15" i="9"/>
  <c r="X15" i="9"/>
  <c r="R17" i="9"/>
  <c r="X17" i="9"/>
  <c r="R18" i="9"/>
  <c r="X18" i="9"/>
  <c r="R19" i="9"/>
  <c r="R20" i="9"/>
  <c r="R21" i="9"/>
  <c r="R22" i="9"/>
  <c r="R23" i="9"/>
  <c r="X23" i="9"/>
  <c r="R24" i="9"/>
  <c r="R25" i="9"/>
  <c r="X25" i="9"/>
  <c r="R26" i="9"/>
  <c r="R27" i="9"/>
  <c r="R28" i="9"/>
  <c r="R29" i="9"/>
  <c r="R30" i="9"/>
  <c r="R31" i="9"/>
  <c r="R32" i="9"/>
  <c r="R33" i="9"/>
  <c r="R34" i="9"/>
  <c r="R35" i="9"/>
  <c r="R36" i="9"/>
  <c r="R37" i="9"/>
  <c r="R38" i="9"/>
  <c r="R39" i="9"/>
  <c r="R40" i="9"/>
  <c r="R41" i="9"/>
  <c r="R42" i="9"/>
  <c r="R43" i="9"/>
  <c r="R44" i="9"/>
  <c r="R45" i="9"/>
  <c r="R46" i="9"/>
  <c r="R47" i="9"/>
  <c r="R48" i="9"/>
  <c r="R49" i="9"/>
  <c r="R50" i="9"/>
  <c r="R51" i="9"/>
  <c r="R52" i="9"/>
  <c r="R53" i="9"/>
  <c r="R54" i="9"/>
  <c r="R55" i="9"/>
  <c r="R58" i="9"/>
  <c r="R60" i="9"/>
  <c r="R61" i="9"/>
  <c r="R62" i="9"/>
  <c r="R63" i="9"/>
  <c r="R64" i="9"/>
  <c r="R65" i="9"/>
  <c r="R66" i="9"/>
  <c r="R67" i="9"/>
  <c r="R68" i="9"/>
  <c r="R69" i="9"/>
  <c r="R70" i="9"/>
  <c r="R71" i="9"/>
  <c r="R72" i="9"/>
  <c r="R73" i="9"/>
  <c r="R78" i="9"/>
  <c r="X76" i="9"/>
  <c r="S76" i="9"/>
  <c r="X64" i="9"/>
  <c r="S64" i="9"/>
  <c r="S51" i="9"/>
  <c r="X51" i="9"/>
  <c r="X39" i="9"/>
  <c r="S39" i="9"/>
  <c r="S31" i="9"/>
  <c r="X31" i="9"/>
  <c r="Y11" i="9"/>
  <c r="AA11" i="9"/>
  <c r="Z11" i="9"/>
  <c r="S38" i="9"/>
  <c r="X38" i="9"/>
  <c r="S34" i="9"/>
  <c r="X34" i="9"/>
  <c r="S30" i="9"/>
  <c r="X30" i="9"/>
  <c r="S26" i="9"/>
  <c r="X26" i="9"/>
  <c r="S22" i="9"/>
  <c r="X22" i="9"/>
  <c r="Y18" i="9"/>
  <c r="AA18" i="9"/>
  <c r="Z18" i="9"/>
  <c r="S14" i="9"/>
  <c r="X14" i="9"/>
  <c r="Y10" i="9"/>
  <c r="AA10" i="9"/>
  <c r="Z10" i="9"/>
  <c r="X72" i="9"/>
  <c r="S72" i="9"/>
  <c r="S47" i="9"/>
  <c r="X47" i="9"/>
  <c r="Y23" i="9"/>
  <c r="AA23" i="9"/>
  <c r="Z23" i="9"/>
  <c r="S19" i="9"/>
  <c r="X19" i="9"/>
  <c r="X71" i="9"/>
  <c r="S71" i="9"/>
  <c r="X63" i="9"/>
  <c r="S63" i="9"/>
  <c r="S54" i="9"/>
  <c r="X54" i="9"/>
  <c r="S46" i="9"/>
  <c r="X46" i="9"/>
  <c r="S74" i="9"/>
  <c r="X74" i="9"/>
  <c r="S66" i="9"/>
  <c r="X66" i="9"/>
  <c r="X49" i="9"/>
  <c r="S49" i="9"/>
  <c r="Y25" i="9"/>
  <c r="AA25" i="9"/>
  <c r="Z25" i="9"/>
  <c r="S21" i="9"/>
  <c r="X21" i="9"/>
  <c r="Y17" i="9"/>
  <c r="AA17" i="9"/>
  <c r="Z17" i="9"/>
  <c r="S13" i="9"/>
  <c r="X13" i="9"/>
  <c r="S9" i="9"/>
  <c r="X9" i="9"/>
  <c r="X68" i="9"/>
  <c r="S68" i="9"/>
  <c r="X60" i="9"/>
  <c r="S60" i="9"/>
  <c r="S55" i="9"/>
  <c r="X55" i="9"/>
  <c r="X43" i="9"/>
  <c r="S43" i="9"/>
  <c r="S35" i="9"/>
  <c r="X35" i="9"/>
  <c r="S27" i="9"/>
  <c r="X27" i="9"/>
  <c r="Y15" i="9"/>
  <c r="AA15" i="9"/>
  <c r="Z15" i="9"/>
  <c r="X75" i="9"/>
  <c r="S75" i="9"/>
  <c r="X67" i="9"/>
  <c r="S67" i="9"/>
  <c r="S58" i="9"/>
  <c r="X58" i="9"/>
  <c r="S50" i="9"/>
  <c r="X50" i="9"/>
  <c r="S42" i="9"/>
  <c r="X42" i="9"/>
  <c r="S78" i="9"/>
  <c r="X78" i="9"/>
  <c r="S70" i="9"/>
  <c r="X70" i="9"/>
  <c r="S62" i="9"/>
  <c r="X62" i="9"/>
  <c r="X57" i="9"/>
  <c r="S57" i="9"/>
  <c r="S53" i="9"/>
  <c r="X53" i="9"/>
  <c r="S45" i="9"/>
  <c r="X45" i="9"/>
  <c r="X41" i="9"/>
  <c r="S41" i="9"/>
  <c r="X37" i="9"/>
  <c r="S37" i="9"/>
  <c r="X33" i="9"/>
  <c r="S33" i="9"/>
  <c r="S29" i="9"/>
  <c r="X29" i="9"/>
  <c r="S77" i="9"/>
  <c r="X77" i="9"/>
  <c r="S73" i="9"/>
  <c r="X73" i="9"/>
  <c r="S69" i="9"/>
  <c r="X69" i="9"/>
  <c r="X65" i="9"/>
  <c r="S65" i="9"/>
  <c r="S61" i="9"/>
  <c r="X61" i="9"/>
  <c r="S56" i="9"/>
  <c r="X56" i="9"/>
  <c r="X52" i="9"/>
  <c r="S52" i="9"/>
  <c r="X48" i="9"/>
  <c r="S48" i="9"/>
  <c r="X44" i="9"/>
  <c r="S44" i="9"/>
  <c r="X40" i="9"/>
  <c r="S40" i="9"/>
  <c r="X36" i="9"/>
  <c r="S36" i="9"/>
  <c r="X32" i="9"/>
  <c r="S32" i="9"/>
  <c r="X28" i="9"/>
  <c r="S28" i="9"/>
  <c r="S24" i="9"/>
  <c r="X24" i="9"/>
  <c r="S20" i="9"/>
  <c r="X20" i="9"/>
  <c r="S16" i="9"/>
  <c r="X16" i="9"/>
  <c r="S12" i="9"/>
  <c r="X12" i="9"/>
  <c r="Y8" i="9"/>
  <c r="AA8" i="9"/>
  <c r="Z8" i="9"/>
  <c r="S17" i="9"/>
  <c r="S25" i="9"/>
  <c r="S8" i="9"/>
  <c r="S23" i="9"/>
  <c r="S15" i="9"/>
  <c r="S11" i="9"/>
  <c r="S18" i="9"/>
  <c r="S10" i="9"/>
  <c r="B79" i="8"/>
  <c r="Y28" i="9"/>
  <c r="AA28" i="9"/>
  <c r="Z28" i="9"/>
  <c r="Y33" i="9"/>
  <c r="AA33" i="9"/>
  <c r="Z33" i="9"/>
  <c r="Y72" i="9"/>
  <c r="AA72" i="9"/>
  <c r="Z72" i="9"/>
  <c r="Y14" i="9"/>
  <c r="AA14" i="9"/>
  <c r="Z14" i="9"/>
  <c r="Y16" i="9"/>
  <c r="AA16" i="9"/>
  <c r="Z16" i="9"/>
  <c r="Y45" i="9"/>
  <c r="AA45" i="9"/>
  <c r="Z45" i="9"/>
  <c r="Y68" i="9"/>
  <c r="AA68" i="9"/>
  <c r="Z68" i="9"/>
  <c r="Y21" i="9"/>
  <c r="AA21" i="9"/>
  <c r="Z21" i="9"/>
  <c r="Y63" i="9"/>
  <c r="AA63" i="9"/>
  <c r="Z63" i="9"/>
  <c r="Y47" i="9"/>
  <c r="AA47" i="9"/>
  <c r="Z47" i="9"/>
  <c r="Y22" i="9"/>
  <c r="AA22" i="9"/>
  <c r="Z22" i="9"/>
  <c r="Y30" i="9"/>
  <c r="AA30" i="9"/>
  <c r="Z30" i="9"/>
  <c r="Y38" i="9"/>
  <c r="Z38" i="9"/>
  <c r="AA38" i="9"/>
  <c r="Y39" i="9"/>
  <c r="AA39" i="9"/>
  <c r="Z39" i="9"/>
  <c r="Y64" i="9"/>
  <c r="AA64" i="9"/>
  <c r="Z64" i="9"/>
  <c r="Y44" i="9"/>
  <c r="AA44" i="9"/>
  <c r="Z44" i="9"/>
  <c r="Y41" i="9"/>
  <c r="AA41" i="9"/>
  <c r="Z41" i="9"/>
  <c r="Y67" i="9"/>
  <c r="AA67" i="9"/>
  <c r="Z67" i="9"/>
  <c r="Y46" i="9"/>
  <c r="AA46" i="9"/>
  <c r="Z46" i="9"/>
  <c r="Y19" i="9"/>
  <c r="AA19" i="9"/>
  <c r="Z19" i="9"/>
  <c r="Y24" i="9"/>
  <c r="AA24" i="9"/>
  <c r="Z24" i="9"/>
  <c r="Y29" i="9"/>
  <c r="AA29" i="9"/>
  <c r="Z29" i="9"/>
  <c r="Y42" i="9"/>
  <c r="AA42" i="9"/>
  <c r="Z42" i="9"/>
  <c r="Y58" i="9"/>
  <c r="Z58" i="9"/>
  <c r="AA58" i="9"/>
  <c r="Y48" i="9"/>
  <c r="AA48" i="9"/>
  <c r="Z48" i="9"/>
  <c r="Y65" i="9"/>
  <c r="Z65" i="9"/>
  <c r="AA65" i="9"/>
  <c r="Y57" i="9"/>
  <c r="Z57" i="9"/>
  <c r="AA57" i="9"/>
  <c r="Y75" i="9"/>
  <c r="AA75" i="9"/>
  <c r="Z75" i="9"/>
  <c r="Y9" i="9"/>
  <c r="AA9" i="9"/>
  <c r="Z9" i="9"/>
  <c r="Y31" i="9"/>
  <c r="AA31" i="9"/>
  <c r="Z31" i="9"/>
  <c r="Y51" i="9"/>
  <c r="AA51" i="9"/>
  <c r="Z51" i="9"/>
  <c r="Y36" i="9"/>
  <c r="AA36" i="9"/>
  <c r="Z36" i="9"/>
  <c r="Y52" i="9"/>
  <c r="AA52" i="9"/>
  <c r="Z52" i="9"/>
  <c r="Y35" i="9"/>
  <c r="AA35" i="9"/>
  <c r="Z35" i="9"/>
  <c r="Y55" i="9"/>
  <c r="AA55" i="9"/>
  <c r="Z55" i="9"/>
  <c r="Y13" i="9"/>
  <c r="AA13" i="9"/>
  <c r="Z13" i="9"/>
  <c r="Y66" i="9"/>
  <c r="AA66" i="9"/>
  <c r="Z66" i="9"/>
  <c r="Y56" i="9"/>
  <c r="AA56" i="9"/>
  <c r="Z56" i="9"/>
  <c r="Y73" i="9"/>
  <c r="Z73" i="9"/>
  <c r="AA73" i="9"/>
  <c r="Y70" i="9"/>
  <c r="Z70" i="9"/>
  <c r="AA70" i="9"/>
  <c r="Y32" i="9"/>
  <c r="Z32" i="9"/>
  <c r="AA32" i="9"/>
  <c r="Y40" i="9"/>
  <c r="AA40" i="9"/>
  <c r="Z40" i="9"/>
  <c r="Y37" i="9"/>
  <c r="AA37" i="9"/>
  <c r="Z37" i="9"/>
  <c r="Y27" i="9"/>
  <c r="AA27" i="9"/>
  <c r="Z27" i="9"/>
  <c r="Y74" i="9"/>
  <c r="AA74" i="9"/>
  <c r="Z74" i="9"/>
  <c r="Y54" i="9"/>
  <c r="AA54" i="9"/>
  <c r="Z54" i="9"/>
  <c r="Y12" i="9"/>
  <c r="AA12" i="9"/>
  <c r="Z12" i="9"/>
  <c r="Y20" i="9"/>
  <c r="AA20" i="9"/>
  <c r="Z20" i="9"/>
  <c r="Y61" i="9"/>
  <c r="Z61" i="9"/>
  <c r="AA61" i="9"/>
  <c r="Y69" i="9"/>
  <c r="Z69" i="9"/>
  <c r="AA69" i="9"/>
  <c r="Y77" i="9"/>
  <c r="Z77" i="9"/>
  <c r="AA77" i="9"/>
  <c r="Y53" i="9"/>
  <c r="AA53" i="9"/>
  <c r="Z53" i="9"/>
  <c r="Y62" i="9"/>
  <c r="Z62" i="9"/>
  <c r="AA62" i="9"/>
  <c r="Y78" i="9"/>
  <c r="Z78" i="9"/>
  <c r="AA78" i="9"/>
  <c r="Y50" i="9"/>
  <c r="AA50" i="9"/>
  <c r="Z50" i="9"/>
  <c r="Y43" i="9"/>
  <c r="AA43" i="9"/>
  <c r="Z43" i="9"/>
  <c r="Y60" i="9"/>
  <c r="AA60" i="9"/>
  <c r="Z60" i="9"/>
  <c r="Y49" i="9"/>
  <c r="AA49" i="9"/>
  <c r="Z49" i="9"/>
  <c r="Y71" i="9"/>
  <c r="Z71" i="9"/>
  <c r="AA71" i="9"/>
  <c r="Y26" i="9"/>
  <c r="AA26" i="9"/>
  <c r="Z26" i="9"/>
  <c r="Y34" i="9"/>
  <c r="AA34" i="9"/>
  <c r="Z34" i="9"/>
  <c r="Y76" i="9"/>
  <c r="AA76" i="9"/>
  <c r="Z76" i="9"/>
  <c r="L23" i="3"/>
  <c r="K23" i="3"/>
  <c r="M21" i="3"/>
  <c r="L20" i="3"/>
  <c r="K20" i="3"/>
  <c r="M19" i="3"/>
  <c r="L18" i="3"/>
  <c r="K18" i="3"/>
  <c r="M17" i="3"/>
  <c r="M16" i="3"/>
  <c r="M15" i="3"/>
  <c r="M14" i="3"/>
  <c r="M13" i="3"/>
  <c r="M12" i="3"/>
  <c r="M11" i="3"/>
  <c r="M10" i="3"/>
  <c r="M9" i="3"/>
  <c r="M8" i="3"/>
  <c r="M6" i="3"/>
  <c r="R7" i="9"/>
  <c r="X7" i="9"/>
  <c r="D541" i="8"/>
  <c r="E546" i="8"/>
  <c r="D543" i="8"/>
  <c r="D546" i="8"/>
  <c r="B41" i="8"/>
  <c r="B27" i="8"/>
  <c r="B13" i="8"/>
  <c r="BU21" i="15"/>
  <c r="CI17" i="15"/>
  <c r="CF17" i="15"/>
  <c r="CC16" i="15"/>
  <c r="CB16" i="15"/>
  <c r="CA16" i="15"/>
  <c r="BZ16" i="15"/>
  <c r="BY16" i="15"/>
  <c r="BX16" i="15"/>
  <c r="BW16" i="15"/>
  <c r="BV16" i="15"/>
  <c r="BU16" i="15"/>
  <c r="CC15" i="15"/>
  <c r="CB15" i="15"/>
  <c r="CA15" i="15"/>
  <c r="BZ15" i="15"/>
  <c r="BY15" i="15"/>
  <c r="BX15" i="15"/>
  <c r="BW15" i="15"/>
  <c r="BV15" i="15"/>
  <c r="BU15" i="15"/>
  <c r="CF14" i="15"/>
  <c r="CF10" i="15"/>
  <c r="CE10" i="15"/>
  <c r="K68" i="1"/>
  <c r="J68" i="1"/>
  <c r="X26" i="1"/>
  <c r="AL14" i="1"/>
  <c r="AK14" i="1"/>
  <c r="AK13" i="1"/>
  <c r="AL13" i="1"/>
  <c r="AL12" i="1"/>
  <c r="AK12" i="1"/>
  <c r="AK11" i="1"/>
  <c r="AL11" i="1"/>
  <c r="AL10" i="1"/>
  <c r="AK10" i="1"/>
  <c r="AK9" i="1"/>
  <c r="AL9" i="1"/>
  <c r="AA9" i="1"/>
  <c r="X9" i="1"/>
  <c r="S9" i="1"/>
  <c r="Y7" i="9"/>
  <c r="Z7" i="9"/>
  <c r="S7" i="9"/>
  <c r="AA7" i="9"/>
  <c r="C546" i="8"/>
</calcChain>
</file>

<file path=xl/comments1.xml><?xml version="1.0" encoding="utf-8"?>
<comments xmlns="http://schemas.openxmlformats.org/spreadsheetml/2006/main">
  <authors>
    <author>Autor</author>
  </authors>
  <commentList>
    <comment ref="AA8" authorId="0" shapeId="0">
      <text>
        <r>
          <rPr>
            <sz val="9"/>
            <color indexed="81"/>
            <rFont val="Tahoma"/>
            <family val="2"/>
          </rPr>
          <t xml:space="preserve">EFICACIA PONDERADA DEL PLAN DE ACCIÓN, </t>
        </r>
        <r>
          <rPr>
            <b/>
            <sz val="9"/>
            <color indexed="81"/>
            <rFont val="Tahoma"/>
            <family val="2"/>
          </rPr>
          <t>SEGUIMIENTO A LAS METAS PROGRAMADAS</t>
        </r>
        <r>
          <rPr>
            <sz val="9"/>
            <color indexed="81"/>
            <rFont val="Tahoma"/>
            <family val="2"/>
          </rPr>
          <t xml:space="preserve">
</t>
        </r>
      </text>
    </comment>
    <comment ref="AL8" authorId="0" shapeId="0">
      <text>
        <r>
          <rPr>
            <sz val="9"/>
            <color indexed="81"/>
            <rFont val="Tahoma"/>
            <family val="2"/>
          </rPr>
          <t xml:space="preserve">AVANCE ACUMULADO A LA GESTIÓN DEL PLAN DE ACCIÓN= </t>
        </r>
        <r>
          <rPr>
            <b/>
            <sz val="9"/>
            <color indexed="81"/>
            <rFont val="Tahoma"/>
            <family val="2"/>
          </rPr>
          <t>AVANCE PONDERADO DE TODAS LAS ACTIVIDADES DEL PLAN DE ACCIÓN</t>
        </r>
        <r>
          <rPr>
            <sz val="9"/>
            <color indexed="81"/>
            <rFont val="Tahoma"/>
            <family val="2"/>
          </rPr>
          <t xml:space="preserve">
</t>
        </r>
      </text>
    </comment>
  </commentList>
</comments>
</file>

<file path=xl/comments2.xml><?xml version="1.0" encoding="utf-8"?>
<comments xmlns="http://schemas.openxmlformats.org/spreadsheetml/2006/main">
  <authors>
    <author>Autor</author>
  </authors>
  <commentList>
    <comment ref="AA6" authorId="0" shapeId="0">
      <text>
        <r>
          <rPr>
            <sz val="9"/>
            <color indexed="81"/>
            <rFont val="Tahoma"/>
            <family val="2"/>
          </rPr>
          <t xml:space="preserve">EFICACIA PONDERADA DEL PLAN DE ACCIÓN, </t>
        </r>
        <r>
          <rPr>
            <b/>
            <sz val="9"/>
            <color indexed="81"/>
            <rFont val="Tahoma"/>
            <family val="2"/>
          </rPr>
          <t>SEGUIMIENTO A LAS METAS PROGRAMADAS</t>
        </r>
        <r>
          <rPr>
            <sz val="9"/>
            <color indexed="81"/>
            <rFont val="Tahoma"/>
            <family val="2"/>
          </rPr>
          <t xml:space="preserve">
</t>
        </r>
      </text>
    </comment>
    <comment ref="N51" authorId="0" shapeId="0">
      <text>
        <r>
          <rPr>
            <b/>
            <sz val="9"/>
            <color indexed="81"/>
            <rFont val="Tahoma"/>
            <family val="2"/>
          </rPr>
          <t>Se modificó en %, para que la evaluación de la meta del producto esté acorde con los porcentajes de las actividades programadas. Revisar!</t>
        </r>
        <r>
          <rPr>
            <sz val="9"/>
            <color indexed="81"/>
            <rFont val="Tahoma"/>
            <family val="2"/>
          </rPr>
          <t xml:space="preserve">
</t>
        </r>
      </text>
    </comment>
    <comment ref="N54" authorId="0" shapeId="0">
      <text>
        <r>
          <rPr>
            <b/>
            <sz val="9"/>
            <color indexed="81"/>
            <rFont val="Tahoma"/>
            <family val="2"/>
          </rPr>
          <t>me permití cambiar el enfoque de la meta, para que se pueda gestionar el producto durante toda la vigencia, y no hasta el ultimo trimestre. Revisar y confirmar, gracias</t>
        </r>
        <r>
          <rPr>
            <sz val="9"/>
            <color indexed="81"/>
            <rFont val="Tahoma"/>
            <family val="2"/>
          </rPr>
          <t xml:space="preserve">
</t>
        </r>
      </text>
    </comment>
    <comment ref="H63" authorId="0" shapeId="0">
      <text>
        <r>
          <rPr>
            <sz val="9"/>
            <color indexed="81"/>
            <rFont val="Tahoma"/>
            <family val="2"/>
          </rPr>
          <t xml:space="preserve">cada producto debe contener como mínimo dos actividades
</t>
        </r>
      </text>
    </comment>
    <comment ref="N65" authorId="0" shapeId="0">
      <text>
        <r>
          <rPr>
            <b/>
            <sz val="9"/>
            <color indexed="81"/>
            <rFont val="Tahoma"/>
            <family val="2"/>
          </rPr>
          <t>Se modifico los % de acuerdo a la programación de las actividades que para el 1er trimestre se debe llevar el 50%, revisar!</t>
        </r>
        <r>
          <rPr>
            <sz val="9"/>
            <color indexed="81"/>
            <rFont val="Tahoma"/>
            <family val="2"/>
          </rPr>
          <t xml:space="preserve">
</t>
        </r>
      </text>
    </comment>
    <comment ref="N67" authorId="0" shapeId="0">
      <text>
        <r>
          <rPr>
            <b/>
            <sz val="9"/>
            <color indexed="81"/>
            <rFont val="Tahoma"/>
            <family val="2"/>
          </rPr>
          <t>se modifico de acuerdo al porcentaje de cumplimiento de las actividades, que guarde la proporción con la meta del producto., Revisar!</t>
        </r>
        <r>
          <rPr>
            <sz val="9"/>
            <color indexed="81"/>
            <rFont val="Tahoma"/>
            <family val="2"/>
          </rPr>
          <t xml:space="preserve">
</t>
        </r>
      </text>
    </comment>
    <comment ref="P74" authorId="0" shapeId="0">
      <text>
        <r>
          <rPr>
            <b/>
            <sz val="9"/>
            <color indexed="81"/>
            <rFont val="Tahoma"/>
            <family val="2"/>
          </rPr>
          <t>Se realizo el ajuste de 75% a 70%, de acuerdo a a planeación de ejecución de las actividades</t>
        </r>
      </text>
    </comment>
    <comment ref="P77" authorId="0" shapeId="0">
      <text>
        <r>
          <rPr>
            <b/>
            <sz val="9"/>
            <color indexed="81"/>
            <rFont val="Tahoma"/>
            <family val="2"/>
          </rPr>
          <t>Se realizo el ajuste de 80% a 75%, de acuerdo a a planeación de ejecución de las actividades</t>
        </r>
      </text>
    </comment>
    <comment ref="P78" authorId="0" shapeId="0">
      <text>
        <r>
          <rPr>
            <b/>
            <sz val="9"/>
            <color indexed="81"/>
            <rFont val="Tahoma"/>
            <family val="2"/>
          </rPr>
          <t>Se realizo el ajuste de 80% a 75%, de acuerdo a a planeación de ejecución de las actividades</t>
        </r>
      </text>
    </comment>
  </commentList>
</comments>
</file>

<file path=xl/comments3.xml><?xml version="1.0" encoding="utf-8"?>
<comments xmlns="http://schemas.openxmlformats.org/spreadsheetml/2006/main">
  <authors>
    <author>Autor</author>
  </authors>
  <commentList>
    <comment ref="Z5" authorId="0" shapeId="0">
      <text>
        <r>
          <rPr>
            <sz val="9"/>
            <color indexed="81"/>
            <rFont val="Tahoma"/>
            <family val="2"/>
          </rPr>
          <t xml:space="preserve">EFICACIA PONDERADA DEL PLAN DE ACCIÓN, </t>
        </r>
        <r>
          <rPr>
            <b/>
            <sz val="9"/>
            <color indexed="81"/>
            <rFont val="Tahoma"/>
            <family val="2"/>
          </rPr>
          <t>SEGUIMIENTO A LAS METAS PROGRAMADAS</t>
        </r>
        <r>
          <rPr>
            <sz val="9"/>
            <color indexed="81"/>
            <rFont val="Tahoma"/>
            <family val="2"/>
          </rPr>
          <t xml:space="preserve">
</t>
        </r>
      </text>
    </comment>
    <comment ref="AF5" authorId="0" shapeId="0">
      <text>
        <r>
          <rPr>
            <b/>
            <sz val="9"/>
            <color indexed="81"/>
            <rFont val="Tahoma"/>
            <family val="2"/>
          </rPr>
          <t>(I x AC)</t>
        </r>
        <r>
          <rPr>
            <sz val="9"/>
            <color indexed="81"/>
            <rFont val="Tahoma"/>
            <family val="2"/>
          </rPr>
          <t xml:space="preserve">
</t>
        </r>
      </text>
    </comment>
    <comment ref="AJ5" authorId="0" shapeId="0">
      <text>
        <r>
          <rPr>
            <b/>
            <sz val="9"/>
            <color indexed="81"/>
            <rFont val="Tahoma"/>
            <family val="2"/>
          </rPr>
          <t>(AI x AC)</t>
        </r>
        <r>
          <rPr>
            <sz val="9"/>
            <color indexed="81"/>
            <rFont val="Tahoma"/>
            <family val="2"/>
          </rPr>
          <t xml:space="preserve">
</t>
        </r>
      </text>
    </comment>
    <comment ref="AK5" authorId="0" shapeId="0">
      <text>
        <r>
          <rPr>
            <b/>
            <sz val="9"/>
            <color indexed="81"/>
            <rFont val="Tahoma"/>
            <family val="2"/>
          </rPr>
          <t>(AF x AH)</t>
        </r>
        <r>
          <rPr>
            <sz val="9"/>
            <color indexed="81"/>
            <rFont val="Tahoma"/>
            <family val="2"/>
          </rPr>
          <t xml:space="preserve">
</t>
        </r>
      </text>
    </comment>
    <comment ref="AL5" authorId="0" shapeId="0">
      <text>
        <r>
          <rPr>
            <sz val="9"/>
            <color indexed="81"/>
            <rFont val="Tahoma"/>
            <family val="2"/>
          </rPr>
          <t xml:space="preserve">AVANCE ACUMULADO A LA GESTIÓN DEL PLAN DE ACCIÓN= </t>
        </r>
        <r>
          <rPr>
            <b/>
            <sz val="9"/>
            <color indexed="81"/>
            <rFont val="Tahoma"/>
            <family val="2"/>
          </rPr>
          <t>AVANCE PONDERADO DE TODAS LAS ACTIVIDADES DEL PLAN DE ACCIÓN</t>
        </r>
        <r>
          <rPr>
            <sz val="9"/>
            <color indexed="81"/>
            <rFont val="Tahoma"/>
            <family val="2"/>
          </rPr>
          <t xml:space="preserve">
(AI x I)</t>
        </r>
      </text>
    </comment>
    <comment ref="AB30" authorId="0" shapeId="0">
      <text>
        <r>
          <rPr>
            <b/>
            <sz val="9"/>
            <color indexed="81"/>
            <rFont val="Tahoma"/>
            <family val="2"/>
          </rPr>
          <t xml:space="preserve">1. Adelantar la planeación de las diferentes actividades (Investigación documental, elaboración de plan de auditoría, memorandos, entre otros).
Adelantar las actividades (mesas de trabajo, entrevistas, encuestas, recopilación de evidencias)
</t>
        </r>
        <r>
          <rPr>
            <sz val="9"/>
            <color indexed="81"/>
            <rFont val="Tahoma"/>
            <family val="2"/>
          </rPr>
          <t xml:space="preserve">
Análisis de las evidencias y formulación de hallazgos u observaciones, plasmados en los informes 
Entrega del informe final, reporte electrónicos, memorandos, a las partes interesadas</t>
        </r>
      </text>
    </comment>
    <comment ref="AB31" authorId="0" shapeId="0">
      <text>
        <r>
          <rPr>
            <b/>
            <sz val="9"/>
            <color indexed="81"/>
            <rFont val="Tahoma"/>
            <family val="2"/>
          </rPr>
          <t xml:space="preserve">1. Adelantar la planeación de las diferentes actividades (Investigación documental, elaboración de plan de auditoría, memorandos, entre otros).
Adelantar las actividades (mesas de trabajo, entrevistas, encuestas, recopilación de evidencias)
</t>
        </r>
        <r>
          <rPr>
            <sz val="9"/>
            <color indexed="81"/>
            <rFont val="Tahoma"/>
            <family val="2"/>
          </rPr>
          <t xml:space="preserve">
Análisis de las evidencias y formulación de hallazgos u observaciones, plasmados en los informes 
Entrega del informe final, reporte electrónicos, memorandos, a las partes interesadas</t>
        </r>
      </text>
    </comment>
    <comment ref="AB32" authorId="0" shapeId="0">
      <text>
        <r>
          <rPr>
            <b/>
            <sz val="9"/>
            <color indexed="81"/>
            <rFont val="Tahoma"/>
            <family val="2"/>
          </rPr>
          <t xml:space="preserve">1. Adelantar la planeación de las diferentes actividades (Investigación documental, elaboración de plan de auditoría, memorandos, entre otros).
Adelantar las actividades (mesas de trabajo, entrevistas, encuestas, recopilación de evidencias)
</t>
        </r>
        <r>
          <rPr>
            <sz val="9"/>
            <color indexed="81"/>
            <rFont val="Tahoma"/>
            <family val="2"/>
          </rPr>
          <t xml:space="preserve">
Análisis de las evidencias y formulación de hallazgos u observaciones, plasmados en los informes 
Entrega del informe final, reporte electrónicos, memorandos, a las partes interesadas</t>
        </r>
      </text>
    </comment>
    <comment ref="AB33" authorId="0" shapeId="0">
      <text>
        <r>
          <rPr>
            <b/>
            <sz val="9"/>
            <color indexed="81"/>
            <rFont val="Tahoma"/>
            <family val="2"/>
          </rPr>
          <t xml:space="preserve">1. Adelantar la planeación de las diferentes actividades (Investigación documental, elaboración de plan de auditoría, memorandos, entre otros).
Adelantar las actividades (mesas de trabajo, entrevistas, encuestas, recopilación de evidencias)
</t>
        </r>
        <r>
          <rPr>
            <sz val="9"/>
            <color indexed="81"/>
            <rFont val="Tahoma"/>
            <family val="2"/>
          </rPr>
          <t xml:space="preserve">
Análisis de las evidencias y formulación de hallazgos u observaciones, plasmados en los informes 
Entrega del informe final, reporte electrónicos, memorandos, a las partes interesadas</t>
        </r>
      </text>
    </comment>
    <comment ref="H190" authorId="0" shapeId="0">
      <text>
        <r>
          <rPr>
            <sz val="9"/>
            <color indexed="81"/>
            <rFont val="Tahoma"/>
            <family val="2"/>
          </rPr>
          <t xml:space="preserve">cada producto debe contener como mínimo dos actividades
</t>
        </r>
      </text>
    </comment>
    <comment ref="AB232" authorId="0" shapeId="0">
      <text>
        <r>
          <rPr>
            <b/>
            <sz val="8"/>
            <color indexed="81"/>
            <rFont val="Tahoma"/>
            <family val="2"/>
          </rPr>
          <t>Autor:</t>
        </r>
        <r>
          <rPr>
            <sz val="8"/>
            <color indexed="81"/>
            <rFont val="Tahoma"/>
            <family val="2"/>
          </rPr>
          <t xml:space="preserve">
Meta Producto 103, meta proyecto 4k5</t>
        </r>
      </text>
    </comment>
    <comment ref="AB233" authorId="0" shapeId="0">
      <text>
        <r>
          <rPr>
            <b/>
            <sz val="8"/>
            <color indexed="81"/>
            <rFont val="Tahoma"/>
            <family val="2"/>
          </rPr>
          <t>Autor:</t>
        </r>
        <r>
          <rPr>
            <sz val="8"/>
            <color indexed="81"/>
            <rFont val="Tahoma"/>
            <family val="2"/>
          </rPr>
          <t xml:space="preserve">
cromero:
Meta Producto 103, meta proyecto 4k5</t>
        </r>
      </text>
    </comment>
    <comment ref="AB234" authorId="0" shapeId="0">
      <text>
        <r>
          <rPr>
            <b/>
            <sz val="8"/>
            <color indexed="81"/>
            <rFont val="Tahoma"/>
            <family val="2"/>
          </rPr>
          <t>Autor:</t>
        </r>
        <r>
          <rPr>
            <sz val="8"/>
            <color indexed="81"/>
            <rFont val="Tahoma"/>
            <family val="2"/>
          </rPr>
          <t xml:space="preserve">
cromero:
Meta Producto 103, meta proyecto 4k5</t>
        </r>
      </text>
    </comment>
    <comment ref="AB235" authorId="0" shapeId="0">
      <text>
        <r>
          <rPr>
            <b/>
            <sz val="8"/>
            <color indexed="81"/>
            <rFont val="Tahoma"/>
            <family val="2"/>
          </rPr>
          <t>Autor:</t>
        </r>
        <r>
          <rPr>
            <sz val="8"/>
            <color indexed="81"/>
            <rFont val="Tahoma"/>
            <family val="2"/>
          </rPr>
          <t xml:space="preserve">
cromero:
Meta Producto 103, meta proyecto 4k5</t>
        </r>
      </text>
    </comment>
    <comment ref="AB236" authorId="0" shapeId="0">
      <text>
        <r>
          <rPr>
            <b/>
            <sz val="8"/>
            <color indexed="81"/>
            <rFont val="Tahoma"/>
            <family val="2"/>
          </rPr>
          <t>Autor:</t>
        </r>
        <r>
          <rPr>
            <sz val="8"/>
            <color indexed="81"/>
            <rFont val="Tahoma"/>
            <family val="2"/>
          </rPr>
          <t xml:space="preserve">
cromero:
Meta Producto 103, meta proyecto 4k5</t>
        </r>
      </text>
    </comment>
    <comment ref="AB237" authorId="0" shapeId="0">
      <text>
        <r>
          <rPr>
            <b/>
            <sz val="8"/>
            <color indexed="81"/>
            <rFont val="Tahoma"/>
            <family val="2"/>
          </rPr>
          <t>Autor:</t>
        </r>
        <r>
          <rPr>
            <sz val="8"/>
            <color indexed="81"/>
            <rFont val="Tahoma"/>
            <family val="2"/>
          </rPr>
          <t xml:space="preserve">
cromero:
Meta Producto 103, meta proyecto 4k5</t>
        </r>
      </text>
    </comment>
    <comment ref="AB238" authorId="0" shapeId="0">
      <text>
        <r>
          <rPr>
            <b/>
            <sz val="8"/>
            <color indexed="81"/>
            <rFont val="Tahoma"/>
            <family val="2"/>
          </rPr>
          <t>Autor:</t>
        </r>
        <r>
          <rPr>
            <sz val="8"/>
            <color indexed="81"/>
            <rFont val="Tahoma"/>
            <family val="2"/>
          </rPr>
          <t xml:space="preserve">
cromero:
Meta Producto 103, meta proyecto 4k5</t>
        </r>
      </text>
    </comment>
    <comment ref="AB239" authorId="0" shapeId="0">
      <text>
        <r>
          <rPr>
            <b/>
            <sz val="8"/>
            <color indexed="81"/>
            <rFont val="Tahoma"/>
            <family val="2"/>
          </rPr>
          <t>Autor:</t>
        </r>
        <r>
          <rPr>
            <sz val="8"/>
            <color indexed="81"/>
            <rFont val="Tahoma"/>
            <family val="2"/>
          </rPr>
          <t xml:space="preserve">
cromero:
Meta Producto 103, meta proyecto 4k5</t>
        </r>
      </text>
    </comment>
    <comment ref="AB240" authorId="0" shapeId="0">
      <text>
        <r>
          <rPr>
            <b/>
            <sz val="8"/>
            <color indexed="81"/>
            <rFont val="Tahoma"/>
            <family val="2"/>
          </rPr>
          <t>Autor:</t>
        </r>
        <r>
          <rPr>
            <sz val="8"/>
            <color indexed="81"/>
            <rFont val="Tahoma"/>
            <family val="2"/>
          </rPr>
          <t xml:space="preserve">
cromero:
Meta Producto 103, meta proyecto 4k5</t>
        </r>
      </text>
    </comment>
    <comment ref="AB241" authorId="0" shapeId="0">
      <text>
        <r>
          <rPr>
            <b/>
            <sz val="8"/>
            <color indexed="81"/>
            <rFont val="Tahoma"/>
            <family val="2"/>
          </rPr>
          <t>Autor:</t>
        </r>
        <r>
          <rPr>
            <sz val="8"/>
            <color indexed="81"/>
            <rFont val="Tahoma"/>
            <family val="2"/>
          </rPr>
          <t xml:space="preserve">
cromero:
Meta Producto 103, meta proyecto 4k5</t>
        </r>
      </text>
    </comment>
    <comment ref="AB242" authorId="0" shapeId="0">
      <text>
        <r>
          <rPr>
            <b/>
            <sz val="8"/>
            <color indexed="81"/>
            <rFont val="Tahoma"/>
            <family val="2"/>
          </rPr>
          <t>Autor:</t>
        </r>
        <r>
          <rPr>
            <sz val="8"/>
            <color indexed="81"/>
            <rFont val="Tahoma"/>
            <family val="2"/>
          </rPr>
          <t xml:space="preserve">
cromero:
Meta Producto 103, meta proyecto 4k5</t>
        </r>
      </text>
    </comment>
  </commentList>
</comments>
</file>

<file path=xl/comments4.xml><?xml version="1.0" encoding="utf-8"?>
<comments xmlns="http://schemas.openxmlformats.org/spreadsheetml/2006/main">
  <authors>
    <author>Autor</author>
  </authors>
  <commentList>
    <comment ref="C32" authorId="0" shapeId="0">
      <text>
        <r>
          <rPr>
            <b/>
            <sz val="9"/>
            <color indexed="81"/>
            <rFont val="Tahoma"/>
            <family val="2"/>
          </rPr>
          <t>Actividad transversal que no se encuentra en la matriz principal del plan de acción 2018</t>
        </r>
        <r>
          <rPr>
            <sz val="9"/>
            <color indexed="81"/>
            <rFont val="Tahoma"/>
            <family val="2"/>
          </rPr>
          <t xml:space="preserve">
</t>
        </r>
      </text>
    </comment>
  </commentList>
</comments>
</file>

<file path=xl/sharedStrings.xml><?xml version="1.0" encoding="utf-8"?>
<sst xmlns="http://schemas.openxmlformats.org/spreadsheetml/2006/main" count="5266" uniqueCount="1234">
  <si>
    <t>INFORMACIÓN INSTITUCIONAL</t>
  </si>
  <si>
    <t>INFORMACIÓN DEL PRODUCTO</t>
  </si>
  <si>
    <t>META DEL PERIODO</t>
  </si>
  <si>
    <t>INFORMACIÓN DE LAS ACTIVIDADES</t>
  </si>
  <si>
    <t>OBJETIVOS ESTRATEGICOS</t>
  </si>
  <si>
    <t>PROCESO</t>
  </si>
  <si>
    <t>DEPENDENCIA</t>
  </si>
  <si>
    <t>No.</t>
  </si>
  <si>
    <t>Nombre del producto</t>
  </si>
  <si>
    <t>% Ponderación Producto</t>
  </si>
  <si>
    <t>Meta Anual</t>
  </si>
  <si>
    <t>Unidad Medida</t>
  </si>
  <si>
    <t>Descripción Meta</t>
  </si>
  <si>
    <t>Responsable Producto</t>
  </si>
  <si>
    <t>1° TRIM</t>
  </si>
  <si>
    <t>2° TRIM</t>
  </si>
  <si>
    <t>3° TRIM</t>
  </si>
  <si>
    <t>4° TRIM</t>
  </si>
  <si>
    <t>ACTIVIDADES DEL PRODUCTO</t>
  </si>
  <si>
    <t>% Ponderación Actividades</t>
  </si>
  <si>
    <t>Fecha Inicio</t>
  </si>
  <si>
    <t>Fecha fin</t>
  </si>
  <si>
    <t>Responsable Actividad</t>
  </si>
  <si>
    <t>4. Fortalecer la capacidad de gestión y desarrollo institucional e interinstitucional, para consolidar la modernización de la UAECOB y llevarla a la excelencia</t>
  </si>
  <si>
    <t>1. Dirección</t>
  </si>
  <si>
    <t>Revista virtual: "Bomberos Hoy el Magazzine".</t>
  </si>
  <si>
    <t>Pdf.</t>
  </si>
  <si>
    <t>En el año se realizarán 12 publicaciones, en las cuales se destacará la  información más importante realizada durante el mes en curso, para de esta forma mantener actualizado al personal de la UAECOB.</t>
  </si>
  <si>
    <t>Oficina Asesora Prensa y Comunicaciones</t>
  </si>
  <si>
    <t xml:space="preserve">Recopilación de la información del mes. </t>
  </si>
  <si>
    <t>Diseño</t>
  </si>
  <si>
    <t>Publicación de la revista virtual a toda la UAECOB</t>
  </si>
  <si>
    <t>Bomberos Hoy el Informativo.</t>
  </si>
  <si>
    <t>Piezas audiovisuales.</t>
  </si>
  <si>
    <t>Mediante la divulgación de 44 Noticieros en el año, se pretende informar a la comunidad interna y externa de las actividades realizadas por la UAECOB, en materia operativa y administrativa.</t>
  </si>
  <si>
    <t xml:space="preserve">Grabación de la nota.        </t>
  </si>
  <si>
    <t xml:space="preserve">Edición.          </t>
  </si>
  <si>
    <t>Publicación.</t>
  </si>
  <si>
    <t>Crónica: Bomberos de corazón.</t>
  </si>
  <si>
    <t>Generar 24 piezas audiovisuales en el año, con el fin de visibilizar las historias de vida laborales y/o personales de los Bomberos de Bogotá.</t>
  </si>
  <si>
    <t xml:space="preserve">Investigación del tema.            </t>
  </si>
  <si>
    <t xml:space="preserve">Grabación.      </t>
  </si>
  <si>
    <t>Publicación</t>
  </si>
  <si>
    <t xml:space="preserve">Acciones Bomberiles. </t>
  </si>
  <si>
    <t>En 24 publicaciones durante el año, generar un informe de actividades operativas y administrativas de interés general.</t>
  </si>
  <si>
    <t>Recopilación  de la información.</t>
  </si>
  <si>
    <t>Foto de la semana</t>
  </si>
  <si>
    <t>Pieza gráfica.</t>
  </si>
  <si>
    <t>Mediante 44 imágenes, una cada semana, dar a conocer el hecho o atención de emergencia más relevante de la semana en curso.</t>
  </si>
  <si>
    <t>Toma fotográfica de las los incidentes y actividades administrativas de la UAECOB.</t>
  </si>
  <si>
    <t>Selección de la mejor imagen por relevancia</t>
  </si>
  <si>
    <t>diseño y publicación.</t>
  </si>
  <si>
    <t>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t>
  </si>
  <si>
    <t>2. Oficina de Control Interno</t>
  </si>
  <si>
    <t>Plan anual de auditoria vigencia 2018</t>
  </si>
  <si>
    <t>Cumplir el 100% de las actividades programadas</t>
  </si>
  <si>
    <t>Oficina de Control Interno</t>
  </si>
  <si>
    <t>Informes, actas, reportes electrónicos, entre otros</t>
  </si>
  <si>
    <t>Oficina Control Interno</t>
  </si>
  <si>
    <t>3. Oficina Asesora de Planeación</t>
  </si>
  <si>
    <t>Líder Grupo de Mejora Continua - Darwin Baquero</t>
  </si>
  <si>
    <t xml:space="preserve">*Continuación - Ventanilla única de atención ciudadano. </t>
  </si>
  <si>
    <t>Implementación de un servicio y/o tramite en la ventanilla única de Atención al Ciudadano.</t>
  </si>
  <si>
    <t xml:space="preserve">Finalizar el desarrollo y/o prototipo del sistema de información.40%
</t>
  </si>
  <si>
    <t>Luis Alberto Carmona</t>
  </si>
  <si>
    <t>Pruebas del sistema de información.</t>
  </si>
  <si>
    <t>Puesta en producción de la solución desarrollada.</t>
  </si>
  <si>
    <t>*Continuación - Aplicación móvil para el sistema de información Misional Implementada</t>
  </si>
  <si>
    <t>Mariano Garrido</t>
  </si>
  <si>
    <t>Desarrollo e implementación del Aplicativo.</t>
  </si>
  <si>
    <t>Ivan Medina Talero</t>
  </si>
  <si>
    <t>*Continuación - Herramienta tecnológica para la creación y administración de cursos virtuales en la UEA implementada</t>
  </si>
  <si>
    <t>Herramienta implementada</t>
  </si>
  <si>
    <t>Instalación, configuración y desarrollo de los módulos en la herramienta.</t>
  </si>
  <si>
    <t>Diana Poveda</t>
  </si>
  <si>
    <t>Pruebas de la herramienta, aprobación, puesta en producción y publicación de los módulos desarrollados.</t>
  </si>
  <si>
    <t>*Continuación - Entornos de virtualización para la UAECOB Implementados</t>
  </si>
  <si>
    <t xml:space="preserve">Finalización proceso contractual previos para la contratación </t>
  </si>
  <si>
    <t>Carlos Tejada</t>
  </si>
  <si>
    <t>Desarrollo e implementación de los ambientes virtuales.</t>
  </si>
  <si>
    <t>*Continuación - Herramienta tecnológica para la administración y gestión documental de la UAECOB Implementada.</t>
  </si>
  <si>
    <t>Implementar una herramienta tecnológica que soporte  la gestión documental en la entidad, bajo la administración de la Subdirección Corporativa.</t>
  </si>
  <si>
    <t>Acta de reunión de entrega a satisfacción de las áreas respectivas.</t>
  </si>
  <si>
    <t>*Continuación -Dotación Tecnológica para la Estación de Bomberos de Bosa B-8 implementada</t>
  </si>
  <si>
    <t>Contratación de la dotación Tecnológica</t>
  </si>
  <si>
    <t>Eliana Barrero</t>
  </si>
  <si>
    <t>Acompañamiento y soporte en la implementación de las soluciones tecnológicas.</t>
  </si>
  <si>
    <t>*Continuación -Levantamiento de inventario de activos de Información de Software, hardware y servicios, cuadro de caracterización documental actualizados</t>
  </si>
  <si>
    <t>Cuadro de caracterización documental de los procedimientos actualizados.</t>
  </si>
  <si>
    <t xml:space="preserve">Levantamiento de información inicial para la construcción del inventario. </t>
  </si>
  <si>
    <r>
      <t xml:space="preserve">6. Alimentación de la caracterización documental. 
</t>
    </r>
    <r>
      <rPr>
        <i/>
        <sz val="11"/>
        <color theme="1"/>
        <rFont val="Calibri"/>
        <family val="2"/>
        <scheme val="minor"/>
      </rPr>
      <t>Los criterios del 4 al 6 tienen un peso del 50% de la gestión total del producto; y  se ejecutan durante el 2do semestre de acuerdo a la entrega de los procedimientos actualizados por parte de las dependencias.</t>
    </r>
  </si>
  <si>
    <t>Unidades</t>
  </si>
  <si>
    <t>Líder Grupo Cooperación Internacional y Alianzas Estratégicas - Saudy Rojas</t>
  </si>
  <si>
    <t xml:space="preserve">Planificación de la Primera jornada, Versión 4 de la feria </t>
  </si>
  <si>
    <t>Prof. Esp. Cooperación Internacional y Alianzas Estratégicas - Alexandra Neira</t>
  </si>
  <si>
    <t>Realización de informe de  la Primera jornada, Versión 4 de la feria</t>
  </si>
  <si>
    <t xml:space="preserve">Planificación de la Segunda jornada, Versión 5 de la feria </t>
  </si>
  <si>
    <t xml:space="preserve">Ejecución de la Segunda jornada, Versión 5 de la feria </t>
  </si>
  <si>
    <t xml:space="preserve">Realización de informe de la Segunda jornada, Versión 5 de la feria </t>
  </si>
  <si>
    <t>Actividad de lanzamiento y socialización Guía Buenas Prácticas Saber Hacer Cuerpo Oficial Bomberos de Bogotá</t>
  </si>
  <si>
    <t>Unidad</t>
  </si>
  <si>
    <t>Programar y realizar una actividad de lanzamiento y socialización de la Guía de Buenas Prácticas Saber Hacer Cuerpo Oficial Bomberos de Bogotá</t>
  </si>
  <si>
    <t>Planificación actividad de lanzamiento y socialización de la Guía de Buenas Prácticas</t>
  </si>
  <si>
    <t>Ejecución actividad de lanzamiento y socialización de la Guía de Buenas Prácticas "Saber Hacer" Cuerpo Oficial Bomberos de Bogotá</t>
  </si>
  <si>
    <t>Socialización y distribución del Portafolio de servicios de la UAECOB</t>
  </si>
  <si>
    <t>Gestionar la participación en 2 actividades de la Entidad para la socialización y distribución del Portafolio de servicios de la UAECOB</t>
  </si>
  <si>
    <t>Gestionar la participación en 1 actividad de la Entidad con la comunidad y organizaciones cooperantes para la socialización y distribución del Portafolio de servicios de la UAECOB</t>
  </si>
  <si>
    <t>Organización del III Congreso Internacional del Cuerpo Oficial Bomberos de Bogotá</t>
  </si>
  <si>
    <t>Planear y organizar el III Congreso Internacional del Cuerpo Oficial Bomberos de Bogotá</t>
  </si>
  <si>
    <t>Planeación del III Congreso Internacional del Cuerpo Oficial Bomberos de Bogotá</t>
  </si>
  <si>
    <t>Planeación y organización de un evento de intercambio de experiencias con otros cuerpos de bomberos de Colombia sobre la implementación de la resolución 0358 de 2014 de la DNBC</t>
  </si>
  <si>
    <t>Planear y organizar el III un evento de intercambio de experiencias con otros cuerpos de bomberos de Colombia sobre la implementación de la resolución 0358 de 2014 de la DNBC</t>
  </si>
  <si>
    <t>Planeación de un evento de intercambio de experiencias con otros cuerpos de bomberos de Colombia sobre la implementación de la resolución 0358 de 2014 de la DNBC</t>
  </si>
  <si>
    <t>Coordinación y ejecución un evento de intercambio de experiencias con otros cuerpos de bomberos de Colombia sobre la implementación de la resolución 0358 de 2014 de la DNBC</t>
  </si>
  <si>
    <t>Realización del Informe del Evento de Intercambio de Experiencias</t>
  </si>
  <si>
    <t>4. Oficina Asesora Jurídica</t>
  </si>
  <si>
    <t>Adopción SECOP II en los  procesos, formatos y procedimientos de contratación que se realizan en la Oficina Asesora Jurídica</t>
  </si>
  <si>
    <t>Jefe Oficina Asesora Jurídica - Giohana Catarine Gonzalez Turizo</t>
  </si>
  <si>
    <t xml:space="preserve">Publicar los procesos, formatos y procedimientos de las diferentes modalidades de selección actualizados en la ruta de la calidad de la UAECOB </t>
  </si>
  <si>
    <t>Sensibilizar al personal de planta  y contratistas sobre la utilización de los  procesos, formatos y procedimientos actualizados, a través de una capacitación</t>
  </si>
  <si>
    <t>Actualización Manual de Contratación y  Supervisión</t>
  </si>
  <si>
    <t>Manual de Contratación y  Supervisión actualizado</t>
  </si>
  <si>
    <t xml:space="preserve">Publicar Manual de Contratación actualizado </t>
  </si>
  <si>
    <t>Sensibilizar al personal de planta  y contratistas sobre el contenido del Manual de Contratación, a través de una capacitación</t>
  </si>
  <si>
    <t xml:space="preserve">Aplicación de Procedimientos de Colombia Compra Eficiente </t>
  </si>
  <si>
    <t>Sensibilizar al personal de planta  y contratistas sobre la utilización de los procedimientos creados</t>
  </si>
  <si>
    <t>Creación de procedimiento de pago de sentencias judiciales y conciliaciones</t>
  </si>
  <si>
    <t>Aplicación de Procedimiento de pago de sentencias judiciales y conciliaciones</t>
  </si>
  <si>
    <t xml:space="preserve">Publicar el procedimiento de pago de sentencias judiciales y conciliaciones en la ruta de la calidad  de la UAECOB </t>
  </si>
  <si>
    <t>Sensibilizar al personal de planta  y contratistas sobre la utilización del procedimientos creado</t>
  </si>
  <si>
    <t>2. Generar corresponsabilidad del riesgo mediante la prevención, mitigación, transferencia y preparación con la comunidad ante el riesgo de incendios, incidentes con materiales peligrosos y rescates en general</t>
  </si>
  <si>
    <t>5. Subdirección de Gestión del Riesgo</t>
  </si>
  <si>
    <t>Realizar jornadas de sensibilización en las 17 estaciones para el personal uniformado de los cambios normativos en  revisiones técnicas y aglomeración de publico</t>
  </si>
  <si>
    <t>Subdirector de Gestión del Riesgo
Jorge Alberto Pardo Torres</t>
  </si>
  <si>
    <t>1. Diseño de material pedagógico para sensibilizar.</t>
  </si>
  <si>
    <t>Ing. Andrea Navarro</t>
  </si>
  <si>
    <t xml:space="preserve">Programación de sensibilización. </t>
  </si>
  <si>
    <t>Ing Jhon Jairo Palacio</t>
  </si>
  <si>
    <t>1. Mesas de Trabajo</t>
  </si>
  <si>
    <t>Ing Jhon Jairo Palacio
Ing. Andrea Navarro</t>
  </si>
  <si>
    <t>2. Priorización de Necesidades</t>
  </si>
  <si>
    <t>3. Levantamiento de requerimientos con el apoyo del área de Tecnología.</t>
  </si>
  <si>
    <t>3. Consolidar la Gestión del Conocimiento a través del modelo de Gestión del Riesgo y sus líneas de acción</t>
  </si>
  <si>
    <t>31/06/2018</t>
  </si>
  <si>
    <t>Ing. Jhon jairo Palacio
Arq. Sasndy Ibañez</t>
  </si>
  <si>
    <t>Ing. Andres Fierro
Nelson Osorio</t>
  </si>
  <si>
    <t>2. Inclusión de las actividades en el plan de acción de   los CLGR-CC (Consejos locales de gestión del riesgo y cambio climático). 30%</t>
  </si>
  <si>
    <t>Ing. Maria Angelica Arenas</t>
  </si>
  <si>
    <t>01//08/2018</t>
  </si>
  <si>
    <t>30/03/0218</t>
  </si>
  <si>
    <t>3. Informe consolidado de resultados del proyecto (30%)</t>
  </si>
  <si>
    <t>1. Mesas de Trabajo  (33%)</t>
  </si>
  <si>
    <t>Cecilia Camacho</t>
  </si>
  <si>
    <t>2. Priorización de Necesidades (33%)</t>
  </si>
  <si>
    <t>3. Levantamiento de requerimientos con el apoyo del área de Tecnología. (34%)</t>
  </si>
  <si>
    <t>Actividad de prevención en el marco de los programas del club bomberitos.</t>
  </si>
  <si>
    <t>Desarrollo de 1 actividades de prevención en el marco de los programas del club bomberitos</t>
  </si>
  <si>
    <t>Carolina Suarez</t>
  </si>
  <si>
    <t>2. Convocatoria para la actividad de Prevención. 25%</t>
  </si>
  <si>
    <t>Realizar el 100% de la revisión y ajuste de la estrategia de Sensibilización Y Educación En Prevención De Incendios Y Emergencias Conexas- Club Bomberitos</t>
  </si>
  <si>
    <t>Carolina Suarez
Juliana Patiño
Cristian Castañeda</t>
  </si>
  <si>
    <t>3. Desarrollo de productos del plan de trabajo de la estrategia de Sensibilización Y Educación En Prevención De Incendios Y Emergencias Conexas- Club Bomberitos. 70%</t>
  </si>
  <si>
    <t>1/06/0218</t>
  </si>
  <si>
    <t>Sto. Yimer Arias</t>
  </si>
  <si>
    <t xml:space="preserve"> Capacitación Básica de investigación de incendios </t>
  </si>
  <si>
    <r>
      <t xml:space="preserve">Realizar un </t>
    </r>
    <r>
      <rPr>
        <sz val="12"/>
        <color indexed="8"/>
        <rFont val="Calibri"/>
        <family val="2"/>
      </rPr>
      <t>(1) cursos de  capacitación  Básica de Investigación de incendios dirigido a el personal operativo de la UAECOB.</t>
    </r>
  </si>
  <si>
    <t>1, Diseño de la  capacitación  Básico 25%</t>
  </si>
  <si>
    <t>Sto. William Rene Diaz</t>
  </si>
  <si>
    <t>2. Plan de trabajo y cronograma de la capacitación. 25%</t>
  </si>
  <si>
    <t>3. Desarrollo de la capacitación básica . 50%</t>
  </si>
  <si>
    <t>1. Diseño de material pedagógico para sensibilizar. (35%)</t>
  </si>
  <si>
    <t>Cabo Hernando Martinez</t>
  </si>
  <si>
    <t>2.  Programación de sensibilización. (15%)</t>
  </si>
  <si>
    <t>3. Ejecución de 17 jornadas de sensibilización. (50%)</t>
  </si>
  <si>
    <t>un (1) Curso Gestionado ante la entidad correspondiente</t>
  </si>
  <si>
    <t>Sto. Omar Bedoya</t>
  </si>
  <si>
    <t>6. Subdirección Operativa</t>
  </si>
  <si>
    <t>Socialización del árbol de servicios de emergencias de la UAECOB.</t>
  </si>
  <si>
    <t xml:space="preserve">Ejercicio IEC INSARAG </t>
  </si>
  <si>
    <t>Simulacro de rescate por extensión</t>
  </si>
  <si>
    <t xml:space="preserve">Simulacro de rescate vehicular </t>
  </si>
  <si>
    <t>Proceso de clasificación en el marco de la estrategia de búsqueda y rescate de la DNBC</t>
  </si>
  <si>
    <t>Simulacro de búsqueda y rescate con caninos en media montaña</t>
  </si>
  <si>
    <t>7. Subdirección Logística</t>
  </si>
  <si>
    <t>Porcentaje</t>
  </si>
  <si>
    <t>Realizar Diagnostico del estado actual de la Estructura Funcional</t>
  </si>
  <si>
    <t>8. Subdirección de Gestión Corporativa</t>
  </si>
  <si>
    <t>Elaboración y Radicación del documento "Ficha técnica de las necesidades del sistema para la administración del proceso de Inventarios".</t>
  </si>
  <si>
    <t>Coordinador Área de Compras, Seguros e inventarios - William Arrubla</t>
  </si>
  <si>
    <t>Coordinador Área de Compras, Seguros e Inventarios - William Arrubla</t>
  </si>
  <si>
    <t>Elaborar documento técnico y gestionar su tramite a la oficina de Planeación</t>
  </si>
  <si>
    <t xml:space="preserve">Capacitaciones documentales </t>
  </si>
  <si>
    <t>Sensibilizar al 75% personal uniformado y administrativo en temas de gestión documental</t>
  </si>
  <si>
    <t>Coordinador Gestión Documental - Francisco Rubiano</t>
  </si>
  <si>
    <t>Elaboración de cronograma para realización de capacitaciones.</t>
  </si>
  <si>
    <t>Realizar dos (2) capacitaciones internas por mes  (Estaciones y Edificio Comando)  respecto a los lineamientos archivísticos vigentes y su aplicabilidad.</t>
  </si>
  <si>
    <t>Garantizar el Manejo integral de los Residuos que se generan en las dependencias de la UAECOB en cumplimiento a los Programas del PIGA</t>
  </si>
  <si>
    <t xml:space="preserve"> 100% de los residuos generados con manejo integral</t>
  </si>
  <si>
    <t>Coordinador Sistema de Gestión ambiental - Jesús Rojas</t>
  </si>
  <si>
    <t>Firmar el acuerdo de Corresponsabilidad con una organización de Recicladores debidamente constituida e inscrita en el RUOR.</t>
  </si>
  <si>
    <t>Coordinador Sistema de Gestión ambiental - Jesus Rojas</t>
  </si>
  <si>
    <t>Realizar seguimiento al contratista del Mantenimiento de Parque automotor de la Entidad.</t>
  </si>
  <si>
    <t>Garantizar la disposición de Residuos peligrosos y especiales, con un Gestor autorizado.</t>
  </si>
  <si>
    <t>Realizar la compra de los contenedores para la separación de los residuos generados en todas las dependencias de la UAECOB</t>
  </si>
  <si>
    <t>Dar estricto cumplimiento a los objetivos y programas del Plan Institucional de Gestión Ambiental PIGA.</t>
  </si>
  <si>
    <t>Disminuir en un 2% el consumo de los servicios públicos (agua, energía y Gas) en las 17 Estaciones y el Edificio Comando de la UAECOB</t>
  </si>
  <si>
    <t>Solicitar la Instalación de sistemas ahorradores de Agua y Luz en las dependencias de la UAECOB.</t>
  </si>
  <si>
    <t>Fortalecer las campañas ambientales de Ahorro de los  servicios públicos (agua, energía y Gas) en las dependencias de la UAECOB.</t>
  </si>
  <si>
    <t>Disminuir en un 20 % el consumo de papel en las 17 Estaciones y el Edificio Comando de la UAECOB</t>
  </si>
  <si>
    <t>Fortalecer las campañas de Ahorro de Papel en las dependencias de la UAECOB.</t>
  </si>
  <si>
    <t>Involucrar a la Alta Dirección en la formulación de estrategias de Ahorro de papel, incentivando la utilización de medios magnéticos y electrónicos para la revisión de documentos.</t>
  </si>
  <si>
    <t>Socializar a los funcionarios de la Línea 195, sobre la información de los trámites y servicios con los que cuenta la UAECOB.</t>
  </si>
  <si>
    <t>socializaciones</t>
  </si>
  <si>
    <t>Fortalecimiento el Chat Distrital de la Línea 195, teniendo en cuenta que la Entidad genera información a la ciudadanía a través de este medio</t>
  </si>
  <si>
    <t xml:space="preserve">Coordinador Área de Servicio a la Ciudadanía - José William Arrubla </t>
  </si>
  <si>
    <t>Coordinador Área de Servicio a la Ciudadanía - José William Arrubla.</t>
  </si>
  <si>
    <t>Talleres</t>
  </si>
  <si>
    <t>Asegurar la inclusión de la población diferencial en los puntos de atención de la UAECOB en el Distrito.</t>
  </si>
  <si>
    <t xml:space="preserve">Coordinador Área de Servicio a la Ciudadanía </t>
  </si>
  <si>
    <t>Radicación de documento - estudios previos en la Oficina Asesora Jurídica.</t>
  </si>
  <si>
    <t>Capacitaciones</t>
  </si>
  <si>
    <t>20 Capacitaciones según programación</t>
  </si>
  <si>
    <t>Coordinador Oficina de Control Disciplinario Interno - Blanca Irene Delgadillo</t>
  </si>
  <si>
    <t>Realizar 20 capacitaciones sobre diversos aspectos del ámbito disciplinario dirigidos al personal administrativo y operativo de la UAE Cuerpo Oficial de Bomberos</t>
  </si>
  <si>
    <t>Realizar conversatorios con los funcionarios de la Unidad, referentes a la aplicación de las nuevas políticas disciplinarias que se expidan.</t>
  </si>
  <si>
    <t>Capacitar en  el marco normativo contable para entidades de Gobierno (NMNCEG) aplicables a la UAE Cuerpo Oficial de Bomberos.</t>
  </si>
  <si>
    <t>Realizar 4 capacitaciones según programación</t>
  </si>
  <si>
    <t>Jefe de la Oficina Financiera - Hernando Ibagué</t>
  </si>
  <si>
    <t>Elaborar el  plan de trabajo para las capacitaciones</t>
  </si>
  <si>
    <t>Jefe de la Oficina Financiera- Hernando Ibagué R.</t>
  </si>
  <si>
    <t>Preparar del material para las Capacitaciones</t>
  </si>
  <si>
    <t>Registrar la asistencias a las Capacitaciones</t>
  </si>
  <si>
    <t xml:space="preserve">Auditores internos en normas actualizadas, con formación certificada por organismos externos </t>
  </si>
  <si>
    <t>Documento</t>
  </si>
  <si>
    <t xml:space="preserve">
Formular el proyecto de instrucción para auditores internos en normas actualizadas por entidades certificadoras.</t>
  </si>
  <si>
    <t>Coordinador de Sistema Integrado de Gestión - Adriana Y. Huérfano Ardila</t>
  </si>
  <si>
    <t>Elaboración de estudios previos  con las necesidades requeridas por la Unidad para formar auditores internos certificados en normas actualizadas.</t>
  </si>
  <si>
    <t>Charlas, conversatorios, exposiciones con entidades del Distrito que sean referentes del Sistema Integrado de Gestión</t>
  </si>
  <si>
    <t xml:space="preserve">Elaboración de documento proyecto justificando la necesidad de capacitar, entrenar, formar y/o instruir al personal de la Unidad en conceptos y experiencias relacionados con el sistema integrado de gestión. </t>
  </si>
  <si>
    <t>Remitir documento proyecto a Comisión de Personal para su respectiva aprobación.</t>
  </si>
  <si>
    <t>Gestionar la adquisición de un predio para la elaboración de estudios, diseños y construcción de una (1) Escuela de Formación Bomberil y una (1) estación de Bomberos.</t>
  </si>
  <si>
    <t>Gestionar la compra del predio donde será ubicada la escuela de formación bomberil y una estación de bomberos.</t>
  </si>
  <si>
    <t>Coordinador de Infraestructura 
Daniel Vera Ruiz</t>
  </si>
  <si>
    <t xml:space="preserve">* Elaborar y gestionar ante la dirección y subdirecciones la revisión del Informe Técnico Preliminar.                      
</t>
  </si>
  <si>
    <t>Ing. Daniel Vera Ruiz</t>
  </si>
  <si>
    <t xml:space="preserve">* Realizar las modificaciones pertinentes para tener como resultado el Informe Técnico Final. </t>
  </si>
  <si>
    <t>Arq. Leidy Díaz Borrero</t>
  </si>
  <si>
    <t xml:space="preserve">* Elaborar los Estudios Previos para la compra del predio. </t>
  </si>
  <si>
    <t>Dr. José Luis Torres</t>
  </si>
  <si>
    <t>* Adquisición del predio.</t>
  </si>
  <si>
    <t>Aprobación de Estudios, Diseños y Estudios Previos para la adecuación y ampliación de la Estación de Bomberos de Marichuela - B10.</t>
  </si>
  <si>
    <t>Elaborar los estudios, diseños y estudios previos para la adecuación y ampliación de la Estación de Bomberos de Marichuela.</t>
  </si>
  <si>
    <t xml:space="preserve">* Supervisar el avance del 50% de ejecución de los estudios y diseños. </t>
  </si>
  <si>
    <t>Ing. Sandra Saldarriaga</t>
  </si>
  <si>
    <t xml:space="preserve">*Supervisar y entregar el 100% de la elaboración de los estudios y diseños. </t>
  </si>
  <si>
    <t>* Elaborar los estudios previos para la obra y la interventoría de la adecuación y ampliación de la estación de Bomberos de Marichuela.</t>
  </si>
  <si>
    <t>Gestionar la adquisición de un (1) predio para la implementación de una (1) estación de Bomberos</t>
  </si>
  <si>
    <t>* Solicitud al DADEP sobre posibles  predios  disponibles.</t>
  </si>
  <si>
    <t>* Consulta con las demás Entidades Distritales o  de la  Nación sobre  posibles  predios  disponibles.</t>
  </si>
  <si>
    <t>* Recibo y visitas de predios ofertados.</t>
  </si>
  <si>
    <t>*  Elaboración del informe técnico preliminar.</t>
  </si>
  <si>
    <t>Implementación de (1) estación satélite forestal de bomberos sujeta al proyecto del sendero ambiental en los cerros orientales)</t>
  </si>
  <si>
    <t>* Gestionar el tramite de licencia de construcción en modalidad de Obra Nueva ante curaduría.</t>
  </si>
  <si>
    <t>* Elaborar los estudios previos para la obra y la interventoría de la construcción de la Estación de Bellavista.</t>
  </si>
  <si>
    <t>* Gestionar el proceso contractual.</t>
  </si>
  <si>
    <t>* Adjudicar el proceso de obra y de interventoría.</t>
  </si>
  <si>
    <t>Elaboración de los estudios y diseños para la adecuación de la Estación de Bomberos de Ferias - B7.</t>
  </si>
  <si>
    <t>Elaborar los estudios previos, la adjudicación del proceso contractual e inicio de la elaboración de estudios y diseños del reforzamiento estructural de la estación de bomberos de Ferias.</t>
  </si>
  <si>
    <t xml:space="preserve">* Elaboración y aprobación de estudios previos para los estudios y diseños del reforzamiento estructural de la estación de Bomberos de Ferias.  </t>
  </si>
  <si>
    <t>* Adjudicación proceso para la elaboración de estudios y diseños en la adecuación de la estación.</t>
  </si>
  <si>
    <t>* Entrega del 30% de avance en el diseño propuesto dentro de los diseños y reforzamiento de la estación</t>
  </si>
  <si>
    <t>9. Subdirección de Gestión Humana</t>
  </si>
  <si>
    <t>Desarrollo e Implementación de un programa orientado a promover la práctica de actividad física en el personal de la UAECOB</t>
  </si>
  <si>
    <t>Desarrollar e implementar  programa para promover la práctica de actividad física</t>
  </si>
  <si>
    <t xml:space="preserve">Estructuración definición del programa </t>
  </si>
  <si>
    <t xml:space="preserve">Creación y divulgación Campaña de expectativa  </t>
  </si>
  <si>
    <t xml:space="preserve">Implementación del programa en los centros de trabajo </t>
  </si>
  <si>
    <t xml:space="preserve">Evaluación del programa </t>
  </si>
  <si>
    <t xml:space="preserve"> Desarrollar e implementar un programa para la prevención de Desórdenes Musculoesqueléticos</t>
  </si>
  <si>
    <t>Desarrollar e implementar un programa de prevención de Desórdenes Musculoesqueléticos</t>
  </si>
  <si>
    <t xml:space="preserve"> Estructuración definición del programa </t>
  </si>
  <si>
    <t>Implementar un plan de reentrenamiento de tres días para servidores de los cargos bombero y cabo</t>
  </si>
  <si>
    <t>Personas reentrenadas</t>
  </si>
  <si>
    <t>selección de personal para el curso</t>
  </si>
  <si>
    <t>porcentaje</t>
  </si>
  <si>
    <t>100% de actividades propuestas ejecutadas</t>
  </si>
  <si>
    <t xml:space="preserve">Realizar la solicitud de la licencia de  SST de la Escuela ante la Secretaria Distrital de salud. </t>
  </si>
  <si>
    <t>Suscribir convenios interadministrativos para asegurar los escenarios de la Escuela de Formación Bomberil</t>
  </si>
  <si>
    <t>Realizar mesas de trabajo con las diferentes áreas con el fin de identificar los contenidos que se deben digitalizar.</t>
  </si>
  <si>
    <t>30/06/2018</t>
  </si>
  <si>
    <t xml:space="preserve">Identificar el material virtual que ofrecen los proveedores con el fin de verificar los contenidos que pueden ser implementados en la plataforma virtual                                                   </t>
  </si>
  <si>
    <t>30/09/2018</t>
  </si>
  <si>
    <t>31/12/2018</t>
  </si>
  <si>
    <t>Líder Área de Tecnología OAP - Mariano Garrido</t>
  </si>
  <si>
    <t>Una aplicación móvil para la gestión de los incidentes atendidos por el personal operativo del UEACOP.</t>
  </si>
  <si>
    <t>Presentación de los estudios previos para la contratación del desarrollo del aplicativo móvil.</t>
  </si>
  <si>
    <t>Implementación de las dotaciones tecnológicas a la Estación Bosa B-8</t>
  </si>
  <si>
    <t>Fabián Orjuela</t>
  </si>
  <si>
    <t>Feria Expo académica para la articulación de oferta educativa en la ciudad con los funcionarios de la entidad</t>
  </si>
  <si>
    <t xml:space="preserve">Realizar 2 ferias Expo académica  con el fin de socializar las alianzas con las instituciones académicas y promover espacios de acceso a la oferta de servicios educativos </t>
  </si>
  <si>
    <t>Ejecución de la   Primera jornada, Versión 4 de la feria</t>
  </si>
  <si>
    <t>Coordinación y ejecución del III Congreso Internacional del Cuerpo Oficial Bomberos de Bogotá</t>
  </si>
  <si>
    <t>Realización de Informe del III Congreso Internacional del Cuerpo Oficial Bomberos de Bogotá</t>
  </si>
  <si>
    <t>Implementación de los procesos de contratación en línea SECOP II</t>
  </si>
  <si>
    <t>Creación Procedimientos de Acuerdo Marco de Precios, Otros Instrumentos de agregación de Demanda y Grandes Superficies</t>
  </si>
  <si>
    <t xml:space="preserve">Publicar los procedimientos de Colombia Compra Eficiente (Acuerdo Marco de Precios, Otros Instrumentos de agregación de Demanda y Grandes Superficies) en la ruta de la calidad  de la UAECOB </t>
  </si>
  <si>
    <t>Sensibilizar el 100% de las estaciones de bomberos en temas  normativos relacionados con revisiones técnicas y aglomeración de publico.</t>
  </si>
  <si>
    <t>Identificación de nuevos requerimientos en el Sistema de Información Misional - Sub-módulo Revisiones Técnicas y Auto revisiones</t>
  </si>
  <si>
    <t>Realizar 1 proceso de mantenimiento evolutivo del Sistema de Información Misional sub-módulo de Revisiones Técnicas y auto revisiones</t>
  </si>
  <si>
    <t>Formulación y/o Actualización de la Guía Técnica de Pirotecnia y efectos especiales.</t>
  </si>
  <si>
    <t>Formulación y/o Actualización del 100% la Guía Técnica de Pirotecnia y efectos especiales.</t>
  </si>
  <si>
    <t>1. Revisión de la guía  (45%)</t>
  </si>
  <si>
    <t>2. Actualización de la guía de acuerdo a la normatividad vigente . (45%)</t>
  </si>
  <si>
    <t>3. Publicación de la guía en la ruta de la calidad. (10%)</t>
  </si>
  <si>
    <t>Realizar una actividad de conocimiento  y/o Reducción en riesgos en incendios, búsqueda y rescate y materiales peligrosos incluida en el plan de acción de  los CLGR-CC (Consejos locales de gestión del riesgo y cambio climático).</t>
  </si>
  <si>
    <t>Actividades ejecutadas en el 100% las localidades</t>
  </si>
  <si>
    <t>1. Definición de criterios de inclusión en los planes mediante mesas de trabajo en conjunto con el personal de la Subdirección Operativa (Comandantes y Jefes de Estación) 20%</t>
  </si>
  <si>
    <t>3. Ejecución de las actividades programadas en los planes de acción de   los CLGR-CC (Consejos locales de gestión del riesgo y cambio climático). 50%</t>
  </si>
  <si>
    <t xml:space="preserve">Socialización de tramites y servicios  de la entidad en las 20 localidades.
</t>
  </si>
  <si>
    <t>1. Definición de lineamientos para actividades de socialización de tramites. 10%</t>
  </si>
  <si>
    <t>2. Ejecución de las actividades de socialización. 90%</t>
  </si>
  <si>
    <t>Socialización de la estrategia de Cambio Climático UAECOB</t>
  </si>
  <si>
    <t>Socialización de la estrategia de Cambio Climático al 100% de las áreas de la UEACOB</t>
  </si>
  <si>
    <t>1. Definición de lineamientos para actividades de socialización de la estrategia de CC. 10%</t>
  </si>
  <si>
    <t>2. Elaboración del material de apoyo audio-visual para la socialización de l estrategia de cambio climático de la UAECOB. 20%</t>
  </si>
  <si>
    <t>2. Ejecución de la socialización de la estrategia de cambio climático. 70%</t>
  </si>
  <si>
    <t>Implementación proyecto de prevención y autoprotección  comunitaria ante incendios forestales.</t>
  </si>
  <si>
    <t>Desarrollar el 100% del proyecto de prevención y autoprotección  comunitaria ante incendios forestales.</t>
  </si>
  <si>
    <t>1. Planificación de la implementación del proyecto (20%)</t>
  </si>
  <si>
    <t xml:space="preserve">Sociólogo Juan Carlos Prieto
Ing. Maria Angelica Arenas
</t>
  </si>
  <si>
    <t>2. Ejecución de actividades del proyecto (50%)</t>
  </si>
  <si>
    <t>Sistematización del procedimiento de capacitación a brigadas contra incendio empresarial</t>
  </si>
  <si>
    <t>Realizar 1 proceso de Levantamiento de requerimientos para  un sistema de Información Misional sub-módulo de Capacitación empresarial</t>
  </si>
  <si>
    <t>1. Planificación de la actividad de prevención (día del niño)25%</t>
  </si>
  <si>
    <t>3. Ejecución de la actividad de prevención (Día del Niño). 50%</t>
  </si>
  <si>
    <t>Revisión y ajuste de la Estrategia de  Sensibilización Y Educación En Prevención De Incendios Y Emergencias Conexas- Club Bomberitos</t>
  </si>
  <si>
    <t>1. Diagnostico de los documentos de la estrategia 10%</t>
  </si>
  <si>
    <t xml:space="preserve">2. Plan de trabajo (Cronograma) de la implementación del ajuste de la estrategia.20% </t>
  </si>
  <si>
    <t>Actualización del material de referencia para  los curso de investigación  de Incendio Básico e Intermedio</t>
  </si>
  <si>
    <t>Realizar la actualización del material de  referencia para los cursos de investigación básico e intermedio</t>
  </si>
  <si>
    <t>1. Revisión del proceso de formalización y estandarización (Material de referencia) para los cursos de investigación básico e intermedio  20%</t>
  </si>
  <si>
    <t>2. Actualización del material de referencia  50%.</t>
  </si>
  <si>
    <t>3. Aprobación del material de referencia 10%</t>
  </si>
  <si>
    <t>4. Presentación del  material de referencia actualizado  por parte de la SGR al proceso de Gestión del talento Humano área de capacitación y entrenamiento. 20%</t>
  </si>
  <si>
    <t>Sensibilización del equipo de investigación de incendios  en las 17 estaciones de la UAECOB.</t>
  </si>
  <si>
    <t>100% de las estaciones de bomberos de la UAECOB sensibilizadas por el equipo de investigación de Incendios.</t>
  </si>
  <si>
    <t>Gestionar la realización de un curso para la investigación de incendios forestales para la entidad con entidades externas</t>
  </si>
  <si>
    <t>1. Realizar un diagnostico de la necesidad del curso de investigación de Incendios Forestales 50%.</t>
  </si>
  <si>
    <t xml:space="preserve">2. Realizar la Gestión de solicitud con la entidad externa correspondiente. 50% </t>
  </si>
  <si>
    <t xml:space="preserve">Definición y formulación de los insumos necesarios para establecer un sistema de información Logístico </t>
  </si>
  <si>
    <t>Generar una (1) herramienta la cual se alimente con tres 3 bases de datos (Parque Automotor, Equipo Menor y Suministros) como insumo  para la conformación de un sistema de información y/o software que permita controlar, realizar seguimiento y gestionar las actividades de  la Subdirección.</t>
  </si>
  <si>
    <t>Líder Grupo de Parque Automotor
Líder Grupo Equipo Menor
Líder Grupo Suministros</t>
  </si>
  <si>
    <t xml:space="preserve">Establecer los criterios que aspiramos  sean controlados a través de la conformación de un sistema de información logístico para Parque Automotor, Heas y Suministros </t>
  </si>
  <si>
    <t>Levantamiento de la información ( bases de datos)  como insumo  que serán controlados a través de la  conformación de un sistema de información logístico.</t>
  </si>
  <si>
    <t>Desarrollar la secuencia lógica ( Paso a Paso ) que debe tener la herramienta para que pueda generar la información requerida.</t>
  </si>
  <si>
    <t>Gestionar documento a Planeación con necesidades y justificación  con el fin de que se aprueben los recursos  para la inclusión en el PAA 2019, y de esta forma contratar el desarrollo del software.</t>
  </si>
  <si>
    <t>Formular Estructura Funcional para la Subdirección Logística</t>
  </si>
  <si>
    <t>Generar una Propuesta de la Estructura Funcional  de la Subdirección Logística</t>
  </si>
  <si>
    <t xml:space="preserve">Definir Procesos de la Subdirección Logística </t>
  </si>
  <si>
    <t xml:space="preserve">Definir procedimientos de la Subdirección Logística </t>
  </si>
  <si>
    <t>Elaborar Estructura Funcional  de la Subdirección Logística</t>
  </si>
  <si>
    <t>Documento con el contenido de la ficha técnica del sistema de información requerido para la administración del proceso de Inventarios.</t>
  </si>
  <si>
    <t>Llevar a cabo las mesas de trabajo para identificar necesidades de los usuarios en inventarios, seguros y  almacén</t>
  </si>
  <si>
    <t>Dar cumplimiento a la Política de Cero Papel en la Entidad, de conformidad con la Resolución 730 de 2013.</t>
  </si>
  <si>
    <t>Generar estadísticas por dependencias sobre el consumo del papel y generar compromisos con las áreas para la disminución en el consumo de papel.</t>
  </si>
  <si>
    <t> Desarrollo académico de socialización y prevención disciplinaria a través del proceso de inducción y reinducción Coordinado por la OCDI</t>
  </si>
  <si>
    <t>Formular el proyecto para consecución de charlas, conversatorios y/o exposiciones con  entidades del Distrito que tengan relación con el SIG</t>
  </si>
  <si>
    <t>* Radicar los documentos ante Curaduría para la aprobación de la Licencia de construcción en modalidad de adecuación y ampliación de la Estación de Bomberos de Marichuela.</t>
  </si>
  <si>
    <t>Ing. Eduard Rodríguez
Arq. Cesar Granados 
(Contratistas consultoría)
Ing. Sandra Saldarriaga</t>
  </si>
  <si>
    <t>Desarrollar un programa que garantice el 100% del mantenimiento de la infraestructura física de las Estaciones de Bomberos y el Edificio Comando</t>
  </si>
  <si>
    <t>Ejecutar el plan de mantenimiento de la infraestructura física de 9 estaciones de bomberos.</t>
  </si>
  <si>
    <t>*Ejecutar el mantenimiento de la infraestructura física de dos (2) estaciones de Bomberos.</t>
  </si>
  <si>
    <t>*Ejecutar el mantenimiento de la infraestructura física de tres (3) estaciones de Bomberos.</t>
  </si>
  <si>
    <t xml:space="preserve">Elaborar el informe técnico preliminar junto con los anexos, que harán parte integral del proceso para la adquisición del predio para la implementación de una (1) estación de bomberos. </t>
  </si>
  <si>
    <t>Culminar el proceso de adjudicación para la construcción de la Estación de Bomberos de Bellavista - B9.</t>
  </si>
  <si>
    <t>Líder Grupo Seguridad y Salud en el Trabajo - Ing. William Cabrejo</t>
  </si>
  <si>
    <t>ejecución del plan de reentrenamiento para 192 servidores para los cargos bombero y cabo</t>
  </si>
  <si>
    <t>Líder de Grupo - Eduardo Cruz</t>
  </si>
  <si>
    <t>definir los temas y consolidar  el material de formación.</t>
  </si>
  <si>
    <t xml:space="preserve">asegurar la logística para los cursos y concertar la programación con los comandantes </t>
  </si>
  <si>
    <t>desarrollo de los cursos de reentrenamiento</t>
  </si>
  <si>
    <t xml:space="preserve">realizar las acciones necesarias para la aprobación del PEI de la escuela de Formación Bomberil de la UAECOB ante las autoridades competentes </t>
  </si>
  <si>
    <t xml:space="preserve">Realizar la solicitud de la licencia de  funcionamiento de la Escuela ante la Secretaria Distrital de Educación. </t>
  </si>
  <si>
    <t xml:space="preserve">Tramitar ante la Dirección Nacional de Bomberos la acreditación de instructores activos. </t>
  </si>
  <si>
    <t>proyectar las acciones necesarias para la  implementación de  una Biblioteca Virtual para la UAE Cuerpo Oficial de Bomberos Bogotá.</t>
  </si>
  <si>
    <t xml:space="preserve">Elaborar un informe donde con la propuesta para la implementación de la biblioteca virtual de la UAECOB                                         </t>
  </si>
  <si>
    <t>Pilar o Eje Transversal</t>
  </si>
  <si>
    <t>Meta Plan de Desarrollo o de Producto</t>
  </si>
  <si>
    <t>7. Gobierno Legítimo, fortalecimiento Local y eficiencia</t>
  </si>
  <si>
    <t>71. Incrementar a un 90% la sostenibilidad del SIG en el Gobierno Distrital</t>
  </si>
  <si>
    <t>92.  Optimizar sistemas de información para optimizar la gestión (hardware y software)</t>
  </si>
  <si>
    <t>3.  Construcción de comunidad y cultura ciudadana</t>
  </si>
  <si>
    <t>103. Adelantar el 100% de acciones para la prevención y mitigación del riesgo de incidentes forestales (connatos, quemas e incendios)</t>
  </si>
  <si>
    <t>118. Aumentar en 2 las estaciones de bomberos en Bogotá</t>
  </si>
  <si>
    <t>119. Implementar (1) estación satélite forestal de bomberos sujeta al proyecto del sendero ambiental en los
cerros orientales</t>
  </si>
  <si>
    <t>117. Construcción y puesta en marcha una (1) Academia bomberil de Bogotá.
118. Aumentar en 2 las estaciones de bomberos en Bogotá</t>
  </si>
  <si>
    <t>115. Crear (1) Escuela de Formación y Capacitación de Bomberos</t>
  </si>
  <si>
    <t>Cumplimiento% (T8/S8)</t>
  </si>
  <si>
    <t>Estado del Producto</t>
  </si>
  <si>
    <t>Evidencia</t>
  </si>
  <si>
    <t>EJECUTADO</t>
  </si>
  <si>
    <t>Tipo de resultado</t>
  </si>
  <si>
    <t>BUENO</t>
  </si>
  <si>
    <t>CUMPLIMIENTO</t>
  </si>
  <si>
    <t>AVANCE PONDERADO</t>
  </si>
  <si>
    <t>AVENCE PONDERADO</t>
  </si>
  <si>
    <t>PROYECTO 1133</t>
  </si>
  <si>
    <t>AVANCES Y LOGROS</t>
  </si>
  <si>
    <t>BENEFICIOS PARA LA POBLACIÓN</t>
  </si>
  <si>
    <t>EVIDENCIAS</t>
  </si>
  <si>
    <t>PILAR - EJE</t>
  </si>
  <si>
    <t>PROGRAMA</t>
  </si>
  <si>
    <t>PROYECTO ESTRATÉGICO</t>
  </si>
  <si>
    <t>META PRODUCTO</t>
  </si>
  <si>
    <t>Código Proyecto Inversión</t>
  </si>
  <si>
    <t xml:space="preserve">META PROYECTO INVERSIÓN </t>
  </si>
  <si>
    <t>RESPONSABLE</t>
  </si>
  <si>
    <t>META PROGRAMADA</t>
  </si>
  <si>
    <t>META EJECUTADA</t>
  </si>
  <si>
    <t>RECURSOS PROGRAMADOS</t>
  </si>
  <si>
    <t>RECURSOS EJECUTADOS</t>
  </si>
  <si>
    <t>% EJEC. RECURSOS</t>
  </si>
  <si>
    <t>RETRASOS</t>
  </si>
  <si>
    <t xml:space="preserve"> SOLUCIONES</t>
  </si>
  <si>
    <t>1. S2  Adecuar 3 Estaciones de Bomberos</t>
  </si>
  <si>
    <t>SUB. GESTIÓN CORPORATIVA</t>
  </si>
  <si>
    <t>2. K3 Dotar 100 % del equipamiento de bienes programados para el Cuerpo Oficial de Bomberos</t>
  </si>
  <si>
    <t>SUB. OPERATIVA
SUB. GESTIÓN RIESGO
SUB. LOGÍSTICA</t>
  </si>
  <si>
    <t>3. K4 Garantizar 100 % la operación y sostenibilidad del Cuerpo Oficial de Bomberos</t>
  </si>
  <si>
    <t>SUB. LOGÍSTICA
SUB. GESTIÓN HUMANA</t>
  </si>
  <si>
    <t>4. K5 Desarrollar 1 Programa que garantice el 100% del mantenimiento de la infraestructura física de las 17 estaciones de bomberos y el comando</t>
  </si>
  <si>
    <t>SUB. OPERATIVA
SUB. GESTIÓN CORPORATIVA</t>
  </si>
  <si>
    <t>5. K6 Implementar 1 Programa para el fortalecimiento de la gestión del riesgo contraincendio, preparativos, atención de incidentes con materiales peligrosos y rescates</t>
  </si>
  <si>
    <t>SUB. OPERATIVA
SUB. GESTIÓN RIESGO
SUB. LOGÍSTICA
DIRECCIÓN
COMUNICACIONES</t>
  </si>
  <si>
    <t>6. K7 Implementar 1 Plan Institucional de Capacitación (PIC) para el Cuerpo Oficial de Bomberos.</t>
  </si>
  <si>
    <t>SUB. GESTIÓN RIESGO
SUB. GESTIÓN HUMANA</t>
  </si>
  <si>
    <t>8. S8 Crear 1 Escuela de Formación y Capacitación de Bomberos</t>
  </si>
  <si>
    <t>SUB. GESTIÓN HUMANA</t>
  </si>
  <si>
    <t>9. S1 Construir 4 Unidades de Bomberos para el fortalecimiento de la atención de
Emergencias</t>
  </si>
  <si>
    <t>TOTAL</t>
  </si>
  <si>
    <t>PROYECTO 908</t>
  </si>
  <si>
    <t>Eje 07 Gobierno legítimo, fortalecimiento local y eficiencia</t>
  </si>
  <si>
    <t>Programa 42    Transparencia, gestión pública y servicio a la ciudadanía</t>
  </si>
  <si>
    <t>1. K2  Mantener el 100 % de las actividades programadas para la sostenibilidad del Sistema Integrado de Gestión de la UAECOB</t>
  </si>
  <si>
    <t>SUB. GESTIÓN HUMANA
SUB. GESTIÓN CORPORATIVA
OFICINA PLANEACIÓN
OFICINA JURÍDICA
OFICINA CONTROL INTERNO
DIRECCIÓN
COMUNICACIONES</t>
  </si>
  <si>
    <t>PROYECTO 1135</t>
  </si>
  <si>
    <t>Programa 44    Gobierno 
y Ciudadanía digital</t>
  </si>
  <si>
    <t>1. S1 Implementar en 4 fases la infraestructura de tecnología informática y de comunicaciones de la UAECOB</t>
  </si>
  <si>
    <t>OFICINA ASESORA DE PLANEACIÓN</t>
  </si>
  <si>
    <t>2. S2 Implementar en 4 fases la estrategia Gobierno en Línea GEL alineado a la normatividad existente</t>
  </si>
  <si>
    <r>
      <rPr>
        <b/>
        <u/>
        <sz val="14"/>
        <color theme="8" tint="-0.499984740745262"/>
        <rFont val="Calibri"/>
        <family val="2"/>
        <scheme val="minor"/>
      </rPr>
      <t>1.Meta Prod. 103</t>
    </r>
    <r>
      <rPr>
        <b/>
        <sz val="14"/>
        <color theme="8" tint="-0.499984740745262"/>
        <rFont val="Calibri"/>
        <family val="2"/>
        <scheme val="minor"/>
      </rPr>
      <t xml:space="preserve">  Adelantar el 100% de acciones para la prevención y mitigación del riesgo de incidentes forestales</t>
    </r>
  </si>
  <si>
    <r>
      <rPr>
        <b/>
        <u/>
        <sz val="14"/>
        <color theme="8" tint="-0.499984740745262"/>
        <rFont val="Calibri"/>
        <family val="2"/>
        <scheme val="minor"/>
      </rPr>
      <t>2.Meta Prod. 115</t>
    </r>
    <r>
      <rPr>
        <b/>
        <sz val="14"/>
        <color theme="8" tint="-0.499984740745262"/>
        <rFont val="Calibri"/>
        <family val="2"/>
        <scheme val="minor"/>
      </rPr>
      <t xml:space="preserve"> Crear (1) Escuela de Formación y Capacitación de Bomberos</t>
    </r>
  </si>
  <si>
    <r>
      <rPr>
        <b/>
        <u/>
        <sz val="14"/>
        <color theme="8" tint="-0.499984740745262"/>
        <rFont val="Calibri"/>
        <family val="2"/>
        <scheme val="minor"/>
      </rPr>
      <t xml:space="preserve">3.Meta Prod. 116 </t>
    </r>
    <r>
      <rPr>
        <b/>
        <sz val="14"/>
        <color theme="8" tint="-0.499984740745262"/>
        <rFont val="Calibri"/>
        <family val="2"/>
        <scheme val="minor"/>
      </rPr>
      <t xml:space="preserve"> Renovar en un 50% la dotación de Equipos de Protección Personal del Cuerpo de Bomberos de Bogotá</t>
    </r>
  </si>
  <si>
    <r>
      <rPr>
        <b/>
        <u/>
        <sz val="14"/>
        <color theme="8" tint="-0.499984740745262"/>
        <rFont val="Calibri"/>
        <family val="2"/>
        <scheme val="minor"/>
      </rPr>
      <t>4.Meta Prod. 117</t>
    </r>
    <r>
      <rPr>
        <b/>
        <sz val="14"/>
        <color theme="8" tint="-0.499984740745262"/>
        <rFont val="Calibri"/>
        <family val="2"/>
        <scheme val="minor"/>
      </rPr>
      <t xml:space="preserve"> Construcción y puesta en marcha una (1) Academia bomberil de Bogotá</t>
    </r>
  </si>
  <si>
    <r>
      <rPr>
        <b/>
        <u/>
        <sz val="14"/>
        <color theme="8" tint="-0.499984740745262"/>
        <rFont val="Calibri"/>
        <family val="2"/>
        <scheme val="minor"/>
      </rPr>
      <t xml:space="preserve">5.Meta Prod. 118 </t>
    </r>
    <r>
      <rPr>
        <b/>
        <sz val="14"/>
        <color theme="8" tint="-0.499984740745262"/>
        <rFont val="Calibri"/>
        <family val="2"/>
        <scheme val="minor"/>
      </rPr>
      <t>Aumentar en 2 las estaciones de bomberos en Bogotá</t>
    </r>
  </si>
  <si>
    <r>
      <rPr>
        <b/>
        <u/>
        <sz val="14"/>
        <color theme="8" tint="-0.499984740745262"/>
        <rFont val="Calibri"/>
        <family val="2"/>
        <scheme val="minor"/>
      </rPr>
      <t>6.Meta Prod. 119</t>
    </r>
    <r>
      <rPr>
        <b/>
        <sz val="14"/>
        <color theme="8" tint="-0.499984740745262"/>
        <rFont val="Calibri"/>
        <family val="2"/>
        <scheme val="minor"/>
      </rPr>
      <t xml:space="preserve"> Implementar (1) estación satélite forestal de bomberos sujeta al proyecto del sendero ambiental en los
cerros orientales</t>
    </r>
  </si>
  <si>
    <r>
      <rPr>
        <b/>
        <u/>
        <sz val="14"/>
        <color theme="8" tint="-0.499984740745262"/>
        <rFont val="Calibri"/>
        <family val="2"/>
        <scheme val="minor"/>
      </rPr>
      <t>1. Meta Prod. 71</t>
    </r>
    <r>
      <rPr>
        <b/>
        <sz val="14"/>
        <color theme="8" tint="-0.499984740745262"/>
        <rFont val="Calibri"/>
        <family val="2"/>
        <scheme val="minor"/>
      </rPr>
      <t xml:space="preserve">  Incrementar a un 90% la sostenibilidad del SIG en el Gobierno Distrital. </t>
    </r>
  </si>
  <si>
    <r>
      <rPr>
        <b/>
        <u/>
        <sz val="14"/>
        <color theme="8" tint="-0.499984740745262"/>
        <rFont val="Calibri"/>
        <family val="2"/>
        <scheme val="minor"/>
      </rPr>
      <t>Meta Prod. 92</t>
    </r>
    <r>
      <rPr>
        <b/>
        <sz val="14"/>
        <color theme="8" tint="-0.499984740745262"/>
        <rFont val="Calibri"/>
        <family val="2"/>
        <scheme val="minor"/>
      </rPr>
      <t xml:space="preserve">  Optimizar sistemas de información para optimizar la gestión (hardware y software)</t>
    </r>
  </si>
  <si>
    <t>PROYECTO - PLAN DE DESARROLLO</t>
  </si>
  <si>
    <r>
      <rPr>
        <b/>
        <u/>
        <sz val="14"/>
        <rFont val="Calibri"/>
        <family val="2"/>
        <scheme val="minor"/>
      </rPr>
      <t>Pilar 03</t>
    </r>
    <r>
      <rPr>
        <b/>
        <sz val="14"/>
        <rFont val="Calibri"/>
        <family val="2"/>
        <scheme val="minor"/>
      </rPr>
      <t xml:space="preserve">
Construcción de comunidad y cultura ciudadana</t>
    </r>
  </si>
  <si>
    <r>
      <rPr>
        <b/>
        <u/>
        <sz val="14"/>
        <rFont val="Calibri"/>
        <family val="2"/>
        <scheme val="minor"/>
      </rPr>
      <t>Programa 19</t>
    </r>
    <r>
      <rPr>
        <b/>
        <sz val="14"/>
        <rFont val="Calibri"/>
        <family val="2"/>
        <scheme val="minor"/>
      </rPr>
      <t xml:space="preserve">    Seguridad y convivencia para todos</t>
    </r>
  </si>
  <si>
    <r>
      <rPr>
        <b/>
        <u/>
        <sz val="14"/>
        <rFont val="Calibri"/>
        <family val="2"/>
        <scheme val="minor"/>
      </rPr>
      <t>Proyecto Estratégico 148</t>
    </r>
    <r>
      <rPr>
        <b/>
        <sz val="14"/>
        <rFont val="Calibri"/>
        <family val="2"/>
        <scheme val="minor"/>
      </rPr>
      <t xml:space="preserve"> Seguridad y Convivencia para Bogotà</t>
    </r>
  </si>
  <si>
    <r>
      <rPr>
        <b/>
        <u/>
        <sz val="14"/>
        <rFont val="Calibri"/>
        <family val="2"/>
        <scheme val="minor"/>
      </rPr>
      <t xml:space="preserve">Proyecto Estratégico 185 </t>
    </r>
    <r>
      <rPr>
        <b/>
        <sz val="14"/>
        <rFont val="Calibri"/>
        <family val="2"/>
        <scheme val="minor"/>
      </rPr>
      <t>Fortalecimiento a la gestión pública efectiva y eficiente</t>
    </r>
  </si>
  <si>
    <r>
      <rPr>
        <b/>
        <u/>
        <sz val="14"/>
        <rFont val="Calibri"/>
        <family val="2"/>
        <scheme val="minor"/>
      </rPr>
      <t xml:space="preserve">Proyecto Estratégico 192 </t>
    </r>
    <r>
      <rPr>
        <b/>
        <sz val="14"/>
        <rFont val="Calibri"/>
        <family val="2"/>
        <scheme val="minor"/>
      </rPr>
      <t>Fortalecimiento institucional a través del uso de TIC</t>
    </r>
  </si>
  <si>
    <t>Descripción Avance y/o justificación del incumplimiento</t>
  </si>
  <si>
    <r>
      <t xml:space="preserve">Acción de mejora 
</t>
    </r>
    <r>
      <rPr>
        <b/>
        <i/>
        <sz val="10"/>
        <rFont val="Calibri"/>
        <family val="2"/>
        <scheme val="minor"/>
      </rPr>
      <t>*aplica si no se presentó avance</t>
    </r>
  </si>
  <si>
    <t>AVANCE 1° TRIM</t>
  </si>
  <si>
    <t>SEGUIMIENTO ACTIVIDADES</t>
  </si>
  <si>
    <r>
      <t xml:space="preserve">Avance % 
</t>
    </r>
    <r>
      <rPr>
        <b/>
        <i/>
        <sz val="11"/>
        <color theme="0"/>
        <rFont val="Calibri"/>
        <family val="2"/>
        <scheme val="minor"/>
      </rPr>
      <t>*En escala de 1 a 100%</t>
    </r>
  </si>
  <si>
    <t>SEGUIMIENTO PRODUCTOS</t>
  </si>
  <si>
    <t>Descripción avance y/o justificación del incumplimiento</t>
  </si>
  <si>
    <t>Ejecución de 34 jornadas de sensibilización.</t>
  </si>
  <si>
    <t>estaciones</t>
  </si>
  <si>
    <t>Actualizar y socializar el  árbol de servicios  en las diecisiete  (17) estaciones de la Subdirección Operativa  (al 50% del personal operativo).</t>
  </si>
  <si>
    <t>Lider de la Central de Coordinación y Comuniaciones</t>
  </si>
  <si>
    <t>Cronograma.</t>
  </si>
  <si>
    <t xml:space="preserve">Material de socialización  para las 17 estaciones. </t>
  </si>
  <si>
    <t>Socialización y  registro de asistencia y registros fotográficos de la socialización en las 17 estaciones.</t>
  </si>
  <si>
    <t xml:space="preserve">Presentar informe finall ante la Subdirección Operativa.                                                                                                                                                                                                                                                                                                                                                                                                                                                                                                                                                                                                                                                                                                                                                                                                                                                                                          </t>
  </si>
  <si>
    <t>1512/2018</t>
  </si>
  <si>
    <t>Ejercicio de aseguramiento de agua en edificios de gran altura.</t>
  </si>
  <si>
    <t>Porciento</t>
  </si>
  <si>
    <t>Realizar un (1) ejercicio   de aseguramiento de agua en edificios de gran altura, con la participación minima de 6 funcionarios de la Subdirección Operativa (mín.6 por compañía).</t>
  </si>
  <si>
    <t>CTE. CIA. 5</t>
  </si>
  <si>
    <t>Planeación.</t>
  </si>
  <si>
    <t>Ejecución.</t>
  </si>
  <si>
    <t xml:space="preserve"> Presentar informe finall ante la Subdirección Operativa.                                                                                                                                                                                                                                                                                                                                                                                                                                                                                                                                                                                                                                                                                                                                                                                                                                                                                          </t>
  </si>
  <si>
    <t>Coordinar y participar en el ejercicio para la clasificación y acreditación de  INSARAG IEC</t>
  </si>
  <si>
    <t>SUBCTE. CIA.3 y
 Lider del proceso USAR</t>
  </si>
  <si>
    <t>Coordinación del ejercicio para clasificación y acreditación.</t>
  </si>
  <si>
    <t>Participación en el ejercicio para clasificación y acreditación.</t>
  </si>
  <si>
    <t>Simulacro de rescate vertical</t>
  </si>
  <si>
    <t>Realizar un (1) simulacro de rescate vertical  con la participación de 15 funcionarios de la Subdirección Operativa, (3 por CIA).</t>
  </si>
  <si>
    <t>Lider del grupo de rescate técnico</t>
  </si>
  <si>
    <t>Realizar un (1)  simulacro de rescate por extensión con la participación minima de 17  funcionarios de la Subdirección Operativa, (1 por estación).</t>
  </si>
  <si>
    <t>CTE.CIA 1 y 
Lider del grupo de rescate y salvamento acuatico</t>
  </si>
  <si>
    <t>Realizar un (1) simulacro de rescate vehicular (electrico o hibrido o combustible) con la participación de 30 funcionarios de la Subdirección Operativa, (6 por CIA).</t>
  </si>
  <si>
    <t>SUBCTE. CIA 1 y 
Lider del Grupo de rescate técnico</t>
  </si>
  <si>
    <t>Pociento</t>
  </si>
  <si>
    <t>Ejecutar un (1) simulacro de rescate con caninos en media montaña con la participación de 17 funcionarios de la Subdirección Operativa, (1 por estación).</t>
  </si>
  <si>
    <t>Lider del grupo BRAE</t>
  </si>
  <si>
    <t>Realización de Plan Específico de Respuesta (PER) por incendio en entidades públicas distritales o Grandes Superficies o empresas industriales y/o comerciales</t>
  </si>
  <si>
    <t>Realizar un (1) Plan Especifico de Respuesta con la participación de 34 funcionarios de la Subdirección Operativa, (2 por estación).</t>
  </si>
  <si>
    <t>CTE.CIA 1</t>
  </si>
  <si>
    <t>Cumplir  los  factores de evaluación de la lista de chequeo de la estrategia de búsqueda y rescate de la DNBC en las 17 estaciones.</t>
  </si>
  <si>
    <t>CTES. de las  CINCO COMPAÑIAS y JEFES DE ESTACION</t>
  </si>
  <si>
    <t xml:space="preserve">Socialización </t>
  </si>
  <si>
    <t xml:space="preserve">Implementación </t>
  </si>
  <si>
    <t>Presentación de los requisitos ante la DNBC y ante la Subdirección Operativa</t>
  </si>
  <si>
    <t>Implementación del  proyecto de prevención y autoprotección  comunitaria ante incedios forestales.</t>
  </si>
  <si>
    <t>Ejecutar las  tres (3) actividades del proyecto de prevención y autoprotección  comunitaria ante incedios forestales en veinte (20) comunidades objeto del proyecto.</t>
  </si>
  <si>
    <t>CTES. de las  CIA 3, 4 Y 5 y 
JEFES DE ESTACION</t>
  </si>
  <si>
    <t>Ejecución de las tres (03) actividades del proyecto  
(a.georeferenciación de zonas con afluencia de público; 
b.taller 1, capacitación y
c.taller 2, simulacro de evacuación) 
definidas para  cuatro (4) estaciones en la fase I 
(B9; B10; B11; B17).</t>
  </si>
  <si>
    <t>Informe de la ejecución del proyecto por estación, presentado a la Subdirección Operativa, según formato establecido.</t>
  </si>
  <si>
    <t>Ejecución de las inspecciones técnicas  de seguridad humana y sistemas de protección contra incendios, solicitadas por los establecimientos, clasificados como riesgo moderado y alto.</t>
  </si>
  <si>
    <t>Ejecutar el 98% de las inspecciones técnicas  de seguridad humana y sistemas de protección contra incendios, asignadas  mediante el SIM, de los establecimientos clasificados como riesgo moderado y alto</t>
  </si>
  <si>
    <t>Programación de las inspecciones en cada una de las 17 estaciones.</t>
  </si>
  <si>
    <t>Realización de las inspecciones.</t>
  </si>
  <si>
    <t>Ingreso de información al SIM  y envio de los formularios de inspección a la SGR.</t>
  </si>
  <si>
    <t>Curso Bomberitos "Nicolas Quevedo Rizo"</t>
  </si>
  <si>
    <t>Realizar un curso de Bomberitos semestral  "Nicolas Quevedo Rizo"   en 13 estaciones de la UAECOB (B1, B2,B3,B4, B5, B6,B7,B8, B12, B13, B14, B15 Y B16),  en el marco de los programas de la estrategia de sensibilización y Educación en Prevención de incendios y emergencias conexas- Club Bomberitos, de conformidad con lo planificado y acordado con la S.G.R.</t>
  </si>
  <si>
    <t>Convocatoria.</t>
  </si>
  <si>
    <t>Presentación de informe ante la Subdirección Operativa, según formato establecido.</t>
  </si>
  <si>
    <t xml:space="preserve"> Presentar informe final ante la Subdirección Operativa.                                                                                                                                                                                                                                                                                                                                                                                                                                                                                                                                                                                                                                                                                                                                                                                                                                                                                          </t>
  </si>
  <si>
    <t>Ejecución del simulacro de rescate vertical.</t>
  </si>
  <si>
    <t>Ejecución simulacro de búsqueda y rescate con caninos en media montaña</t>
  </si>
  <si>
    <t>Acompañamiento y soporte en la implementación de la herramienta tecnológica que soporte  la gestión documental en la UAECOB</t>
  </si>
  <si>
    <t>Caracterización de cada uno de los de los activos de información (inventario de activos de Información de Software, hardware y servicios)</t>
  </si>
  <si>
    <t>SUB. LOGISTICA
SUB. OPERATIVA</t>
  </si>
  <si>
    <t>116  Renovar en un 50% la dotación de Equipos de Protección Personal del Cuerpo de Bomberos de Bogotá</t>
  </si>
  <si>
    <t>Adquirir herramientas, equipos y accesorios para la tención de emergencias.</t>
  </si>
  <si>
    <t>Subdirección Logística -
Subdirección Operativa</t>
  </si>
  <si>
    <t>Gestión de las Comunicaciones Internas y Externas</t>
  </si>
  <si>
    <t>Evaluación Independiente</t>
  </si>
  <si>
    <t>Gestión Tecnológica</t>
  </si>
  <si>
    <t>Gestión Estratégica</t>
  </si>
  <si>
    <t>Gestión de Asuntos Jurídicos</t>
  </si>
  <si>
    <t>Conocimiento del Riesgo</t>
  </si>
  <si>
    <t>Reducción del Riesgo</t>
  </si>
  <si>
    <t>Gestión Integral de Incendios</t>
  </si>
  <si>
    <t>Gestión para la Búsqueda y Rescate</t>
  </si>
  <si>
    <t>Gestión Logística en Emergencias</t>
  </si>
  <si>
    <t>Gestión Administrativa</t>
  </si>
  <si>
    <t>Gestión Integrada</t>
  </si>
  <si>
    <t>Gestión de PQRS</t>
  </si>
  <si>
    <t>Gestión Financiera</t>
  </si>
  <si>
    <t>Gestión de Infraestructura</t>
  </si>
  <si>
    <t>Gestión del Talento Humano</t>
  </si>
  <si>
    <t xml:space="preserve">Gestión Logística en Emergencias
Gestión Integral de Incendios
</t>
  </si>
  <si>
    <t>META 1° TRIM
(celda N)</t>
  </si>
  <si>
    <t>META PROD.</t>
  </si>
  <si>
    <t>ACTIVIDADES DEL PROYECTO TOTAL</t>
  </si>
  <si>
    <t>SUB. GESTION RIESGO</t>
  </si>
  <si>
    <t xml:space="preserve">Realizar una actividad de conocimiento  y/o Reducción en riesgos en incendios, búsqueda y rescate y materiales peligrosos </t>
  </si>
  <si>
    <t>Socialización de la estrategia de cambio climático UAECOB</t>
  </si>
  <si>
    <t>Revisión de la Estrategia de  sensibilización  educación en prevención de incendios y emergencias conexas- Club Bomberitos</t>
  </si>
  <si>
    <t>Ejecución de 17 jornadas de sensibilización del equipo de investigación de incendios  en las 17 estaciones de la UAECOB</t>
  </si>
  <si>
    <t>SUB. OPERATIVA</t>
  </si>
  <si>
    <t>Ejecutar el plan de mantenimiento de la infraestructura física de 9 Estaciones de Bomberos.</t>
  </si>
  <si>
    <t>SUB. GESTION CORPORATIVA</t>
  </si>
  <si>
    <t xml:space="preserve">Realizar la solicitud de la licencia de  funcionamiento de la Escuela de Formación Bomberil ante la Secretaria Distrital de Educación. </t>
  </si>
  <si>
    <t>SUB. GESTION HUMANA</t>
  </si>
  <si>
    <t xml:space="preserve">Realizar la solicitud de la licencia de  SST de la Escuela de Formación Bomberil ante la Secretaria Distrital de salud. </t>
  </si>
  <si>
    <t>Tramitar ante la Dirección Nacional de Bomberos la acreditación de instructores activos de Formación Bomberil.</t>
  </si>
  <si>
    <t xml:space="preserve">Elaborar y gestionar ante la dirección y subdirecciones de la UAECOB la revisión del Informe Técnico Preliminar para la adquisición del predio para una Academia Bomberil.              
</t>
  </si>
  <si>
    <t>Realizar las modificaciones pertinentes para tener como resultado el Informe Técnico Final de la adquisición del predio</t>
  </si>
  <si>
    <t xml:space="preserve">Elaborar los Estudios Previos para la adquisición del predio. </t>
  </si>
  <si>
    <t>Realizar la adquisición del predio.</t>
  </si>
  <si>
    <t>Gestionar la adquisición de un predio para la  implementación de una Estación de Bomberos</t>
  </si>
  <si>
    <t>Gestionar el trámite de licencia de construcción en modalidad de Obra Nueva ante curaduría  para la Estación Satélite Forestal de Bomberos</t>
  </si>
  <si>
    <t>* Adjudicar el proceso de obra y de interventoría de la construcción de la Estación de Bellavista.</t>
  </si>
  <si>
    <t xml:space="preserve">ACTIVIDADES DEL PROYECTO TOTAL
</t>
  </si>
  <si>
    <t>Finalizar el desarrollo de la implementación  de un servicios y/o trámite en la ventanilla única de atención al ciudadano</t>
  </si>
  <si>
    <t>OF. ASESORA PLANEACIÓN</t>
  </si>
  <si>
    <t>Levantamiento de la información con bases de datos de Parque Automotor, Equipo Menor y Suministros,  como insumo  que serán controlados a través de la  conformación de un sistema de información logístico.</t>
  </si>
  <si>
    <t>Implementar estrategias para incentivar el ahorro de papel y servicios públicos</t>
  </si>
  <si>
    <t>Productos y Actividades que aplican al Plan de Desarrollo 2018</t>
  </si>
  <si>
    <t>Ejecución de 34 jornadas de sensibilización en las 17 estaciones de los cambios normativos en  revisiones técnicas y aglomeración de publico</t>
  </si>
  <si>
    <r>
      <t xml:space="preserve">ACTIVIDAD TRANSVERSAL 
</t>
    </r>
    <r>
      <rPr>
        <b/>
        <i/>
        <sz val="12"/>
        <color theme="1"/>
        <rFont val="Calibri"/>
        <family val="2"/>
        <scheme val="minor"/>
      </rPr>
      <t>(*No se encuentra en la matriz del Plan de Acción, Actividad que se gestiona para el Plan de Desarrollo 2018)</t>
    </r>
  </si>
  <si>
    <t>Preparación del material para realización de las socializaciones</t>
  </si>
  <si>
    <t>Verificación asistencia de los participantes</t>
  </si>
  <si>
    <t>Resultados de la evaluación de la socialización</t>
  </si>
  <si>
    <t>Capacitar en lenguaje de señas a los servidores que ejecuten acciones directas de atención a la ciudadanía</t>
  </si>
  <si>
    <t> Elaboración de estudios previos justificando las necesidades de la Unidad frente a la  realización de 7 talleres de Lengua de Señas para el fortalecimiento de la capacidad institucional en atención a la ciudadanía diferencial, teniendo en cuenta la necesidad inclusión de los servidores que adelantan actividades de atención y contacto directo con la ciudadanía, con el fin de mejorar la atención presencial en el ámbito misional de la Entidad</t>
  </si>
  <si>
    <t>Proceso de gestión contractual firmado éntrelas partes UAECOB y proveedor de servicios</t>
  </si>
  <si>
    <t>Desarrollo de los siete (7) talleres realizados</t>
  </si>
  <si>
    <t>Flujo de procesos con la integración de los estándares de Gestión de Calidad, Ambiental y Seguridad y Salud en el Trabajo en los Procesos.</t>
  </si>
  <si>
    <t>Modificación de la ruta de la calidad</t>
  </si>
  <si>
    <t>Se realizará la modificación en los procesos - objeto de estudio - con el fin de evaluar su desempeño una vez se integren los requisitos de los estándares mencionados en el nombre del producto.
Los procesos que intervenirán serán: Atención de Incendios, Búsqueda y Rescate, Matpel, Infraestructura, Mantenimiento preventivo y Correctivo, Gestión Integrada.</t>
  </si>
  <si>
    <t>Realizar las mesas de trabajo para llevar a cabo la integración de los estándares.</t>
  </si>
  <si>
    <t>Realizar una evaluación del desempeño de los procesos a partir de la incorporación de los estándares.</t>
  </si>
  <si>
    <t>La modificación de la ruta de la calidad consiste en adecuar la estructura de las carpetas a la nueva configuración del mapa de procesos. En este sentido se organizarán las 17 carpetas correspondientes a cada uno de los procesos de la entidad.</t>
  </si>
  <si>
    <t>Organizar las carpetas de los procesos misionales en la ruta de la calidad</t>
  </si>
  <si>
    <t>Organizar las carpetas de los procesos estratégicos y de apoyo en la ruta de la calidad</t>
  </si>
  <si>
    <t>Modificación de la ruta de la calidad de la estructura de las carpetas a la nueva configuración del mapa de procesos de la UAECOB</t>
  </si>
  <si>
    <t>Realizar las mesas de trabajo para llevar a cabo la integración de los estándares de Gestión de Calidad, Ambiental y Seguridad y Salud en el Trabajo.</t>
  </si>
  <si>
    <t>Realizar una evaluación del desempeño de los procesos a partir de la incorporación de los estándares los estándares de Gestión de Calidad, Ambiental y Seguridad y Salud en el Trabajo.</t>
  </si>
  <si>
    <t xml:space="preserve">Durante el trimestre se realizaron 3 Ediciones de la Revista Bomberos. </t>
  </si>
  <si>
    <t>Edición 3: https://mail.google.com/mail/u/0/?tab=wm#search/revista+bomberos/162868856b74361c                                  Edición 2: https://mail.google.com/mail/u/0/?tab=wm#search/revista+bomberos/161e20307d4a6699                                  Edición 1: https://mail.google.com/mail/u/0/?tab=wm#search/revista+bomberos/161537ec184a1567</t>
  </si>
  <si>
    <t>Durante el trimestre se realizaron 12 noticieros.</t>
  </si>
  <si>
    <t xml:space="preserve">Noticiero,  Bomberos Hoy,  12 de enero 2018.
https://www.youtube.com/watch?v=dJVMwDCiWgg
19 de enero 2018.
https://www.youtube.com/watch?v=epwTpxyR94U
26 de enero 2018.
https://www.youtube.com/watch?v=_nk1HsTr_aI
2 de febrero  2018.
https://www.youtube.com/watch?v=uT65_eP3iJM
9 de febrero  2018.
https://www.youtube.com/watch?v=B7bTI76BE4E
16 de febrero  2018.
https://www.youtube.com/watch?v=nL_-baB05-I
23 de febrero  2018.
https://www.youtube.com/watch?v=U386vfOsoEc
2 de marzo  2018.
https://www.youtube.com/watch?v=449PFCluDfs&amp;t=542s
10 de marzo  2018.
https://www.youtube.com/watch?v=CY2CNCIdvLA&amp;t=358s
16 de marzo  2018.
https://www.youtube.com/watch?v=aI591FO9hNs
23 de marzo  2018.
https://www.youtube.com/watch?v=LUhMC631uRk
30 de marzo  2018.
https://www.youtube.com/watch?v=0a4dEEoZYwM
</t>
  </si>
  <si>
    <t>Durante el trimestre se realizaron 6 Crónicas Bomberos de Corazón.</t>
  </si>
  <si>
    <r>
      <rPr>
        <b/>
        <sz val="12"/>
        <color theme="1"/>
        <rFont val="Calibri"/>
        <family val="2"/>
        <scheme val="minor"/>
      </rPr>
      <t xml:space="preserve">12 de Marzo, Clasificación ISARG: </t>
    </r>
    <r>
      <rPr>
        <sz val="12"/>
        <color theme="1"/>
        <rFont val="Calibri"/>
        <family val="2"/>
        <scheme val="minor"/>
      </rPr>
      <t xml:space="preserve">https://twitter.com/BomberosBogota/status/973185358652469249?s=20                      </t>
    </r>
    <r>
      <rPr>
        <b/>
        <sz val="12"/>
        <color theme="1"/>
        <rFont val="Calibri"/>
        <family val="2"/>
        <scheme val="minor"/>
      </rPr>
      <t xml:space="preserve">8 de marzo Homenaje a la Mujer Bombero: </t>
    </r>
    <r>
      <rPr>
        <sz val="12"/>
        <color theme="1"/>
        <rFont val="Calibri"/>
        <family val="2"/>
        <scheme val="minor"/>
      </rPr>
      <t xml:space="preserve">https://twitter.com/BomberosBogota/status/971883562831097856?s=20  </t>
    </r>
    <r>
      <rPr>
        <b/>
        <sz val="12"/>
        <color theme="1"/>
        <rFont val="Calibri"/>
        <family val="2"/>
        <scheme val="minor"/>
      </rPr>
      <t xml:space="preserve">                  14 de Febrero Padre e Hijo: Bomberos de Corazón </t>
    </r>
    <r>
      <rPr>
        <sz val="12"/>
        <color theme="1"/>
        <rFont val="Calibri"/>
        <family val="2"/>
        <scheme val="minor"/>
      </rPr>
      <t xml:space="preserve">https://twitter.com/BomberosBogota/status/963824120910831617?s=20                      </t>
    </r>
    <r>
      <rPr>
        <b/>
        <sz val="12"/>
        <color theme="1"/>
        <rFont val="Calibri"/>
        <family val="2"/>
        <scheme val="minor"/>
      </rPr>
      <t xml:space="preserve">1 de Febrero Bomberos en Bicicleta:    </t>
    </r>
    <r>
      <rPr>
        <sz val="12"/>
        <color theme="1"/>
        <rFont val="Calibri"/>
        <family val="2"/>
        <scheme val="minor"/>
      </rPr>
      <t xml:space="preserve">    </t>
    </r>
    <r>
      <rPr>
        <b/>
        <sz val="12"/>
        <color theme="1"/>
        <rFont val="Calibri"/>
        <family val="2"/>
        <scheme val="minor"/>
      </rPr>
      <t xml:space="preserve">https://twitter.com/BomberosBogota/status/959209218631979009?s=20              24 de enero Entrega de Máquinas: </t>
    </r>
    <r>
      <rPr>
        <sz val="12"/>
        <color theme="1"/>
        <rFont val="Calibri"/>
        <family val="2"/>
        <scheme val="minor"/>
      </rPr>
      <t xml:space="preserve">https://twitter.com/BomberosBogota/status/956172787873435648?s=20                   </t>
    </r>
    <r>
      <rPr>
        <b/>
        <sz val="12"/>
        <color theme="1"/>
        <rFont val="Calibri"/>
        <family val="2"/>
        <scheme val="minor"/>
      </rPr>
      <t xml:space="preserve">11 de Enero: Conmemoración Bomberos Centro Historico por la labor cumplida: </t>
    </r>
    <r>
      <rPr>
        <sz val="12"/>
        <color theme="1"/>
        <rFont val="Calibri"/>
        <family val="2"/>
        <scheme val="minor"/>
      </rPr>
      <t>https://twitter.com/BomberosBogota/status/951408381599809536?s=20</t>
    </r>
  </si>
  <si>
    <t>Durante el trimestre se realizaron 6 Crónicas Acciones Bomberiles.</t>
  </si>
  <si>
    <r>
      <rPr>
        <b/>
        <sz val="12"/>
        <color theme="1"/>
        <rFont val="Calibri"/>
        <family val="2"/>
        <scheme val="minor"/>
      </rPr>
      <t xml:space="preserve">21 de marzo </t>
    </r>
    <r>
      <rPr>
        <sz val="12"/>
        <color theme="1"/>
        <rFont val="Calibri"/>
        <family val="2"/>
        <scheme val="minor"/>
      </rPr>
      <t xml:space="preserve">https://twitter.com/Citytv/status/976516911688232967?s=20  </t>
    </r>
    <r>
      <rPr>
        <b/>
        <sz val="12"/>
        <color theme="1"/>
        <rFont val="Calibri"/>
        <family val="2"/>
        <scheme val="minor"/>
      </rPr>
      <t xml:space="preserve">                                           2 de Marzo: </t>
    </r>
    <r>
      <rPr>
        <sz val="12"/>
        <color theme="1"/>
        <rFont val="Calibri"/>
        <family val="2"/>
        <scheme val="minor"/>
      </rPr>
      <t xml:space="preserve">https://twitter.com/BomberosBogota/status/969703506767687681?s=20                   </t>
    </r>
    <r>
      <rPr>
        <b/>
        <sz val="12"/>
        <color theme="1"/>
        <rFont val="Calibri"/>
        <family val="2"/>
        <scheme val="minor"/>
      </rPr>
      <t xml:space="preserve">16 de Febrero: </t>
    </r>
    <r>
      <rPr>
        <sz val="12"/>
        <color theme="1"/>
        <rFont val="Calibri"/>
        <family val="2"/>
        <scheme val="minor"/>
      </rPr>
      <t xml:space="preserve">https://twitter.com/BomberosBogota/status/964547571724234752?s=20   </t>
    </r>
    <r>
      <rPr>
        <b/>
        <sz val="12"/>
        <color theme="1"/>
        <rFont val="Calibri"/>
        <family val="2"/>
        <scheme val="minor"/>
      </rPr>
      <t xml:space="preserve">                 13 de Febrero:</t>
    </r>
    <r>
      <rPr>
        <sz val="12"/>
        <color theme="1"/>
        <rFont val="Calibri"/>
        <family val="2"/>
        <scheme val="minor"/>
      </rPr>
      <t xml:space="preserve"> https://twitter.com/BomberosBogota/status/963544804201259009?s=20</t>
    </r>
    <r>
      <rPr>
        <b/>
        <sz val="12"/>
        <color theme="1"/>
        <rFont val="Calibri"/>
        <family val="2"/>
        <scheme val="minor"/>
      </rPr>
      <t xml:space="preserve">                   31 de enero: </t>
    </r>
    <r>
      <rPr>
        <sz val="12"/>
        <color theme="1"/>
        <rFont val="Calibri"/>
        <family val="2"/>
        <scheme val="minor"/>
      </rPr>
      <t xml:space="preserve">https://twitter.com/Pedromanosalvar/status/958689494529708033?s=20                      </t>
    </r>
    <r>
      <rPr>
        <b/>
        <sz val="12"/>
        <color theme="1"/>
        <rFont val="Calibri"/>
        <family val="2"/>
        <scheme val="minor"/>
      </rPr>
      <t xml:space="preserve">5 de enero: </t>
    </r>
    <r>
      <rPr>
        <sz val="12"/>
        <color theme="1"/>
        <rFont val="Calibri"/>
        <family val="2"/>
        <scheme val="minor"/>
      </rPr>
      <t>https://twitter.com/BomberosBogota/status/949274636054876160?s=20</t>
    </r>
  </si>
  <si>
    <t>Durante el trimestre se realizaron 11 publicaciones  de la Foto de la Semana.</t>
  </si>
  <si>
    <r>
      <rPr>
        <b/>
        <sz val="12"/>
        <color theme="1"/>
        <rFont val="Calibri"/>
        <family val="2"/>
        <scheme val="minor"/>
      </rPr>
      <t xml:space="preserve">Viernes 23 de marzo: </t>
    </r>
    <r>
      <rPr>
        <sz val="12"/>
        <color theme="1"/>
        <rFont val="Calibri"/>
        <family val="2"/>
        <scheme val="minor"/>
      </rPr>
      <t xml:space="preserve">https://twitter.com/BomberosBogota/status/977320900201713666?s=20                </t>
    </r>
    <r>
      <rPr>
        <b/>
        <sz val="12"/>
        <color theme="1"/>
        <rFont val="Calibri"/>
        <family val="2"/>
        <scheme val="minor"/>
      </rPr>
      <t>Viernes 16 de marzo:</t>
    </r>
    <r>
      <rPr>
        <sz val="12"/>
        <color theme="1"/>
        <rFont val="Calibri"/>
        <family val="2"/>
        <scheme val="minor"/>
      </rPr>
      <t xml:space="preserve"> https://twitter.com/BomberosBogota/status/974790153066737664?s=20          </t>
    </r>
    <r>
      <rPr>
        <b/>
        <sz val="12"/>
        <color theme="1"/>
        <rFont val="Calibri"/>
        <family val="2"/>
        <scheme val="minor"/>
      </rPr>
      <t>Viernes 10 de marzo:</t>
    </r>
    <r>
      <rPr>
        <sz val="12"/>
        <color theme="1"/>
        <rFont val="Calibri"/>
        <family val="2"/>
        <scheme val="minor"/>
      </rPr>
      <t xml:space="preserve"> https://twitter.com/BomberosBogota/status/972484032880627713?s=20           </t>
    </r>
    <r>
      <rPr>
        <b/>
        <sz val="12"/>
        <color theme="1"/>
        <rFont val="Calibri"/>
        <family val="2"/>
        <scheme val="minor"/>
      </rPr>
      <t xml:space="preserve">Viernes 2 de marzo: </t>
    </r>
    <r>
      <rPr>
        <sz val="12"/>
        <color theme="1"/>
        <rFont val="Calibri"/>
        <family val="2"/>
        <scheme val="minor"/>
      </rPr>
      <t xml:space="preserve">https://twitter.com/BomberosBogota/status/969694151196512258?s=20          </t>
    </r>
    <r>
      <rPr>
        <b/>
        <sz val="12"/>
        <color theme="1"/>
        <rFont val="Calibri"/>
        <family val="2"/>
        <scheme val="minor"/>
      </rPr>
      <t xml:space="preserve">Viernes 23 de febrero: </t>
    </r>
    <r>
      <rPr>
        <sz val="12"/>
        <color theme="1"/>
        <rFont val="Calibri"/>
        <family val="2"/>
        <scheme val="minor"/>
      </rPr>
      <t xml:space="preserve">https://twitter.com/BomberosBogota/status/967159629821169665?s=20          </t>
    </r>
    <r>
      <rPr>
        <b/>
        <sz val="12"/>
        <color theme="1"/>
        <rFont val="Calibri"/>
        <family val="2"/>
        <scheme val="minor"/>
      </rPr>
      <t>Viernes 16 de febrero:</t>
    </r>
    <r>
      <rPr>
        <sz val="12"/>
        <color theme="1"/>
        <rFont val="Calibri"/>
        <family val="2"/>
        <scheme val="minor"/>
      </rPr>
      <t xml:space="preserve"> https://twitter.com/BomberosBogota/status/964657664146968580?s=20          </t>
    </r>
    <r>
      <rPr>
        <b/>
        <sz val="12"/>
        <color theme="1"/>
        <rFont val="Calibri"/>
        <family val="2"/>
        <scheme val="minor"/>
      </rPr>
      <t xml:space="preserve">Viernes 9 de febrero: </t>
    </r>
    <r>
      <rPr>
        <sz val="12"/>
        <color theme="1"/>
        <rFont val="Calibri"/>
        <family val="2"/>
        <scheme val="minor"/>
      </rPr>
      <t xml:space="preserve">https://twitter.com/BomberosBogota/status/962114920564305920?s=20          </t>
    </r>
    <r>
      <rPr>
        <b/>
        <sz val="12"/>
        <color theme="1"/>
        <rFont val="Calibri"/>
        <family val="2"/>
        <scheme val="minor"/>
      </rPr>
      <t xml:space="preserve">Viernes 2 de febrero: </t>
    </r>
    <r>
      <rPr>
        <sz val="12"/>
        <color theme="1"/>
        <rFont val="Calibri"/>
        <family val="2"/>
        <scheme val="minor"/>
      </rPr>
      <t xml:space="preserve">https://twitter.com/BomberosBogota/status/959562087788896257?s=20          </t>
    </r>
    <r>
      <rPr>
        <b/>
        <sz val="12"/>
        <color theme="1"/>
        <rFont val="Calibri"/>
        <family val="2"/>
        <scheme val="minor"/>
      </rPr>
      <t>Viernes 26 de enero:</t>
    </r>
    <r>
      <rPr>
        <sz val="12"/>
        <color theme="1"/>
        <rFont val="Calibri"/>
        <family val="2"/>
        <scheme val="minor"/>
      </rPr>
      <t xml:space="preserve"> https://twitter.com/BomberosBogota/status/957026635882131466?s=20           </t>
    </r>
    <r>
      <rPr>
        <b/>
        <sz val="12"/>
        <color theme="1"/>
        <rFont val="Calibri"/>
        <family val="2"/>
        <scheme val="minor"/>
      </rPr>
      <t xml:space="preserve">Viernes 19 de enero: </t>
    </r>
    <r>
      <rPr>
        <sz val="12"/>
        <color theme="1"/>
        <rFont val="Calibri"/>
        <family val="2"/>
        <scheme val="minor"/>
      </rPr>
      <t xml:space="preserve">https://twitter.com/BomberosBogota/status/954504759423225856?s=20           </t>
    </r>
    <r>
      <rPr>
        <b/>
        <sz val="12"/>
        <color theme="1"/>
        <rFont val="Calibri"/>
        <family val="2"/>
        <scheme val="minor"/>
      </rPr>
      <t xml:space="preserve">Viernes 12 de enero: </t>
    </r>
    <r>
      <rPr>
        <sz val="12"/>
        <color theme="1"/>
        <rFont val="Calibri"/>
        <family val="2"/>
        <scheme val="minor"/>
      </rPr>
      <t>https://twitter.com/BomberosBogota/status/951952011125252096?s=20</t>
    </r>
  </si>
  <si>
    <t>NA</t>
  </si>
  <si>
    <t>Se cumplio en su totalidad el objetivo.</t>
  </si>
  <si>
    <t xml:space="preserve"> Actas, reportes electrónicos correos e informes que reposan el archivo de la Oficina  producto de las diferentes tareas  realizadas.</t>
  </si>
  <si>
    <t xml:space="preserve">1.  Se definieron los lineamientos relacionados  con la socialización de la estrategia de cambio climático teniendo en cuenta las áreas, grupos y subgrupos que hacen parte de la estructura organizacional de la UEACOB contemplados  para dar cobertura al 100% de las áreas de la entidad en el trascurso del año 2018.
2. Dentro del marco de la estrategia se contempla el desarrollo de los siguientes componentes: conocimiento del riesgo, reducción del riesgo, mitigación y adaptación al cambio climático y manejo de desastres, los cuales serán socializados en cada una de las reuniones. 
</t>
  </si>
  <si>
    <t>Acta de reunion</t>
  </si>
  <si>
    <t>Acta de Reunion</t>
  </si>
  <si>
    <t>acta de reunion</t>
  </si>
  <si>
    <t>Se realizo reunion del 16 de marzo con el personal delegado (Ing Andres Fierro y Ing Paola castañeda) y el personal del equipo de investigacion de incedios con el fin de realizar el diagnostico de la necesidad para el curos, en la cual se enfoco en los beneficios de realziar el mismo para qel equipo y la entidad.
Se realizo reunion el 27 de Febrero en la cual se analiza el marco juridico y se analiza desde el punto de vista normativo las competencias de la entidad en lo refernete al tema y se concluye como compromiso del mismo la elaboracion de un documento diagnostico donde se plasme lo conversado en la reunion.</t>
  </si>
  <si>
    <t>Se realiza diagnostico del estado actual de la subdireccion logistica en cuento a la estructura funcional de la misma. Se enuncian lkas funciones de acuerdo al decreto 555 de 2011. Se verifican los cargos del personal  y se establece el organigrama de la subdirección</t>
  </si>
  <si>
    <t>El archivo  DIAGNOSTICO ESTADO ACTUAL ESTRUCTURA FUNCIONAL se encuentra ubicado en el pc de la profesional Liliana Diaz   C:\Users\Ldiaz\Documents\INSTITUCIONAL\PLAN DE ACCION\FORMULACION PLAN DE ACCION 2018\AVANCES PLAN DE ACCION 2018\Estructura Funcional Logistica</t>
  </si>
  <si>
    <t>N/A</t>
  </si>
  <si>
    <t>Etiquetas de fila</t>
  </si>
  <si>
    <t>Suma de AVENCE PONDERADO</t>
  </si>
  <si>
    <t>CUMPLIMIENTO ACTIVIDADES</t>
  </si>
  <si>
    <t>AVANCE PONDERADO ACUMULADO PA</t>
  </si>
  <si>
    <t>AVANCE PONDERADO PERIODO EVALUADO PA</t>
  </si>
  <si>
    <t>Reponderación actividad calculo en el periodo</t>
  </si>
  <si>
    <t>Suma de AVANCE PONDERADO ACUMULADO PA</t>
  </si>
  <si>
    <t>Suma de Reponderación actividad calculo en el periodo</t>
  </si>
  <si>
    <t>Suma de AVANCE PONDERADO PERIODO EVALUADO PA</t>
  </si>
  <si>
    <t>Avance acumulado en la gestión de las actividades del Plan de Acción Institucional.</t>
  </si>
  <si>
    <t>INDICADORES</t>
  </si>
  <si>
    <t>EN EJECUCIÓN</t>
  </si>
  <si>
    <t>SIN EJECUTAR</t>
  </si>
  <si>
    <t>Cuenta de Estado del Producto</t>
  </si>
  <si>
    <t>Total general</t>
  </si>
  <si>
    <t>Programado 1er trimestre</t>
  </si>
  <si>
    <t>Etiquetas de columna</t>
  </si>
  <si>
    <t>Cultura de Servicio</t>
  </si>
  <si>
    <t>PORCENTAJE</t>
  </si>
  <si>
    <t>ESCALA</t>
  </si>
  <si>
    <t>Avance</t>
  </si>
  <si>
    <t>grado</t>
  </si>
  <si>
    <t>Puntos</t>
  </si>
  <si>
    <t>x</t>
  </si>
  <si>
    <t>y</t>
  </si>
  <si>
    <t>Inicio</t>
  </si>
  <si>
    <t>Fin</t>
  </si>
  <si>
    <t>Cumplimiento Producto1er tri.</t>
  </si>
  <si>
    <t>Avance Ponderado 1er tri.</t>
  </si>
  <si>
    <t>Programado 1er tri.</t>
  </si>
  <si>
    <t>Dependencia</t>
  </si>
  <si>
    <t>MALO</t>
  </si>
  <si>
    <t>EXCELENTE</t>
  </si>
  <si>
    <t>REGULAR</t>
  </si>
  <si>
    <t>Promedio de AVENCE PONDERADO</t>
  </si>
  <si>
    <t>AVANCE 1° TRIMESTRE</t>
  </si>
  <si>
    <t>META 1° TRIMESTRE</t>
  </si>
  <si>
    <t>CUMPLIMIENTO%</t>
  </si>
  <si>
    <t>No aplica</t>
  </si>
  <si>
    <t>Gestionar tres ediciones revista virtual. correspondientes al 1er trimestre, realizando la recopilación de la información, diseño y  publicación.</t>
  </si>
  <si>
    <t>Gestionar tres ediciones revista virtual. correspondientes al 2do trimestre, realizando la recopilación de la información, diseño y  publicación.</t>
  </si>
  <si>
    <t>Gestionar tres ediciones revista virtual. correspondientes al 3er trimestre, realizando la recopilación de la información, diseño y  publicación.</t>
  </si>
  <si>
    <t>Gestionar tres ediciones revista virtual. correspondientes al 4to trimestre, realizando la recopilación de la información, diseño y  publicación.</t>
  </si>
  <si>
    <t>Suma de Cumplimiento Acti.</t>
  </si>
  <si>
    <t>Avance ponderado de las metas de los productos del Plan de acción Institucional.</t>
  </si>
  <si>
    <t>Cumplimiento de las actividades del Plan de Acción Institucional en el periodo evaluado.</t>
  </si>
  <si>
    <t>Cumplimiento de los productos del Plan de Acción Institucional en el periodo evaluado.</t>
  </si>
  <si>
    <t>Productos</t>
  </si>
  <si>
    <t>Actividades</t>
  </si>
  <si>
    <t>Titullo grafico</t>
  </si>
  <si>
    <t>Mostrar Productos</t>
  </si>
  <si>
    <t>Mostrar Actividades</t>
  </si>
  <si>
    <t>% alcanzado</t>
  </si>
  <si>
    <t>total</t>
  </si>
  <si>
    <t>PDF enviado por correo electrónico</t>
  </si>
  <si>
    <t>Durante el trimestre se realizaron 3 Ediciones de la Revista Bomberos, del mes de Enero, Febrero y Marzo, los cuales fueron emitidos en el mes siguiente a su finalización.</t>
  </si>
  <si>
    <t>Edición 1: 
https://mail.google.com/mail/u/0/?tab=rm#search/revista+bomberos+hoy/FMfcgxwBVWPFhgmdlSSrBzDkvKZHCVzn
Edición 2: https://mail.google.com/mail/u/0/?tab=rm#search/revista+bomberos+hoy/FMfcgxwBWKSFhKZvPmbzdDjdTLZGsPDx 
 Edición 3: 
https://mail.google.com/mail/u/0/?tab=rm#inbox/FMfcgxwBWTGfrBdgQsfgWTXnmRhNsvKj</t>
  </si>
  <si>
    <t>Noticiero "Bomberos Hoy"</t>
  </si>
  <si>
    <t>Noticiero en video subido a la plataforma de YouTube de la entidad</t>
  </si>
  <si>
    <t>En el año se realizarán 50 publicaciones, en las cuales se destacará la información de los eventos, actividades y emergencias más relevantes desarrolladas durante la semana en curso en que se emita el noticiero</t>
  </si>
  <si>
    <t>Periódico virtual "El Hidrante!</t>
  </si>
  <si>
    <t>Imagen enviada a través de correo electrónico a las cuentas de la UAECOB</t>
  </si>
  <si>
    <t>En el año se realizarán 50 publicaciones, en las cuales se destacará la información de comunicación interna, para de esta forma mantener actualizado al personal de la UAECOB.</t>
  </si>
  <si>
    <t>Reportaje: Bomberos en acción</t>
  </si>
  <si>
    <t>Video enviado a través de Redes Sociales y publicado en los noticieros de cada semana de la UAECOB</t>
  </si>
  <si>
    <t>50 Videos enviado a través de Redes Sociales y publicado en los noticieros de cada semana de la UAECOB. De esta forma se mostrará a la comunidad la labor que realizan los Bomberos en materia de atención de incidentes</t>
  </si>
  <si>
    <t>La foto de la semana</t>
  </si>
  <si>
    <t>Foto diagramada publicada en redes sociales</t>
  </si>
  <si>
    <t>50 Fotos diagramada publicada en redes sociales. A través de una fotografía mostrar el incidente o hecho que haya sido relevante durante la semana y que por sí misma genere impacto visual</t>
  </si>
  <si>
    <t>Crónica: Historias en Bomberos Bogotá</t>
  </si>
  <si>
    <t>50 Video. Contar a través de videos las historias que suceden en las estaciones o a los bomberos y que son dignas de contar</t>
  </si>
  <si>
    <t>Durante el trimestre se realizaron 13 Ediciones del Noticiero "Bomberos Hoy"</t>
  </si>
  <si>
    <t>Edición 1:
https://www.youtube.com/watch?v=UtsmGtcF-2Y&amp;t=8s
Edición 2:
https://www.youtube.com/watch?v=PX7-adsKpA8&amp;t=17s
Edición 3:
https://www.youtube.com/watch?v=KSzg2dkcweo
Edición 4:
https://www.youtube.com/watch?v=nNBhPK9vxVM&amp;t=16s
Edición 5:
https://www.youtube.com/watch?v=h-eqhk9kHEw&amp;t=107s
Edición 6:
https://www.youtube.com/watch?v=5CMkNsTsJqk&amp;t=3s
Edición 7:
https://www.youtube.com/watch?v=lFSdgcsBdA4&amp;t=497s
Edición 8:
https://www.youtube.com/watch?v=aNnItui8vR4&amp;t=2s
Edición 9:
https://www.youtube.com/watch?v=RebCpbn0eN0&amp;t=1s
Edición 10:
https://www.youtube.com/watch?v=GK8ziEl2rvo&amp;t=467s
Edición 11:
https://www.youtube.com/watch?v=xMANk8PWRA8&amp;t=516s
Edición 12:
https://www.youtube.com/watch?v=Z0QJ3QvybjQ
Edición 13:
https://www.youtube.com/watch?v=SPXJ-XQ_Uas&amp;t=106s</t>
  </si>
  <si>
    <t>Durante el trimestre se realizaron 12 Ediciones de El Hidrante periódico digital, el cual fue enviado a través de correo electrónico a la entidad.</t>
  </si>
  <si>
    <t xml:space="preserve">Edición 1:
https://mail.google.com/mail/u/0/?tab=rm#search/el+hidrante/FMfcgxwBVzpvCTRgRZfmMxVZlDbTSfsq
Edición 2:
https://mail.google.com/mail/u/0/?tab=rm#search/el+hidrante/FMfcgxwBVztWHxtTzgKNzHNTdxpHxPsv
Edición 3:
https://mail.google.com/mail/u/0/?tab=rm#search/el+hidrante/FMfcgxwBVztWJFXxntRXmwbrQxsxVLKr
Edición 4:
https://mail.google.com/mail/u/0/?tab=rm#search/el+hidrante/QgrcJHrnvDFVxxhQBgXsqLmflZgmxLdxQwV
Edición 5:
https://mail.google.com/mail/u/0/?tab=rm#search/el+hidrante/KtbxLwhCFZttsSBhNTtNKGSgnfNpXxScjV
Edición 6:
https://mail.google.com/mail/u/0/?tab=rm#search/el+hidrante/FMfcgxwBTkFRhrrbWCqVkhZKDMznVKlW
Edición 7:
https://mail.google.com/mail/u/0/?tab=rm#search/el+hidrante/FMfcgxwBVzpvCTRgRZfmMxVZlDbTSfsq
Edición 8:
https://mail.google.com/mail/u/0/?tab=rm#search/el+hidrante/FMfcgxwBVzrCfkhDxMSGBrljhGMzzJvc
Edición 9:
https://mail.google.com/mail/u/0/?tab=rm#search/el+hidrante/FMfcgxwBVztWRMWCGmMNQqWNzWsZLLbX
Edición 10:
https://mail.google.com/mail/u/0/?tab=rm#search/el+hidrante/FMfcgxwBWKbBjjprHvWkxFLdxQtSGxGc
Edición 11:
https://mail.google.com/mail/u/0/?tab=rm#inbox/FMfcgxwBWTGfrBfHnprqvWRPjSDpNbSF
Edición 12:
https://mail.google.com/mail/u/0/?tab=rm#inbox/FMfcgxwBWTGfrBdgQsfgWTXnmRhNsvKj
</t>
  </si>
  <si>
    <t>Durante el trimestre se realizaron 24 ediciones de Bomberos en Acción, los cuales fueron publicados en las Redes Sociales de la Entidad</t>
  </si>
  <si>
    <t>Edición 1:
https://www.youtube.com/watch?v=mJ13GZ-nXj0&amp;feature=youtu.be
Edición 2:
https://www.youtube.com/watch?v=H7tvSmJx7RA&amp;feature=youtu.be
Edición 3:
https://twitter.com/Pedromanosalvar/status/1107605632432115717
Edición 4:
https://twitter.com/BomberosBogota/status/1084151677308071937
Edición 5:
https://twitter.com/BomberosBogota/status/1088543506602315778
Edición 6:
https://twitter.com/BomberosBogota/status/1091742581514555392
Edición 7:
https://twitter.com/BomberosBogota/status/1096234235688640513
Edición 8:
https://twitter.com/BomberosBogota/status/1096841970822139905
Edición 9:
https://twitter.com/BomberosBogota/status/1097579075655397377
Edición 10:
https://twitter.com/BomberosBogota/status/1098601250361409536
Edición 11:
https://twitter.com/BomberosBogota/status/1100123305607086081
Edición 12:
https://twitter.com/BomberosBogota/status/1107805925916770304
Edición 13:
https://twitter.com/BomberosBogota/status/1109780420911087616
Edición 14:
https://twitter.com/BomberosBogota/status/1111316276385927168
Edición 15:
https://www.youtube.com/watch?v=JXxbqDLB0Nw&amp;feature=youtu.be
Edición 16:
https://www.youtube.com/watch?v=KeAVH6s_Nxk&amp;feature=youtu.be
Edición 17:
https://www.youtube.com/watch?v=elx9uMecX7o&amp;feature=youtu.be
Edición 18:
https://www.youtube.com/watch?v=7ZN-LBhD1Ig&amp;feature=youtu.be
Edición 19:
https://www.youtube.com/watch?v=WuSTKNZLChY&amp;feature=youtu.be
Edición 20:
https://www.youtube.com/watch?v=788l6Ow1uKo&amp;feature=youtu.be
Edición 21:
https://www.youtube.com/watch?v=SdLwzaxDutk&amp;feature=youtu.be
Edición 22:
https://www.youtube.com/watch?v=fqult14nCEA&amp;feature=youtu.be
Edición 23:
https://www.youtube.com/watch?v=m1StL0sP5Zs&amp;feature=youtu.be
Edición 24:
https://www.youtube.com/watch?v=l6kCp80IzII&amp;feature=youtu.be</t>
  </si>
  <si>
    <t>Durante el trimestre se realizaron 13 ediciones de la Foto de la Semana, la cual fue enviada a través de redes sociales los días viernes.</t>
  </si>
  <si>
    <t>Edición 1:
https://twitter.com/BomberosBogota/status/1088929350018387968
Edición 2:
https://twitter.com/BomberosBogota/status/1083855233221124096
Edición 3:
https://twitter.com/BomberosBogota/status/1086402260404441088
Edición 4:
https://twitter.com/BomberosBogota/status/1088929350018387968
Edición 5:
https://twitter.com/BomberosBogota/status/1091476952156946432
Edición 6:
https://twitter.com/BomberosBogota/status/1094220023160324097
Edición 7:
https://twitter.com/BomberosBogota/status/1096537160721809411
Edición 8:
https://twitter.com/BomberosBogota/status/1099073874694717442
Edición 9:
https://twitter.com/BomberosBogota/status/1101637686144700420
Edición 10:
https://twitter.com/BomberosBogota/status/1104147306830544896
Edición 11:
https://twitter.com/BomberosBogota/status/1106684014608506880
Edición 12:
https://twitter.com/BomberosBogota/status/1109220492899176450
Edición 13:
https://twitter.com/BomberosBogota/status/1111749038192377861</t>
  </si>
  <si>
    <t>Durante el trimestre se realizaron 19 ediciones de videos de historias de Bomberos, entre visitas, entregas y cosas que pasan al interior de cada una de las estaciones de Bomberos.</t>
  </si>
  <si>
    <t xml:space="preserve">Edición 1:
https://twitter.com/AnimalesBOG/status/1081001701879046147
Edición 2:
https://twitter.com/BomberosBogota/status/1083500017346859008
Edición 3:
https://twitter.com/BomberosBogota/status/1083683458042470400
Edición 4:
https://twitter.com/BomberosBogota/status/1084214773309427712
Edición 5:
https://twitter.com/BomberosBogota/status/1086000441375240197
Edición 6:
https://twitter.com/BomberosBogota/status/1087846324136017920
Edición 7:
https://twitter.com/BomberosBogota/status/1088142231243030528
Edición 8:
https://twitter.com/Pedromanosalvar/status/1090305846456795141
Edición 9:
https://twitter.com/BomberosBogota/status/1091347233704800256
Edición 10:
https://twitter.com/BomberosBogota/status/1091482494241816576
Edición 11:
https://twitter.com/BomberosBogota/status/1092483697662664704
Edición 12:
https://twitter.com/BomberosBogota/status/1093539024717996036
Edición 13:
https://twitter.com/BomberosBogota/status/1094930778276933632
Edición 14:
https://twitter.com/BomberosBogota/status/1095052066362413056
Edición 15:
https://twitter.com/BomberosBogota/status/1095292931584475136
Edición 16:
https://twitter.com/BomberosBogota/status/1103471891355000832
Edición 17:
https://twitter.com/BomberosBogota/status/1108824390035218432
Edición 18:
https://twitter.com/BomberosBogota/status/1110975056400838656
Edición 19:
https://twitter.com/BomberosBogota/status/1111763473611046915
</t>
  </si>
  <si>
    <t>Plan anual de auditoria vigencia 2019</t>
  </si>
  <si>
    <t>Cumplir el 100% de las actividades programadas en el Plan Anual de Auditorías para la vigencia</t>
  </si>
  <si>
    <t>La OCI  en cumplimiento del plan anual de auditorias vigencia 2019, planeó  y ejecutó 33 actividades para el primer trimestre, las cuales se cumplieron al 100% . Y actualmente se encuentra 1 en ejecución (Informe semestral Peteciones, Quejas, sugerencias y reclamos (art 76 ley 1474) - Bogotá Consolida)  y se culmina la primer semana de abril de 2019.</t>
  </si>
  <si>
    <t>Plan de adecuación del Modelo Integrado de Planeación y Gestión - MIPG - y el Sistema Integrado de Gestión.</t>
  </si>
  <si>
    <t>100% Actividades cumplidas del plan de adecuación. En los estándares definidos en el Sistema Integrado de Gestión a los requerimientos del MIPG</t>
  </si>
  <si>
    <t>Responsable del Sistema de Gestión de Calidad</t>
  </si>
  <si>
    <t>Integracion de los procesos de SIG-MIPG</t>
  </si>
  <si>
    <t>Caracterizaciones de proceso publicadas</t>
  </si>
  <si>
    <t>Actualizar el 100% de las caracterizaciones de proceso de la UAECOB</t>
  </si>
  <si>
    <t>Diagramas de flujo de proceso</t>
  </si>
  <si>
    <t>Diagrama de flujo de procesos publicados</t>
  </si>
  <si>
    <t>Documentar los diagramas de flujo de proceso de acuerdo con las actualizaciones realizadas al mapa de proceso</t>
  </si>
  <si>
    <t>92. Optimizar sistemas de información implementados y optimizados</t>
  </si>
  <si>
    <t xml:space="preserve">Ventanilla única de atención ciudadano. </t>
  </si>
  <si>
    <t>Diseño, desarrollo e implementación de la nueva intranet para la UAECOB</t>
  </si>
  <si>
    <t>Realizar el diseño, desarrollo de la nueva Intranet para la UAECOB</t>
  </si>
  <si>
    <t xml:space="preserve">Transición de la Estrategia de Gobierno en linea a la implementacion de la Política de Gobierno Digital </t>
  </si>
  <si>
    <t xml:space="preserve">Diseño, Revision, estructutacion e implementacion  de la Politica de Gobierno Digital al interior de la UAECOB   </t>
  </si>
  <si>
    <t>Aplicación móvil para el sistema de información Misional Implementada</t>
  </si>
  <si>
    <t>Herramienta tecnológica para la creación y administración de cursos virtuales en la UEA implementada</t>
  </si>
  <si>
    <t>Herramienta tecnológica para la administración y gestión documental de la UAECOB Implementada.</t>
  </si>
  <si>
    <t>Levantamiento de inventario de activos de Información de Software, hardware y servicios, cuadro de caracterización documental actualizados</t>
  </si>
  <si>
    <t>Diseño, desarrollo e implementación del nuevo Sistema de Información Misional para la UAECOB</t>
  </si>
  <si>
    <t>Realizar la contratación de un proveedor para el diseño y desarrollo del Nuevo Sistema de Información Misional para la Entidad</t>
  </si>
  <si>
    <t>Guía de Buenas Prácticas UAECOB 2019</t>
  </si>
  <si>
    <t>Se actualizará la guía de Buenas Prácticas UAECOB con la datos e información de resultados de 2018, así como se identificarán nuevas buenas prácticas</t>
  </si>
  <si>
    <t>Grupo Cooperación Internacional y Alianzas Estratégicas</t>
  </si>
  <si>
    <t>Portafolio de Servicios UAECOB 2019</t>
  </si>
  <si>
    <t>Se actualizará el Portafolio de Servicios de la UAECOB con la información de 2018, así como se identificarán las nuevas líneas de servicios brindadas por la entidad</t>
  </si>
  <si>
    <t>Jornadas de articulación con la Academia</t>
  </si>
  <si>
    <t>Und</t>
  </si>
  <si>
    <t>Se realizarán en el año 4 actividades de articulación con la Academia, donde se promueve la interlocución con universidades e instituciones de educación superior y técnica sobre temas de interés relacionados con las actividades bomberiles</t>
  </si>
  <si>
    <t>Modelo de caracterización del relacionamiento de la UAECOB con sus grupos de interés</t>
  </si>
  <si>
    <t>Se entregará un modelo que describa los elementos fundamentales bajo los cuales se desarrolla la articulación de la UAECOB con sus aliados estratégicos</t>
  </si>
  <si>
    <t>Seguimiento y control de los Planes e Indicadores que Gestiona la Entidad</t>
  </si>
  <si>
    <t xml:space="preserve">Generar los Informes trimestrales con los resultados de los planes e indicadores que gestiona la Entidad </t>
  </si>
  <si>
    <t>Area de Planeación y Gestión Estrategica - OAP</t>
  </si>
  <si>
    <t>Se hizo comité directivo en donde el asesor del departamento administrativo de la funcion publica explico los componentes de MIPG</t>
  </si>
  <si>
    <t>Resolucion, actas de reunion</t>
  </si>
  <si>
    <t>Se han realizado las mesas de trabajo con los procesos para documentar las respectivas caracterizaciones</t>
  </si>
  <si>
    <t>Caracterizaciones en borrador</t>
  </si>
  <si>
    <t>Se han realizado las mesas de trabajo con los procesos para documentar las respectivos diagramas de flujo</t>
  </si>
  <si>
    <t>Diagramas de flujo en borrador</t>
  </si>
  <si>
    <t xml:space="preserve">Se actualizo la base de datos del liquidador con la estructura que va a recibir la informacion de los impuestos (ICA) consolidado del año anterior. 
</t>
  </si>
  <si>
    <t xml:space="preserve">1 , se anexa con el acta de reunion 14 03 20109.G
</t>
  </si>
  <si>
    <t xml:space="preserve"> Se encuentra actualización y configurando el  Weblogic  y al actualizacion correspondiente a las tabletas para ser puestas en prodeuccion</t>
  </si>
  <si>
    <t>1, El software desarrollado y la adecuacion del web logic</t>
  </si>
  <si>
    <t>La herramienta  CMS Moodle se encuentra implementada,instalada y configurada en un servidor de la UAECOB su objetivo  era incorporar  unicamente cursos virtuales del área de SGR, se implemento un curso virtual que cuenta con un avance importante  pero no salio a producción debido a que no se entrego por parte de SGR la  totalidad de los insumos del curso. Por otro lado, la Entidad adquirio el LMS Docebo en enero del 2019  como herramienta tecnológica para la creación y administración de los cursos virtuales dicha plataforma se encuentra instalada y configurada, en este sentido, se   configuraran y crearan paulatinamente los cursos que propongan y entregen contenidos de las áreas interesadas de la Entidad y se realizara la migración de lo que se tiene del curso de SGR en Moodle a Docebo.</t>
  </si>
  <si>
    <t xml:space="preserve">1, Reunion Seguimiento virtualizacion capacitacion brigadas contra incendios.
2, Acta de reunion 2019 curso virtual SGR.
3, Correo Socializacion iniciar la etapa de alistamiento de cabecera.
4, correo 2 videos en mp4 para subtitularlos.Proyecto cursao virtual SGR.
5, Correo curso virtual brigadas.
6, Levantamiento de informacion seguimiento Enero.
7,Correo insumos pendientes SGR 
8,Prototipo del producto LMS Moodle .
9, Prueba Usuario_CMS servidor
10.Servidor Moodlewin CMS.
11, Acta de reunion Docebo 2 de abril del 2019,
12 Acta de reunion docebo 3 de Abril.
13 Acta de reunion docebo 1 de abril.
14. Acta reunion docebo 4 de abril.
</t>
  </si>
  <si>
    <t>Con base al objeto del Contrato de Prestación de Servicios No. 431 de 2017 “IMPLEMENTACIÓN DEL SISTEMA DE GESTIÓN DOCUMENTAL DE LA UAE CUERPO OFICIAL DE BOMBEROS” a través del cual se realizó  la implementación del Software CONTROLDOC® que permite radicar, producir, tramitar y hacer seguimiento a comunicaciones oficiales de la entidad,  esta herramienta Documental salio a producción el 18 de Marzo del 2019 en la Entidad.</t>
  </si>
  <si>
    <t xml:space="preserve">1, Evidencias entregadas docebo primer pago factura No 1074
2, Cronograma ultimas capacitaciones Gestor documental control doc.
3, Correo salida a produccion control doc.
</t>
  </si>
  <si>
    <t>Se realizara seguimiento y control al area de gestion documental con el fin de concatenar la informacion restante mediante memorando</t>
  </si>
  <si>
    <t>1, La persona que manejaba este proceso no tenia contrato y no se encontraba en la entidad retoma el tema el 
2 trimestre del año en curso para darle finalidad en el mismo</t>
  </si>
  <si>
    <t>Se relizo reunion con el area de operativa con el fin de fortalecer las funcionalidades en documento entregdo el dia 13 de febrero del 2019.
Se deja un compromiso del area interesada de entregar las nuevas funcionalidades la 2 semana del 1 trimestre.</t>
  </si>
  <si>
    <t>1 , se anexa con el acta correspondiente a la reunion 20042019
2, Se envia el documento radicado Caracteristicas y funcionabilidad nuevo SIM</t>
  </si>
  <si>
    <t>se identifico y recopilo una nueva oractica para incluir en la guia y se actualizo la informnacion de las buenas practicas 2017</t>
  </si>
  <si>
    <t xml:space="preserve">Se verifica la correspondiente evidencia en la reunion reportada en el acta de verificacion </t>
  </si>
  <si>
    <t xml:space="preserve">Se avanzo en la informacion recolectada y actualizada pendiente en revision y ajustes </t>
  </si>
  <si>
    <t>La jornada de articulacion se va hacer sobre el manejo de abejas urbanas y las emergencias y se realizara el 20 de mayo</t>
  </si>
  <si>
    <t>Se identificaron los grupos de interes de la UAECOB</t>
  </si>
  <si>
    <t>Construcción de bases de datos de contratos</t>
  </si>
  <si>
    <t>Base de datos estructurada y revisada</t>
  </si>
  <si>
    <t>Creación de matriz de control y seguimiento de aprobación garantías</t>
  </si>
  <si>
    <t>Matriz control y seguimiento de aprobación de garantías</t>
  </si>
  <si>
    <t xml:space="preserve">Revisión de formatos y procedimientos de contratación </t>
  </si>
  <si>
    <t xml:space="preserve">Actas de reunión de la Jefe de la OAJ con el grupo de contratación </t>
  </si>
  <si>
    <t>Creación de protocolo para la puesta en marcha de medios alternativos de solución de conflictos</t>
  </si>
  <si>
    <t xml:space="preserve">Aplicación de protocolo para la puesta en marcha de medios alternativos de solución de conflictos. </t>
  </si>
  <si>
    <t>103. Adelantar el 100% de acciones parala prevención y mitigación del riesgo de incidentes forestales (connatos, quemas e incendios)</t>
  </si>
  <si>
    <t>Documento diagnostico frente a escenarios de aglomeraciones de público permanentes (Teatros y Cinemas)</t>
  </si>
  <si>
    <t>Porcentual</t>
  </si>
  <si>
    <t>Realizar el documento diagnostico del cumplimiento técnico normativo de escenarios de aglomeración permanente de Bogotá  (Teatros y Cinemas)</t>
  </si>
  <si>
    <t>Jorge Alberto Pardo Torres</t>
  </si>
  <si>
    <t>Proyecto virtualización capacitación normativa aplicada a revisiones técnicas</t>
  </si>
  <si>
    <t>Documento "Proyecto virtualización capacitación normativa aplicada a revisiones técnicas"</t>
  </si>
  <si>
    <t>Guía de riesgos comunes y asociados a incendios</t>
  </si>
  <si>
    <t>Documento "Guía de riesgos comunes y asociados a incendios"</t>
  </si>
  <si>
    <t xml:space="preserve">Número de mesas de trabajo </t>
  </si>
  <si>
    <t>Realizar el seguimiento del avance del proceso de sistematización del capacitación a brigadas contra incendio empresarial</t>
  </si>
  <si>
    <t>-</t>
  </si>
  <si>
    <t>Actualización de Módulos de Capacitación Comunitaria</t>
  </si>
  <si>
    <t xml:space="preserve">Realizar la actualización de los módulos de capacitación comunitaria </t>
  </si>
  <si>
    <t>Proyecto de virtualización de capacitación a brigadas contra incendio empresarial</t>
  </si>
  <si>
    <t>Elaboración del documento "Virtualización de capacitación a brigadas empresariales"</t>
  </si>
  <si>
    <t>Actualizar la estrategia "campañas de reducción del riesgo relacionadas con la prevención y mitigación de riesgos de incendio, matpel y otras  emergencias competencia de la UAECOB" - IMER</t>
  </si>
  <si>
    <t>Actualizar el documento de la estrategia de las campañas de reducción del riesgo relacionadas con la prevención y mitigación de riesgos de incendio, matpel y otras  emergencias competencia de la UAECOB</t>
  </si>
  <si>
    <t xml:space="preserve">Desarrollar jornadas de capacitación en las estaciones en pedagogía para las actividades del Club Bomberitos </t>
  </si>
  <si>
    <t xml:space="preserve">17 estaciones con personal capacitado en pedagogía para desarrollo de las actividades del club Bomberitos </t>
  </si>
  <si>
    <t>Desarrollar Actividades de la estrategia del Club Bomberitos en el marco del mes de la prevención (Caravanas de la Prevención)</t>
  </si>
  <si>
    <t>Desarrollar 4 Actividades de la estrategia del Club Bomberitos en el marco del mes de la prevención (Caravanas de la Prevención)</t>
  </si>
  <si>
    <t>Implementación proyecto de prevención y autoprotección  comunitaria ante incendios forestales (fase 2).</t>
  </si>
  <si>
    <t>Desarrollar el 100% del proyecto de prevención y autoprotección  comunitaria ante incendios forestales. (fase 2)</t>
  </si>
  <si>
    <t>Actualizar, publicar y seguimiento a la estrategia de cambio climático de la UAECOB</t>
  </si>
  <si>
    <t>Actualizar el 100% de la estrategia de cambio climático de la UAECOB</t>
  </si>
  <si>
    <t>cartografía social en localidad de puente Aranda para materiales peligrosos</t>
  </si>
  <si>
    <t>Desarrollar 1 piloto en la localidad de puente Aranda de cartografía social  para materiales peligrosos</t>
  </si>
  <si>
    <t xml:space="preserve">Divulgación de una campaña de gestión del riesgo en las 20 localidades </t>
  </si>
  <si>
    <t>Divulgar en las 20 localidades una campaña de Gestión del Riesgo</t>
  </si>
  <si>
    <t>Diseñar y Gestionar una estrategia para la gestión del riesgo por incendios forestales en la localidad de Sumapaz</t>
  </si>
  <si>
    <t>Gestionar  una estrategia para la gestión del riesgo por incendios forestales en la localidad de Sumapaz</t>
  </si>
  <si>
    <t xml:space="preserve">Insumo para Campaña de Prevención por incendios en el hogar </t>
  </si>
  <si>
    <t xml:space="preserve">Realizar un Insumo para una Campaña de Prevención por incendios en el hogar. Con la información Interna del equipo de Investigación de incendios </t>
  </si>
  <si>
    <t>Curso Bomberitos 
"Nicolas Quevedo Rizo"</t>
  </si>
  <si>
    <t>Realización de un curso de Bomberitos semestral  "Nicolas Quevedo Rizo"   en 17 estaciones de la UAECOB (B1, B2,B3,B4, B5, B6,B7,B8, B9, B10, B11, B12, B13, B14, B15, B16 y B17),  en el marco de los programas de la estrategia de sensibilización y educación en Prevención de incendios y emergencias conexas -Club Bomberitos, de conformidad con lo acordado con la S.G.R.</t>
  </si>
  <si>
    <t>Comandantes de la cinco compañías y jefes de estaciones.</t>
  </si>
  <si>
    <t>Actualización del árbol de servicios</t>
  </si>
  <si>
    <t>Revisión, ajuste y/o actualización del  árbol de servicios y socialización a personal de las diecisiete  (17) estaciones de la Subdirección Operativa.
(el 100% de la meta equivale una actualización del árbol de servicios realizado durante durante la vigencia)</t>
  </si>
  <si>
    <t>Líder de la Central de Coordinación y Comunicaciones</t>
  </si>
  <si>
    <t>Información  estadística de las emergencias atendidas por la UAECOB.</t>
  </si>
  <si>
    <t xml:space="preserve">Publicaciones </t>
  </si>
  <si>
    <t>Publicación trimestral de la información estadística de emergencias atendidas por la  UAECOB, en la página web de la entidad. (trimestre vencido).</t>
  </si>
  <si>
    <t>Profesional de Subdirección Operativa a cargo de la información estadística</t>
  </si>
  <si>
    <t>Simulacro de comunicaciones en emergencias</t>
  </si>
  <si>
    <t>Realización un simulacro de comunicaciones en emergencias para validar la capacidad de respuesta ante un fallo en la infraestructura de comunicaciones troncalizadas.</t>
  </si>
  <si>
    <t>Revisión de hidrantes en Bogotá</t>
  </si>
  <si>
    <t>Revisión del 10%  de hidrantes de Bogotá según las jurisdicciones de cada una de las 17 estaciones.
(el 10% de la meta equivale al 100% de la gestión durante la vigencia)</t>
  </si>
  <si>
    <t>Gestión Integral de Vehículos y Equipos</t>
  </si>
  <si>
    <t>Plan para el Fortalecimiento de la Gestión Integral de los Servicios Logísticos</t>
  </si>
  <si>
    <t xml:space="preserve">Formalizar y Actualizar el Plan  para el fortalecimiento de  la Gestion Integral de los servicios Logisticos 
</t>
  </si>
  <si>
    <t>Subdireccion Logistica</t>
  </si>
  <si>
    <t xml:space="preserve">
Plan de Mantenimiento Preventivo y Correctivo de Parque Automotor 
</t>
  </si>
  <si>
    <t xml:space="preserve">Documentar  Plan de Mantenimiento Preventivo y Correctivo de Parque Automotor 
</t>
  </si>
  <si>
    <t xml:space="preserve">
Plan de Mantenimiento Preventivo y Correctivo de  Equipo Menor
</t>
  </si>
  <si>
    <t xml:space="preserve">
Documentar Plan de Mantenimiento Preventivo y Correctivo de Equipo Menor 
</t>
  </si>
  <si>
    <t>Diagnostico Integral de Archivos</t>
  </si>
  <si>
    <t>El Diagnostico Integral de Archivo es el instrumento que permite identificar la problemática, fortalezas y necesidades de la gestión documental de la Entidad.</t>
  </si>
  <si>
    <t>Coordinador Sistema de Gestión Documental- Francisco Rubiano</t>
  </si>
  <si>
    <t>Sensibilización en el  consumo de papel responsable en las 17 Estaciones y el Edificio Comando de la UAECOB</t>
  </si>
  <si>
    <t>Realizar Seguimiento a la implementación del PIGA</t>
  </si>
  <si>
    <t>Visitas</t>
  </si>
  <si>
    <t>Se realizará una visita trimestral a cada estación, para hacer seguimiento a la implementación del PIGA</t>
  </si>
  <si>
    <t>Realizar charlas comunicativas a los servidores públicos y/o contratistas del Edificio comando, en lo relacionado a las funciones del Defensor de la Ciudadanía de la UAECOB, para generar importancia frente a la oportunidad y coherencia de los requerimientos ciudadanos</t>
  </si>
  <si>
    <t>Fortalecer la figura del Defensor del Ciudadano al interior de la entidad, divulgando  las funciones y responsabilidades ente los usurios que solicitan trámites o servicios en realizando 4 charlas durante el año</t>
  </si>
  <si>
    <t>Servicio a la Ciudadanía - Cesar Augusto Zea Arévalo</t>
  </si>
  <si>
    <t>Realizar durante la vigencia 2019, cinco (05) capacitaciones dirigidas a los funcionarios de la UAECOB, las cuales se adelantaran por compañías.</t>
  </si>
  <si>
    <t xml:space="preserve">
Efectuar cuatro (4) capacitaciones en medición posterior bajo el nuevo marco normativo contable, en el año 2019.</t>
  </si>
  <si>
    <t>Auditores internos entrenados</t>
  </si>
  <si>
    <t>100% de los auditores formados en la Entidad, tengan entrenamiento de mínimo cuatro (4) horas de auditorias SIG</t>
  </si>
  <si>
    <t>Coordinador de Sistema Integrado de Gestión - Jenny Alexandra Peña Padilla</t>
  </si>
  <si>
    <t>Cambio de la Cultura del Sistema Integrado de Gestión- MIPG</t>
  </si>
  <si>
    <t>Conseguir una eficacia de capacitación del 80 % del personal administrativo y operativo</t>
  </si>
  <si>
    <t>Certificación ISO 9001-2015</t>
  </si>
  <si>
    <t>Cumplir al 100% del cronograma del Proyecto</t>
  </si>
  <si>
    <t xml:space="preserve">117. Construcción y puesta en marcha una (1) academia bomberil de Bogotá </t>
  </si>
  <si>
    <t>Elaboración de los Estudios y diseños para la obtención de la Licencia de Construcción en modalidad de Ampliación y Adecuación de la Estación de Bomberos de Marichuela - B10.</t>
  </si>
  <si>
    <t>Ejecutar el Plan de Mantenimiento de la infraestructura física de las 17 estaciones de bomberos.</t>
  </si>
  <si>
    <t>118. Aumentar en 2 las estaciones de Bomberos en Bogotá</t>
  </si>
  <si>
    <t>Gestionar ante el DADEP la entrega de un predio para la implementación de una (1) estación de bomberos</t>
  </si>
  <si>
    <t>119. Implementar (1) estación satélite forestal de bomberos sujeta al proyecto del sendero ambiental en los cerros orientales</t>
  </si>
  <si>
    <t>Realizar la supervisión del 80% de avance de obra para la Construcción de la Estación de Bomberos de Bellavista - B9.</t>
  </si>
  <si>
    <t>Implementar una Biblioteca virtual para la Unidad administrativa especial cuerpo oficial de bomberos Bogotá.</t>
  </si>
  <si>
    <t>Desarrollar e implementar una biblioteca virtual para la entidad</t>
  </si>
  <si>
    <t>Líder de Grupo - ACE-SGH</t>
  </si>
  <si>
    <t xml:space="preserve">Diseñar un programa de capacitación para ascenso de oficiales y suboficiales adaptado a la misionalidad de la entidad </t>
  </si>
  <si>
    <t xml:space="preserve">Desarrollar un programa de capacitación para ascenso de oficiales y suboficiales adaptado a nacionalidad de la entidad </t>
  </si>
  <si>
    <t xml:space="preserve">Realizar un programa de capacitación y reentrenamiento a mínimo dos grupos especializados durante dos jornadas </t>
  </si>
  <si>
    <t xml:space="preserve">Desarrollar e implementar  un programa de capacitación y entrenamiento a mínimo dos grupos especializados durante dos jornadas </t>
  </si>
  <si>
    <t>115. Crear (1) escuela de formación y capacitación de bomberos</t>
  </si>
  <si>
    <t>Realizar seguimiento a la implementación del subsistema de Seguridad y Salud en el Trabajo</t>
  </si>
  <si>
    <t>Implementar el Subsistema de Gestión en Seguridad y Salud en el Trabajo, cumpliendo la normatividad vigente</t>
  </si>
  <si>
    <t>Realizar las acciones necesarias para la Formalización de la Escuela de Formación Bomberil de la UAECOB ante las autoridades competentes</t>
  </si>
  <si>
    <t xml:space="preserve">Formalización de la Escuela de Formación Bomberil </t>
  </si>
  <si>
    <t>Subdirección Operativa</t>
  </si>
  <si>
    <t>Adquirir elementos de protección personal (E.P.P.) para la atención de incendios y operaciones de búsqueda y rescate</t>
  </si>
  <si>
    <t>Adquirir elementos de protección personal (E.P.P.) para la atención de incendios y operaciones de búsqueda y rescate.</t>
  </si>
  <si>
    <t>CONTROL DE CAMBIO: (Versión No. 11)</t>
  </si>
  <si>
    <t>2. Cada uno de los libros contiene una nueva estructura para su formulación y Seguimiento.</t>
  </si>
  <si>
    <t>3. El Instructivo contiene la metodología para la formulación, seguimiento y evaluación al Plan de Acción y a la Matriz Plan de Desarrollo.</t>
  </si>
  <si>
    <t>1. Se realizó la actualización del formato, el cual se divide en tres (3) libros de Excel; Plan de Acción 2019 Producto, Plan de Acción 2019 Actividades, y Plan de Desarrollo 2019 Matriz</t>
  </si>
  <si>
    <t>Se elaboró y se actualizó Matriz de contratación de la vigencia 2019 con datos como: objeto, valor, plazo, fecha de suscripción, adiciones, prorrogas, terminaciones anticipadas, Cesiones, con el fin de llevar un control y seguimiento adecuado de la UAECOB</t>
  </si>
  <si>
    <t>Matriz ubicada en carpeta digital 2019 Base de contratación</t>
  </si>
  <si>
    <t xml:space="preserve">Se elaboró  Matriz control y seguimiento de aprobación de garantías con el fin de realizar un seguimiento oportuno y efectivo a la constitución de las mismas por parte de los contratistas </t>
  </si>
  <si>
    <t>Matriz ubicada en el PC de Profesional Especializado</t>
  </si>
  <si>
    <t>Se está revisando el marco normativo y las condiciones de seguridad humana y sistemas de protección contra incendios.</t>
  </si>
  <si>
    <t>correo electronico y documento anexo</t>
  </si>
  <si>
    <t>Mediante Correo electrónico del 12/02/2019 se envía a la oficina asesora de planeación el informe diagnostico y necesidades para el desarrollo de plataformas virtuales.</t>
  </si>
  <si>
    <t>Se realizo mesa de trabajo el 22 de enero de 2019, el 24 de enero de 2019 y 28 de enero de 2019 en las cuales se establecieron criterios para el desarrollo del nuevo sistema de información misional.</t>
  </si>
  <si>
    <t>Se Realizaron la revisión de los modulo de capacitación comunitaria mediante mesas de trabajo del equipo uniformado de Prevención de fechas de 19 de Febrero de  2019 y el 11 de marzo de 2019.  de la cual se generar lineamientos para desarrollar el material de referencia a actualizar</t>
  </si>
  <si>
    <t>Se actualizo el documento de la estrategia de Cambio Climático  y se entrego para revisión a la coordinación del proceso de Reducción del Riesgo mediante entrega de informe.</t>
  </si>
  <si>
    <t xml:space="preserve">Se realizó reunión con el Sargento Jefe del Grupo con el fin de solicitar información a la espera de otra reunión con de recopilar la información. </t>
  </si>
  <si>
    <t xml:space="preserve">Acta de reunión </t>
  </si>
  <si>
    <t>Se divulgo campaña GLP por medio de las redes sociales de la entidad. Se solicito información a los gestores con el fin de consolidar las diferentes campañas.</t>
  </si>
  <si>
    <t>Se evidencia acta de reunión del 14 de Marzo de 2019 con el personal uniformado Comandante Tito Forero en la cual se establecen los lineamientos de la estrategia para la gestión del riesgo por incendios forestales en la localidad de Sumapaz.</t>
  </si>
  <si>
    <t>Se evidencia acta de reunión del día 17 de Enero de 2019 en la cual se establece la definición de 3 temas relacionados con la investigación que realiza el EII, reunión del 11 de febrero de 2019 en la cual  se inicia la revisión de la estadística de relacionada con los riesgos para la campaña de incendios con la definición de los 3 temas (+incendios en ductos de basuras, fallas eléctricas y gasodomensticos)</t>
  </si>
  <si>
    <t>Actas  de reunion y etsadisticas</t>
  </si>
  <si>
    <t>Esta actividad se realizara en el segundo trimestre de la presente vigencia.</t>
  </si>
  <si>
    <t>No aplica para el primer trimestre</t>
  </si>
  <si>
    <t>El equipo de la Central de Comunicaciones de la Subdirección Operativa, realizó reuniones para programar las actividades de la actualización del Arbol de Servicios a las estaciones.    Se evidencian actas del  25 de marzo de 2019.</t>
  </si>
  <si>
    <t>Actas de reunión del 25 de marzo de 2019, por los integrantes de la Central de Comunicaciones, con actividades de programación para la realización de la actividad de socialización a las diecisiete (17) estaciones.</t>
  </si>
  <si>
    <t>Completar las actividades que se tenían programadas, para el segundo reporte del plan de acción</t>
  </si>
  <si>
    <t>Esta actividad se completara con la publicación del documento en la web durante la segunda semana del segundo trimestre del año ya que se tiene programado mes vencido.</t>
  </si>
  <si>
    <t xml:space="preserve">Se desarrollo Documento archivo excel del Plan para el Fortalecimiento de la Gestión Integral de los Servicios Logísticos con metas, indicadores y responsables, originado de un diagnostico realizado al area a traves de visitas  a las 17 estaciones y en reuniones con personal conductor operador vehiculos de emergencias.
Se realizo presentacion resumen del Plan para el Fortalecimiento de la Gestión Integral de los Servicios Logísticos para socializarla  al Subdirector del area y en espera de su ajuste y aprobación. </t>
  </si>
  <si>
    <t xml:space="preserve">
Presentacion resumen del Plan para el Fortalecimiento de la Gestión Integral de los Servicios Logísticos y Documento Archivo excel ubicado en PC de la Profesional Adriana Salom en la ruta:
C:\ASV\LOGISTICA\PlanEstrategicOperativo\PlanVer</t>
  </si>
  <si>
    <t xml:space="preserve">Se realizo revisión del estado actual de las fichas y se realizaron los ajustes pertinentes de la documentación de acuerdo a los lineamientos dados por Gestion Documental. Con base a lo anterior se incia el proceso de seguimiento de mantenimientos preventivos y correctivos de acuerdo al diseño de una base de datos para el seguimiento y control de cada proceso.
Se consolido Matriz Excel Historica de los mantenimientos correctivos y preventivos realizados a cada una de las maquinas de acuerdo con los dos ultimos contratos de mantenimientos realizados al Parque Automotor. </t>
  </si>
  <si>
    <t>Desarrollo Base de datos seguimiento y control de Mantenimiento del Parque Automotor ubicado en PC del Profesional Andres Quintero en la ruta:: 
C:\Users\equintero\Desktop\REPORTES PLAN DE ACCION 2019 , plan de mantenimiento P.A 
Inventario  Hojas de Vidas del Parque Automotor  ubicado en PC de  responsable del archivo Cruz Maria  Mosquera en la ruta:
C:\Users\Cmosquera\Pictures\Contacts\Favorites\TODO LO DE PARQUE AUT 2019/ INVENTARIO CRUZ MARIA  DOCUMENTAL parque automotor
Base de datos Historicos de Mantenimientos preventivos y correctivos del Parque Automotor ubicado en la PC del profesional Hernan Espitia en la ruta:
C:\Users\Hgespitia\Documents\Mis documentos\REGISTRO HISTORICO MANTENIMIENTOS P.A</t>
  </si>
  <si>
    <t>Se inicio la revision de las fichas existentes de los elementos de Equipo Menor  de mayor rotacion en este grupo, se esta seleccionando toda la relacion de los equipos para asi determinar los componentes del Plan:  
1 - Que es lo que existe en fisico en la UAECOB, para esto se tiene la relacion de elementos mediante la creacion de una base de datos, que lleve el control de los elementos y posterior a esto estructurar con base a marca y tipo de elemento la generacion de la ficha de mantenimiento u hoja de vida del mismo   
2- Se propone migrar al modelo estipulado por GESTION DOCUMENTAL, las hojas de vidas llevadas en B3, las cuales no son las estipuladas para este fin. 
3- Determinar que equipo menor requiere mantenimiento, tipo de mantenimiento, tiempos.</t>
  </si>
  <si>
    <t>Base de Datos de Equipo Menor de mayor rotacion
ubicada en la PC del Profesional Andres Quintero en la ruta:
C:\Users\equintero\Desktop\REPORTES PLAN DE ACCION 2019
equipo menor 1</t>
  </si>
  <si>
    <t xml:space="preserve">Se elaboró el formato para la Encuesta </t>
  </si>
  <si>
    <t>Se adjunta el archivo (Excel) de la Encuesta</t>
  </si>
  <si>
    <t xml:space="preserve">En cordinación con la Oficina Asesora de Comunicación, se estan articulando el fortalecimiento de la campaña de ahorro de papel en la dependencias  para lo cual se estableció  la  campaña  a través de  fondos de pantalla  y  correo insritucional.
Se realizarón jornadas de sensibilización  y capacitación en cada una de las  17 Estaciones y el Edificio Comando de la UAECOB en el mes de marzo de 2019 de los temas de ahorro de papel en cumplimiento de la politica cero papel.
</t>
  </si>
  <si>
    <t>Actas de cada estación
Actas de reunión Febrero 20 y Marzo 21, con Oficina Asesora de Comunicacines
Correos con campaña
C:\Users\Ycadena\Documents\INSTITUCIONAL\Plan de Acción- Plan de Desarrollo\Primer Seguimiento 2019\Ambiental\Producto 2</t>
  </si>
  <si>
    <t>Se desarrollo el contenido de la visita de seguimiento y la planeación de las visitas</t>
  </si>
  <si>
    <t>Cronograma de visitas y contenido de la visita
C:\Users\Ycadena\Documents\INSTITUCIONAL\Plan de Acción- Plan de Desarrollo\Primer Seguimiento 2019\Ambiental</t>
  </si>
  <si>
    <t>Se realizaron dos capcaitaciones refentes a la inducción en temas de prevención en asuntos discplinarios, una se realizo el 15/02/2019 y la otra el 05/03/2019 a las 8 de la mañana en los auditorios del Edificio Comando.</t>
  </si>
  <si>
    <t>C:\Users\Ycadena\Documents\INSTITUCIONAL\Plan de Acción- Plan de Desarrollo\Primer Seguimiento 2019\Disciplinarios</t>
  </si>
  <si>
    <t>Continuar dictando las capacitaciones según lo establecido.</t>
  </si>
  <si>
    <t>El 18 de Marzo de 2019, el interventor del contrato No. 401 de 2018 cuyo objeto es "Estudios, diseños y demás trámites para la obtención de la Licencia de Construcción para la ampliación y reforzamiento estructural de la Estación de Bomberos Marichuela" certifica el cumplimiento del 30% de Avance de ejecución.</t>
  </si>
  <si>
    <t>Certificación de Cumplimiento por parte del Interventor del contrato de Consultoría No. 401 de 2018.</t>
  </si>
  <si>
    <t>*Estación de Bomberos Bicentenario: Se funde la placa en concreto de la tarima, se instala el piso vinilico autoportante y pintura general de la Capilla.
*Estación de Bomberos de Bellavista: Construcción de estructura metálica para cubierta en el pasillo costado sur y en el gimnasio.
*Estación de Bomberos de Puente Aranda: Estucado y pintura general de la estación, reparación de grifería y accesorios sanitarios .
*Estación de Bomberos de Fontibón: Reparación general del sistema electrico, cambio general de las luminarias.
*Estación de Bomberos Kennedy: Mantenimiento correctivo de la caldera de la Piscina de la estación.</t>
  </si>
  <si>
    <t>Trabajos realizados en las instalaciones de las Estaciones mencionadas.</t>
  </si>
  <si>
    <t>* El 19 de Febrero de 2019 Se entrega derecho de petición ante la Unidad Administrativa Especial de Catastro Distrital con el fin de consultar el Valor Final para compra de predio, cuyo Radicado es No. 2019EE1104.
* El 20 de Marzo de 2019 se radica ante la Unidad Administrativa Especial de Catastro Distrital solicitud de Cotización para realizar un Avalúo Comercial para el predio de interés, cuyo radicado es No. 2019ER6173.
* El 28 de Marzo de 2019 se recibe de la Unidad Administrativa Especial de Catastro Distrital, Respuesta al Derecho de Petición del 19 de Febrero de 2019.</t>
  </si>
  <si>
    <t>* Oficio de radicado 2019EE1104
* Oficio de radicado 2019ER6173
Oficio de radicado 2019EE11439</t>
  </si>
  <si>
    <r>
      <t xml:space="preserve">El 4 de Marzo de 2019 se radicó ante la Oficina Asesora Jurídica la solicitud de revisión del proceso de contratación cuyo objeto es: "Interventoría Técnica, Administrativa, Financiera, contable, Jurídica y ambiental a: </t>
    </r>
    <r>
      <rPr>
        <u/>
        <sz val="12"/>
        <rFont val="Calibri"/>
        <family val="2"/>
        <scheme val="minor"/>
      </rPr>
      <t>i -</t>
    </r>
    <r>
      <rPr>
        <sz val="12"/>
        <rFont val="Calibri"/>
        <family val="2"/>
        <scheme val="minor"/>
      </rPr>
      <t xml:space="preserve"> </t>
    </r>
    <r>
      <rPr>
        <u/>
        <sz val="12"/>
        <rFont val="Calibri"/>
        <family val="2"/>
        <scheme val="minor"/>
      </rPr>
      <t>Construcción de la Estación de Bomberos de Bellavista</t>
    </r>
    <r>
      <rPr>
        <sz val="12"/>
        <rFont val="Calibri"/>
        <family val="2"/>
        <scheme val="minor"/>
      </rPr>
      <t>. ii- Realizar el mantenimiento predictivo, preventivo, correctivo, adecuaciones y mejoras a las instalaciones de las dependencias de la UNIDAD ADMINISTRATIVA ESPECIAL CUERPO OFICIAL DE BOMBEROS D.C. iii - Estudios, diseños y obras de la estación de Bomberos las Ferias". Proceso que se encuentra en la plataforma de SECOP II, mediante número UAECOB-CMA-001-2019 desde el 15 de marzo de 2019.</t>
    </r>
  </si>
  <si>
    <t>Memorando de radicado No. 2019IE4334.</t>
  </si>
  <si>
    <r>
      <t xml:space="preserve">El 4 de Marzo de 2019 se radicó ante la Oficina Asesora Jurídica la solicitud de revisión del proceso de contratación cuyo objeto es: "Interventoría Técnica, Administrativa, Financiera, contable, Jurídica y ambiental a: i - Construcción de la Estación de Bomberos de Bellavista. ii- Realizar el mantenimiento predictivo, preventivo, correctivo, adecuaciones y mejoras a las instalaciones de las dependencias de la UNIDAD ADMINISTRATIVA ESPECIAL CUERPO OFICIAL DE BOMBEROS D.C. </t>
    </r>
    <r>
      <rPr>
        <u/>
        <sz val="12"/>
        <rFont val="Calibri"/>
        <family val="2"/>
        <scheme val="minor"/>
      </rPr>
      <t>iii - Estudios, diseños y obras de la estación de Bomberos las Ferias</t>
    </r>
    <r>
      <rPr>
        <sz val="12"/>
        <rFont val="Calibri"/>
        <family val="2"/>
        <scheme val="minor"/>
      </rPr>
      <t>". Proceso que se encuentra en la plataforma de SECOP II, mediante número UAECOB-CMA-001-2019 desde el 15 de marzo de 2019.</t>
    </r>
  </si>
  <si>
    <t xml:space="preserve">Se realizó mesa de trabajo con empresa especializada en la elaboracion de herramientas virtuales, con el fin de dar a conocer las necesidades que tiene la UAECOB correspondiente a la creacion de la Biblioteca Virtual para la entidad. </t>
  </si>
  <si>
    <t>Para cumplir el 100% del producto en el segundo trimestre como esta establecido es necesario establecer mesa de trabajo con el area de Tecnologia</t>
  </si>
  <si>
    <t>No fue posible establecer mesas de trabajo con comandantes y subcomandantes para evaluar el alcance normativo y demás componentes del programa.</t>
  </si>
  <si>
    <t xml:space="preserve">Realizar las respectiva gestion para llevar a cabo la mesa de trabajo. </t>
  </si>
  <si>
    <t>Se realizo una reunion con el personal administrativo de la academia el dia 26 de marzo con el fin de definir quiénes serán los participantes del plan de reentrenamiento, como se realizaría la convocatoria y los respectivos compromisos para la ejecucion de los mismos</t>
  </si>
  <si>
    <t>Se radico en la alcaldia bajo numero 2019EE1885 solicitud de concepto favorable Desarrollo De obra, documento necesario para la expedicion de la Licencia de Funcionamiento</t>
  </si>
  <si>
    <t>Para cumplir el 100% del producto en el segundo trimestre como esta establecido es necesario solicitar la licencia de funcionamiento con la secretaria de educacion</t>
  </si>
  <si>
    <t>Se elaboró protocolo para la puesta en marcha de medios alternativos de solución de conflictos y esta en revisión de la Jefe Oficina Asesora jurídica</t>
  </si>
  <si>
    <t xml:space="preserve">Protocolo  ubicado en el PC de la Jefe de la Oficina Asesora Jurídica </t>
  </si>
  <si>
    <t>Se realizo la estructura del documento correspondiente a la guía de riesgos comunes y asociados de incendios por parte del ingeniero desarrollador y enviado a la coordinación de conocimiento del riesgo para su revisión el día 22 de Febrero de 19</t>
  </si>
  <si>
    <t>Se establecieron compromisos laborales con el equipo uniformado de prevención para desarrollar la virtualizacion de los módulos de capacitación a brigadas, y como resultado se establece cronograma de trabajo con responsables, así mismo se realiza los entregables de la revisión del material de acuerdo al cronograma establecido por cada uno de los responsables,  se envía mediante correo electrónico del 31 de marzo de 2019 y actas de reunión de los equipos de trabajo de fechas 21 de marzo de 2019, y 16 de marzo de 2019.</t>
  </si>
  <si>
    <t>acta de reunion , cronograma y docuementos diagnosticos</t>
  </si>
  <si>
    <t xml:space="preserve">Se realizó recopilación de información, se realizó nuevas estadísticas de los años 2016 al 2018. Se realizó documento explicando las estadísticas </t>
  </si>
  <si>
    <t xml:space="preserve">Documento word, Documento Excel </t>
  </si>
  <si>
    <t xml:space="preserve">22 de enero, 25 de Enero, 13 de Febrero, 19 de Febrero y 27 de Febrero de 2019 se llevaron a cabo 5 reuniones en las que se reestructuraron los programas y curso Nicolás Quevedo Rizo creando un manual que le permita al personal uniformados tener conocimiento de la metodología del Club Bomberitos.  </t>
  </si>
  <si>
    <t>actas de reunion y material estructurado de los progamas</t>
  </si>
  <si>
    <t>Se Realiza la mesa de trabajo del diagnostico de la implementación del proyecto en la fase 1 , con el personal designado para la ejecución del proyecto en la fase 1  en el mes de enero (acta de Reunion9 y se concluyen las mejoras a desarrollar en la implementación de la fase 2</t>
  </si>
  <si>
    <t>El equipo de la Central de Comunicaciones de la Subdirección Operativa, realizó reuniones para programar las actividades de la realización del Simulacro.    Se evidencian actas del  21 de marzo de 2019.</t>
  </si>
  <si>
    <t>Actas de reunión del 21  de marzo de 2019, por los integrantes de la Central de Comunicaciones, con actividades de programación para la realización de la actividad de socialización a las diecisiete (17) estaciones.</t>
  </si>
  <si>
    <t>Se realizó mesa de trabajo en cada puesto en algunas de las dependencias informando la importancia y relevancia en referencia al dar a conocer la figura del Defensor del Ciudadano.</t>
  </si>
  <si>
    <t xml:space="preserve">C:\Users\Ycadena\Documents\INSTITUCIONAL\Plan de Acción- Plan de Desarrollo\Primer Seguimiento 2019\Atención al Ciudadano
</t>
  </si>
  <si>
    <t xml:space="preserve">Se elaboró el  plan de trabajo para las capacitaciones, enfocado a: Manejo de elementos de propiedad planta y equipo e intangibles.
Presentación del manual de políticas contables definitivas.
Cálculo beneficios a empleados a corto y largo plazo.
Criterios en la actualización de los elementos de propiedad planta y equipo e intangibles en cuanto a las vidas útiles y para el cálculo del deterioro.
El inicio de las capacitaciones esta planeado para el 24 de abril.
</t>
  </si>
  <si>
    <t>Cronograma de capacitaciones.
C:\Users\Ycadena\Documents\INSTITUCIONAL\Plan de Acción- Plan de Desarrollo\Primer Seguimiento 2019\Financiera</t>
  </si>
  <si>
    <t>Se  realizó la solicitud de incluir la auditoría interna al sistema de gestión respecto a la norma ISO 9001:2015 a la jefatura de CI, el día 9 de enero de 2019 vía e-mail, el día 14 de enero la OCI citó a comité de CI, dando a conocer el plan anual de auditorias,  en este mismo se encuntra planificada la del sistema (línea 25),  iniciando en octubre y finalizando en diciembre, finalmente es aprobado en acta de comité de control interno el día 21 de enero de 2019 por el personal directivo de la entidad.</t>
  </si>
  <si>
    <t>Ver anexo correos, Plan anual de auditorias y acta de reunión de enero 21 de 2019, en poder de CI (C:\Users\Ycadena\Documents\INSTITUCIONAL\Plan de Acción- Plan de Desarrollo\Primer Seguimiento 2019\SIG\Evidencia Plan de Accion 1er trimestre SIG\Producto 1)</t>
  </si>
  <si>
    <t>N.A</t>
  </si>
  <si>
    <t>Se ejecutaron mesas de trabajo para definir el plan de ajuste de MIPG y las necesidades de los procesos respecto a las dimencisones y políticas. 
Se definió el plan de ajuste MIPG para la entidaden donde se establecieron 3 actividades a ser ejecutadas por el SIG.
Se realizaron mesas de trabajo para definir la estrategía de socialización MIPG.
Se obtuvo capacitación con la ESAP,  la cual se ejecutará los días 11 de abril y  7 y 14 de mayo.
Se envió invitación para participar de la capacitación a los auditories internos de la entidad y referentes de los procesos.</t>
  </si>
  <si>
    <t xml:space="preserve"> Ver anexo Plan de adecuación MIPG, Acta de reunión febrero 20, acta de reunión msrzo 18, acta de reu nión marzo 5, acta de reunión marzo 20,  acta de reunión marzo 21,  acta de reunión marzo 27, acta de reunión marzo 22, oferta y agenda del curso, correos electrónicos ESAP, listado de referentes capacitación (C:\Users\Ycadena\Documents\INSTITUCIONAL\Plan de Acción- Plan de Desarrollo\Primer Seguimiento 2019\SIG\Evidencia Plan de Accion 1er trimestre SIG\Producto 2)
</t>
  </si>
  <si>
    <t>Se llevó a cabo la verificación de los requisitos ISO 9001 vs, las políticas y dimensiones de MIPG, en donde se evaluaron los documentos de la ruta de la caldiad y el estado de cumplimiento respecto a las normas.</t>
  </si>
  <si>
    <t>Ver anexo Matriz 9001,  matriz de responsabilidades ISO 9001, cronograma certificación, Alineación políticas vs procesos (C:\Users\Ycadena\Documents\INSTITUCIONAL\Plan de Acción- Plan de Desarrollo\Primer Seguimiento 2019\SIG\Evidencia Plan de Accion 1er trimestre SIG\Producto 3)</t>
  </si>
  <si>
    <t>En concondancia del Decreto 312 de 2019, se proyectó documento para aprobación del COPASST. En mesas de trabajo fue aprobado el plan que incluyó actividades de interés para prevenir lesiones y enfermedades en servidores y contratistas. Posteriormente el documento del plan de trabajo en SYST  2019, fué  aprobado y firmado por el  Subdirector de Gesttión Humana y el Director de la UAECOB.</t>
  </si>
  <si>
    <t>Documento de plan de trabajo SYST 2019 firmado por el Director. Carpeta digiltal responsable SYST.</t>
  </si>
  <si>
    <t xml:space="preserve">Se cumplio conla meta establecida </t>
  </si>
  <si>
    <t>Se cumplió en su totalidad el objetivo. Recopilando la información en las diferentes áreas de la UAECOB</t>
  </si>
  <si>
    <t>Se realizarán 12 noticieros con su respectivas notas y presentaciones, recopilando la información en los diferentes eventos que se realicen en la entidad, se escribirán los textos y se editarán; para finalmente ser emitidos</t>
  </si>
  <si>
    <t>Se cumplió en su totalidad el objetivo. Realizando la meta esperada, más una edición más en este trimestre</t>
  </si>
  <si>
    <t>Se realizarán 13 noticieros con su respectivas notas y presentaciones, recopilando la información en los diferentes eventos que se realicen en la entidad, se escribirán los textos y se editarán; para finalmente ser emitidos</t>
  </si>
  <si>
    <t>Periódico virtual "El Hidrante"</t>
  </si>
  <si>
    <t>Se buscará la información en las diferentes áreas de la UAECOB, con el fin de diseñar en Illustratos el periódico virtual, el cual después de ser aprobado por el líder de comunicaciones, será emitido vía e-mail a la UAECOB. Para este trimestre se tiene como meta 12 periódicos</t>
  </si>
  <si>
    <t>Se cumplió en su totalidad el objetivo. Realizando las emisiones esperadas en este trimestre.</t>
  </si>
  <si>
    <t>Se buscará la información en las diferentes áreas de la UAECOB, con el fin de diseñar en Illustratos el periódico virtual, el cual después de ser aprobado por el líder de comunicaciones, será emitido vía e-mail a la UAECOB. Para este trimestre se tiene como meta 13 periódicos</t>
  </si>
  <si>
    <t>Semanalmente se visitarán las estaciones de Bomberos para poder acompañarlos en las emergencias que surjan. Luego se editarán para ser emitidos en el noticiero. Pare este trimestre se tiene una meta de 12 crónicas</t>
  </si>
  <si>
    <t>Se cumplió en su totalidad el objetivo. Realizando 24 ediciones del producto denominado Bomberos en Acción</t>
  </si>
  <si>
    <t>Semanalmente se visitarán las estaciones de Bomberos para poder acompañarlos en las emergencias que surjan. Luego se editarán para ser emitidos en el noticiero. Pare este trimestre se tiene una meta de 13 crónicas</t>
  </si>
  <si>
    <t>Semanalmente en los acompañamientos a las emergencias que surjan en las visitas a las estaciones, se tomarán fotografías para determinar cual puede ser la más impactante y luego en illustrator se editará, con el fin de ponerle una leyenda del incidente, para finalmente ser emitida en redes sociales. Para este trimestre se tiene como meta 12 publicaciones</t>
  </si>
  <si>
    <t>Se cumplió en su totalidad el objetivo. Realizando las publicaciones de la meta, en las que de los incidentes se escoge una foto relevante y se convierte en la Foto de la Semana</t>
  </si>
  <si>
    <t>Semanalmente en los acompañamientos a las emergencias que surjan en las visitas a las estaciones, se tomarán fotografías para determinar cual puede ser la más impactante y luego en illustrator se editará, con el fin de ponerle una leyenda del incidente, para finalmente ser emitida en redes sociales. Para este trimestre se tiene como meta 13 publicaciones</t>
  </si>
  <si>
    <t>Se coordinarán con los distintos bomberos, historias que sean de interés general y que por medio de contarlas se pueda dar a conocer la misionalidad y la parte humana de los bomberos, se grabará en cada estación una crónica, se editará y luego será emitida en redes sociales. Para este trimestre se tiene contemplado hacer 12 crónicas</t>
  </si>
  <si>
    <t>Se cumplió en su totalidad el objetivo. Realizando 19 videos de historias, acontecimiento o realidades del la UAECOB en sus estaciones</t>
  </si>
  <si>
    <t>Se coordinarán con los distintos bomberos, historias que sean de interés general y que por medio de contarlas se pueda dar a conocer la misionalidad y la parte humana de los bomberos, se grabará en cada estación una crónica, se editará y luego será emitida en redes sociales. Para este trimestre se tiene contemplado hacer 13 crónicas</t>
  </si>
  <si>
    <t>%</t>
  </si>
  <si>
    <t>Realizar las diferentes actividades aprobadas y programadas en el Plan Anual de Auditorías para la vigencia 2019</t>
  </si>
  <si>
    <t>Gestionar el PAA para el 1er trimestre, cumpliendo con las siguientes actividades:
1. Adelantar la planeación. (Investigación documental, elaboración de plan de auditoría, memorandos, entre otros) 20%
2. Adelantar las actividades (mesas de trabajo, entrevistas, encuestas, recopilación de evidencias). 50% 
3. Análisis de las evidencias y formulación de hallazgos u observaciones, plasmados en los informes. 20%
4. Entrega del informe final, reporte electrónicos, memorandos, a las partes interesadas. 10%</t>
  </si>
  <si>
    <t xml:space="preserve">La OCI  en cumplimiento del plan anual de auditorias vigencia 2019, planeó  y ejecutó 29 actividades asi:
-16 seguimientos (SIDEAP, PAAC, Plan de mejoramiento, cumplimiento Directivas, entre otros)
- 1 CCCI  (secretaría técnica)
-  7 Informes de Ley ( CI Contable, austeridad, evaluación por dependencias, entre otros)
- 1 reporte Furag
-  3 actividades para fortalecer el autocontrol
- 4 activides respuestas a Entes de Control y requerimientos de partes interesadas
Se encuentran 4 actividades en ejecución dentro de los términos programados en el Plan Anual de Auditorías cuyo vencimiento es en 2 trimestre de la vigencia, estas actividades se encuentran en la análisis de evidencias para la formulñación de hallazgos u observaciones
</t>
  </si>
  <si>
    <t>Gestionar el PAA para el 2do trimestre, cumpliendo con las siguientes actividades:
1. Adelantar la planeación. (Investigación documental, elaboración de plan de auditoría, memorandos, entre otros) 20%
2. Adelantar las actividades (mesas de trabajo, entrevistas, encuestas, recopilación de evidencias). 50% 
3. Análisis de las evidencias y formulación de hallazgos u observaciones, plasmados en los informes. 20%
4. Entrega del informe final, reporte electrónicos, memorandos, a las partes interesadas. 10%</t>
  </si>
  <si>
    <t>Gestionar el PAA para el 3er trimestre, cumpliendo con las siguientes actividades:
1. Adelantar la planeación. (Investigación documental, elaboración de plan de auditoría, memorandos, entre otros) 20%
2. Adelantar las actividades (mesas de trabajo, entrevistas, encuestas, recopilación de evidencias). 50% 
3. Análisis de las evidencias y formulación de hallazgos u observaciones, plasmados en los informes. 20%
4. Entrega del informe final, reporte electrónicos, memorandos, a las partes interesadas. 10%</t>
  </si>
  <si>
    <t>31/09/2019</t>
  </si>
  <si>
    <t>Gestionar el PAA para el 4to trimestre, cumpliendo con las siguientes actividades:
1. Adelantar la planeación. (Investigación documental, elaboración de plan de auditoría, memorandos, entre otros) 20%
2. Adelantar las actividades (mesas de trabajo, entrevistas, encuestas, recopilación de evidencias). 50% 
3. Análisis de las evidencias y formulación de hallazgos u observaciones, plasmados en los informes. 20%
4. Entrega del informe final, reporte electrónicos, memorandos, a las partes interesadas. 10%</t>
  </si>
  <si>
    <t>Realizar estrategia de socialización del MIPG</t>
  </si>
  <si>
    <t>Mejora continua</t>
  </si>
  <si>
    <t>Se gestionó ante la Secretaria General el acompañamiento del Profesional Andrés Lara (par MIPG para el sector seguridad) para socializar ante el Comité Directivo del 14 de enero el Modelo MIPG y su implementación.  Se diseñó en coordinación con el SIG la estrategia de socialización para los servidores de la entidad y se solicitó a prensa el diseño de las piezas comunicacionales.</t>
  </si>
  <si>
    <t>Elaborar el  documento de integración del MIPG y el SIG - UAECOB</t>
  </si>
  <si>
    <t>Se documento la integración de los procesos de la UAECOB con el MIPG en una matriz de excel</t>
  </si>
  <si>
    <t>Proyectar  resolución de creación del Comité Institucional de Gestión y Desempeño de la UAECOB, así como su aprobación.</t>
  </si>
  <si>
    <t>Se proyectó la resolución con los ajustes propios a la realidad de la entidad y se gestionó la firma de los responsables de cada área.  Esta pendiente la firma de la OAJ y Dirección.</t>
  </si>
  <si>
    <t>Solicitar a los líderes de cada una de las politicas de MIPG la conformación de los equipos técnicos de gestión y desempeño.</t>
  </si>
  <si>
    <t>Elaborar el documento con lineamientos para los equipos técnicos de gestión y desempeño</t>
  </si>
  <si>
    <t>Convocar 4 Sesiones Comité Institucional de Gestión y Desempeño</t>
  </si>
  <si>
    <t>Se avanzo en ñla primera sesion de MIPG</t>
  </si>
  <si>
    <t>Consolidar y reportar la información solicitada por el FURAG</t>
  </si>
  <si>
    <t>Se consolida y reporta la información solicitada por el FURAG</t>
  </si>
  <si>
    <t>Coordinar la realización de  los 16 autodiagnósticos para cada una de las políticas  en dos momentos distribuidos en los dos semestres del año</t>
  </si>
  <si>
    <t>Solicitar a los lideres de cada una de las politicas de MIPG la elaboración del Plan de Acción de la política de su competencia</t>
  </si>
  <si>
    <t>Documentar  las Caracterizaciones de los procesos: Gestión Estratégica, Gestión de Comunicaciones y Gestión Integrada. Gestión Administrativa, Gestión Tecnológica, Gestión Financiera.</t>
  </si>
  <si>
    <t>Documentar  las  Caracterización de los procesos: Gestión del Parque Automotor, Gestión de Infraestructura, Gestión Jurídica,  Gestión para la Búsqueda y Rescate, Gestión de Asuntos Disciplinarios, Gestión Logística.</t>
  </si>
  <si>
    <t>Diagramas de Flujo de Proceso</t>
  </si>
  <si>
    <t>Diagramas de flujo de proceso publicados</t>
  </si>
  <si>
    <t>Documentar  los Diagramas de flujo de proceso de: Gestión Estratégica, Gestión Humana, Gestión de las Comunicaciones, Gestión de Infraestructura,  Gestión Administrativa, Gestión Tecnológica, Gestión Financiera.</t>
  </si>
  <si>
    <t>Documentar  los Diagramas de flujo de proceso de: Gestión del Parque Automotor, Asuntos Disciplinarios, Gestión de Asuntos Jurídicos, Gestión para la Búsqueda y Rescate, Gestión MATPEL,  Gestión de Incendios, Reducción del Riesgo</t>
  </si>
  <si>
    <t xml:space="preserve">Entrega por parte del consorcio de los servicios desarrollados </t>
  </si>
  <si>
    <t>Pruebas y ajustes de los servicios desarrolados</t>
  </si>
  <si>
    <t>Publicacion en la pagina web</t>
  </si>
  <si>
    <t>Diseño de la Intranet</t>
  </si>
  <si>
    <t>Juan Carlos Camacho</t>
  </si>
  <si>
    <t>Se hizo las adecuaciones en el servidor http://172.16.92.27, se instala los siguientes componentes: PHP, MYSQL, APACHE y los correspondientes extesiones para el funcionamiento de Drupal como sistema de CMS de la Intranet de UAECOB</t>
  </si>
  <si>
    <t>Desarrollo de la Intranet</t>
  </si>
  <si>
    <t>Implementación y funcionamiento</t>
  </si>
  <si>
    <t>Socializacion al interior de la Entidad</t>
  </si>
  <si>
    <t>Revisión de la actividades de Gobierno En linea</t>
  </si>
  <si>
    <t xml:space="preserve">Se revisaron las actividades realizadas en Gobierno En linea y con el fin de ajustar a las nuevas actividades para la implementacion de Gobierno Digital se realiza la autoevaluacion con la herramienta de la AltaConsejeria </t>
  </si>
  <si>
    <t>Diseño de las nuevas actividades de Gobierno Digital</t>
  </si>
  <si>
    <t>Seguimiento de las actividades de Gobierno Digital</t>
  </si>
  <si>
    <t>Iván Medina</t>
  </si>
  <si>
    <t>Puesta en producción de la solución desarrollada</t>
  </si>
  <si>
    <t>Andrés Veloza Garibello</t>
  </si>
  <si>
    <t>Sew realizara seguimiento y control al area de gestion documental con el fin de concatenar la informacion restante mediante memorando</t>
  </si>
  <si>
    <t>Levantamiento de información de funcionabilidad y características por area</t>
  </si>
  <si>
    <t>Andrea Acosta Madrid - Luis Alberto Carmona</t>
  </si>
  <si>
    <t>Estructuración y presentación y radicación de los estudios previos</t>
  </si>
  <si>
    <t>Seguimiento estapa precontractual</t>
  </si>
  <si>
    <t>Seguimiento etapa contractual</t>
  </si>
  <si>
    <t>Revisar y recopilar la información de las buenas prácticas identificadas</t>
  </si>
  <si>
    <t xml:space="preserve">Cooperacion </t>
  </si>
  <si>
    <t>Se actualizará la guía de Buenas Prácticas UAECOB con la información de 2018, así como se identificarán las nuevas líneas de servicios brindadas por la entidad</t>
  </si>
  <si>
    <t>Realizar una actividad de articulación con la academia correspondientes al 1er trimestre, gestionando la participación de al menos una institución, seleccionando el tema y realizar convocatoria.</t>
  </si>
  <si>
    <t>Realizar una actividad de articulación con la academia correspondientes al 2do trimestre, gestionando la participación de al menos una institución, seleccionando el tema y realizar convocatoria.</t>
  </si>
  <si>
    <t>Identificación Grupos de Interés de la UAECOB</t>
  </si>
  <si>
    <t xml:space="preserve">Recopilación y revisión de la información </t>
  </si>
  <si>
    <t xml:space="preserve">Diseño del modelo </t>
  </si>
  <si>
    <t>Publicación y socialización del modelo</t>
  </si>
  <si>
    <t>Generar los informes que contenta los resultados de (Plan de Acción, Informe Proyectos de Inversión (Metas y Presupuesto), Plan de Participación Ciudadana, Plan Anticorrupción y Tablero de Indicadores), correspondiente a la gestión del 1er trimestre.</t>
  </si>
  <si>
    <t>Generar los informes que contenta los resultados de (Plan de Acción, Informe Proyectos de Inversión (Metas y Presupuesto) , Plan de Participación Ciudadana, Plan Anticorrupción y Tablero de Indicadores), correspondiente a la gestión del 2do trimestre.</t>
  </si>
  <si>
    <t>Generar los informes que contenta los resultados de (Plan de Acción, Informe Proyectos de Inversión (Metas y Presupuesto), Plan de Participación Ciudadana, Plan Anticorrupción y Tablero de Indicadores), correspondiente a la gestión del 3er trimestre.</t>
  </si>
  <si>
    <t>Generar los informes que contenta los resultados de (Plan de Acción, Informe Proyectos de Inversión (Metas y Presupuesto) , Plan de  Participación Ciudadana, Plan Anticorrupción y Tablero de Indicadores), correspondiente a la gestión del 4to trimestre.</t>
  </si>
  <si>
    <t xml:space="preserve">Construcción de bases de datos de contratos </t>
  </si>
  <si>
    <t>Elaboración de matriz contractual</t>
  </si>
  <si>
    <t>Oficina Asesora Jurídica</t>
  </si>
  <si>
    <t>Se realizó la primera actividad, elaborando la matriz contractual con corte a 31 de marzo de 2019</t>
  </si>
  <si>
    <t>Actualización de matriz contractual</t>
  </si>
  <si>
    <t>Se realizó la segunda actividad, actualizando matriz contractual con corte a 31 de marzo de 2019</t>
  </si>
  <si>
    <t>Elaboración de matriz de control y seguimiento de aprobación de garantías</t>
  </si>
  <si>
    <t>Se realizó la primera actividad, elaborando la matriz  de control y seguimiento de aprobación de garantías</t>
  </si>
  <si>
    <t>Actualización de matriz</t>
  </si>
  <si>
    <t>Se realizó la segunda actividad, actualizando matriz matriz  de control y seguimiento de aprobación de garantías</t>
  </si>
  <si>
    <t>Dos (2) mesas de trabajo  con el grupo de contratación al mes</t>
  </si>
  <si>
    <t>Acta de reunión</t>
  </si>
  <si>
    <t xml:space="preserve">Creación de protocolo para la puesta en marcha de medios alternativos de solución de conflictos. </t>
  </si>
  <si>
    <t xml:space="preserve">Publicar el protocolo para la puesta en marcha de medios alternativos de solución de conflictos. </t>
  </si>
  <si>
    <t>Se elaboró protocolo para revisión con un avance del 30%, teniendo en cuenta que el procto final es para el siguiente trimestre</t>
  </si>
  <si>
    <t>Sensibilizar al personal de planta  y contratistas sobre la utilización del protocolo creado</t>
  </si>
  <si>
    <t>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t>
  </si>
  <si>
    <t>CONOCIMIENTO DEL RIESGO</t>
  </si>
  <si>
    <t>Análisis de causas frente a escenarios de aglomeraciones de público permanentes (Teatros y Cinemas)</t>
  </si>
  <si>
    <t>Identificación de los principales problemas o puntos críticos</t>
  </si>
  <si>
    <t>Formulación del diagnostico rente a escenarios de aglomeraciones de público permanentes (Teatros y Cinemas)</t>
  </si>
  <si>
    <t>Consolidación y entrega al subdirector de Documento final.</t>
  </si>
  <si>
    <t>Identificación  y análisis de la situación actual</t>
  </si>
  <si>
    <t>Formulación del Proyecto virtualización capacitación normativa aplicada a revisiones técnicas</t>
  </si>
  <si>
    <t>Estructura del Documento Guía</t>
  </si>
  <si>
    <t>Formulación de la guía de riesgos comunes y asociados a incendios</t>
  </si>
  <si>
    <t>Publicación de la Guía  de riesgos comunes y asociados a incendios</t>
  </si>
  <si>
    <t>REDUCCION DEL RIESGO</t>
  </si>
  <si>
    <t>Mesas de trabajo con la oficina asesora d planeación</t>
  </si>
  <si>
    <t>Revisión de módulos de capacitación Comunitaria</t>
  </si>
  <si>
    <t>Actualización de los módulos de capacitación comunitaria</t>
  </si>
  <si>
    <t>Aprobación de los módulos de capacitación comunitaria</t>
  </si>
  <si>
    <t>Publicación de los módulos de capacitación comunitaria</t>
  </si>
  <si>
    <t>Revisión del material d capacitación para brigadas contra incendio</t>
  </si>
  <si>
    <t>Elaboracion del documento "Virtualizacion de capacitacion a brigadas empresariales"</t>
  </si>
  <si>
    <t>Elaboración del documento proyecto de "Virtualización de capacitación a brigadas empresariales"</t>
  </si>
  <si>
    <t xml:space="preserve">Presentación del proyecto al Subdirector de Gestión del riesgo </t>
  </si>
  <si>
    <t>Actualizar la estrategia "campañas de reducción del riesgo relacionadas con la prevención y mitigación de riesgos de incendio, matpel y otras  emergencias competencia de la UAECOB"</t>
  </si>
  <si>
    <t xml:space="preserve">Revisión del documento de estrategia </t>
  </si>
  <si>
    <t xml:space="preserve">Formulación del documento de la estrategia de las campañas de reducción del riesgo </t>
  </si>
  <si>
    <t xml:space="preserve">17 estaciones con personal capacitado en pedagogia para desarrollo de las actividades del club Bomberitos </t>
  </si>
  <si>
    <t xml:space="preserve">1. Planificación de las actividades de prevención </t>
  </si>
  <si>
    <t>La actividad no ha iniciado su tiempo de ejecución</t>
  </si>
  <si>
    <t>Desarrollar 4 Actividades de la estrategia del Club Bomberitos en el marco del mes de la prevencion (Caravanas de la Prevencion)</t>
  </si>
  <si>
    <t>2. Convocatoria para las actividades de Prevención. 25%</t>
  </si>
  <si>
    <t>3. Ejecución de las actividades de prevención</t>
  </si>
  <si>
    <t>Mesas de trabajo de diagnostico implementación del proyecto fase 1</t>
  </si>
  <si>
    <t>implementación del proyecto en la fase 2</t>
  </si>
  <si>
    <t>Informe consolidado del desarrollo del proyecto fase 2</t>
  </si>
  <si>
    <t>actualización de la estrategia de cambio climático de la UAECOB</t>
  </si>
  <si>
    <t>aprobación de la estrategia de cambio climático</t>
  </si>
  <si>
    <t>publicación de la estrategia de cambio climático</t>
  </si>
  <si>
    <t>seguimiento a la estrategia de cambio climático</t>
  </si>
  <si>
    <t>mesas de trabajo para lineamientos del desarrollo del piloto de cartografía</t>
  </si>
  <si>
    <t>presentación de documento con las fases y lineamientos</t>
  </si>
  <si>
    <t>Levantamiento de información para la cartografía social</t>
  </si>
  <si>
    <t>consolidación, validación y divulgación de la cartografía social</t>
  </si>
  <si>
    <t>Identificación y selección de la o las campañas a divulgar</t>
  </si>
  <si>
    <t>Consolidación del material didáctico de apoyo para la divulgación de la estrategia</t>
  </si>
  <si>
    <t>Se elaboro el material didáctica para la campaña de GLP</t>
  </si>
  <si>
    <t>Divulgación de la o las campañas de prevención en las 20 localidades</t>
  </si>
  <si>
    <t>Informe final de la o las campañas divulgadas</t>
  </si>
  <si>
    <t>Mesas de Trabajo con el personal uniformado para diseñar la estrategia</t>
  </si>
  <si>
    <t>Presentación de Documento Del a estrategia</t>
  </si>
  <si>
    <t>Gestión con la alcaldía Local de Sumapaz y entidades Distritales</t>
  </si>
  <si>
    <t>1. Definir Tema para el insumo basados en la revisión de la estadística de investigación de incendios..</t>
  </si>
  <si>
    <t>2. Recolectar los datos basándose en la información existente en el equipo de investigación de incendios para generar el documento.</t>
  </si>
  <si>
    <t>Se evidencia acta de reunión del 19 de marzo de 2019 en la cual se presenta avance de la recolección de los datos que sirven como insumo para presentar una campaña de prevención.</t>
  </si>
  <si>
    <t>3. Realizar un documento con la información necesaria para generar una campaña de prevención por incendios en el hogar.</t>
  </si>
  <si>
    <t>4. Radicar el documento al subdirector de gestión del riesgo.</t>
  </si>
  <si>
    <t>cursos</t>
  </si>
  <si>
    <t>No aplica durante el presente periodo, la actividad será realizada en el segundo trimestre de la presente vigencia.</t>
  </si>
  <si>
    <t>Presentación de informe por compañía, ante la Subdirección Operativa.</t>
  </si>
  <si>
    <t>Revisión, ajuste y/o actualización del árbol de servicios</t>
  </si>
  <si>
    <t xml:space="preserve">Revisión, ajuste y/o actualización del  árbol de servicios y socialización a personal de las diecisiete  (17) estaciones de la Subdirección Operativa.
</t>
  </si>
  <si>
    <t>Revisión del árbol actual para ajuste o actualización</t>
  </si>
  <si>
    <t>El equipo de la Central de Comunicaciones de la Subdirección Operativa, realizó reunión para programar las actividades de ajuste del árbol de servicios.    
Acta del  25 de marzo de 2019.</t>
  </si>
  <si>
    <t>Ajustes y/o actualización del árbol de servicios</t>
  </si>
  <si>
    <t>Publicación en ruta de calidad</t>
  </si>
  <si>
    <t>Socialización</t>
  </si>
  <si>
    <t>Informe de socialización</t>
  </si>
  <si>
    <t>15/112019</t>
  </si>
  <si>
    <t>Publicaciones</t>
  </si>
  <si>
    <t>Publicación trimestral de la información estadística de emergencias atendidas por la  UAECOB, en la página web de la entidad.  
(trimestre vencido)</t>
  </si>
  <si>
    <t>Preparación y análisis de la información enviada por la C.C.C.</t>
  </si>
  <si>
    <t>No aplica para el primer trimestre.</t>
  </si>
  <si>
    <t>Presentación de informe al área  encargada 
para la publicación respectiva</t>
  </si>
  <si>
    <t>Revisión y verificación de  la  publicación en la web de la entidad</t>
  </si>
  <si>
    <t>Simulacro</t>
  </si>
  <si>
    <t>Jefe de Central de radio, Subdirección Operativa</t>
  </si>
  <si>
    <t>Actualización del procedimiento COORDINACION Y COMUNICACIONES EN INCIDENTES DE NIVEL III Y IV, en la ruta de la calidad</t>
  </si>
  <si>
    <t>El equipo de la Central de Comunicaciones de la Subdirección Operativa, realizó reunión para programar las actividades del simulacro de comunicaciones.
    Se evidencia acta del  21 de marzo de 2019.</t>
  </si>
  <si>
    <t>Actualización del instructivo SIMULACRO FALLAS EN LAS COMUNICACIONES EN EMERGENCIAS, en la ruta de la calidad</t>
  </si>
  <si>
    <t>Elaboración de Cronograma y libreto para ejecutar el simulacro.</t>
  </si>
  <si>
    <t>Ejecución del simulacro</t>
  </si>
  <si>
    <t>Entrega de informe de ejecución ante la Subdirección Operativa, según formato establecido.</t>
  </si>
  <si>
    <t>porciento</t>
  </si>
  <si>
    <t xml:space="preserve">Documentar  los antecedentes de hidrantes en la ciudad y socializar la información  con  los jefes de estación de las cinco (5) compañías </t>
  </si>
  <si>
    <t>Revisión física y prueba funcional de los hidrantes para determinar el estado</t>
  </si>
  <si>
    <t xml:space="preserve">
Diligenciamiento de formatos según los evidenciado en las actividades 2 y 3.</t>
  </si>
  <si>
    <t xml:space="preserve">
Resultado estadístico</t>
  </si>
  <si>
    <t>Potcentaje</t>
  </si>
  <si>
    <t xml:space="preserve">Formalizar y Actualizar el Plan  para el fortalecimiento de  la Gestion Integral de los servicios Logisticos </t>
  </si>
  <si>
    <t>Subdirección Logística</t>
  </si>
  <si>
    <t xml:space="preserve">Formalizar  el Plan  para el fortalecimiento de  la Gestion Integral de los servicios Logisticos </t>
  </si>
  <si>
    <t xml:space="preserve">Se realiza la primer actividad en donde se desarrollo  Documento archivo excel del Plan para el Fortalecimiento de la Gestión Integral de los Servicios Logísticos con metas, indicadores y responsables, originado de un diagnostico realizado al area a traves de visitas  a las 17 estaciones y en reuniones con personal conductor operador vehiculos de emergencias y se realizo presentacion resumen del Plan para el Fortalecimiento de la Gestión Integral de los Servicios Logísticos con el fin de socializarla  al Subdirector del area y en espera de su ajuste y aprobación. </t>
  </si>
  <si>
    <t xml:space="preserve">Actualizar el Plan  para el fortalecimiento de  la Gestion Integral de los servicios Logisticos </t>
  </si>
  <si>
    <t xml:space="preserve">Verificacion Fichas Técnicas de Parque Automotor </t>
  </si>
  <si>
    <t xml:space="preserve">Se ejecuta la primer actividad , se realizo revisión del estado actual de las fichas y se realizaron los ajustes pertinentes de la documentación de acuerdo a los lineamientos dados por Gestion Documental. Con base a lo anterior se incia el proceso de seguimiento de mantenimientos preventivos y correctivos de acuerdo al diseño de una base de datos para el seguimiento y control de cada proceso. Se consolido Matriz Excel Historica de los mantenimientos correctivos y preventivos realizados a cada una de las maquinas de acuerdo con los dos ultimos contratos de mantenimientos realizados al Parque Automotor. 
</t>
  </si>
  <si>
    <t>Revisar el  100% y Alinear el 45% de las Hojas de vidas de Parque Automotor de acuerdo al procedimiento de Gestion Documental de la entidad.</t>
  </si>
  <si>
    <t xml:space="preserve">Documentar Plan de Mantenimiento Preventivo y Correctivo de  Parque Automotor </t>
  </si>
  <si>
    <t>Verificacion Fichas Técnicas de Equipo Menor</t>
  </si>
  <si>
    <t>Se inicio la revision de las fichas existentes de los elementos de Equipo Menor  de mayor rotacion en este grupo, se esta seleccionando toda la relacion de los equipos para asi determinar los componentes del Plan. Se desarrollo base de datos  de Equipo menor</t>
  </si>
  <si>
    <t>Revisar el 100 % y Alinear el 15% de las Hojas de vidas de Equipo Menor de acuerdo al procedimiento de Gestion Documental de la entidad.</t>
  </si>
  <si>
    <t>Documentar el Plan de Mantenimiento Preventivo y Correctivo de Equipo Menor</t>
  </si>
  <si>
    <t>Elaboración del modelo de encuesta para elaborar el diagnostico integral de archivo.</t>
  </si>
  <si>
    <t>Aplicación de la encuesta en las dependencias del Edificio Comando y en cada una de las Estaciones</t>
  </si>
  <si>
    <t>Tabulación de la información recolectada</t>
  </si>
  <si>
    <t>Análisis y presentación del Diagnostico Integral de Archivo.</t>
  </si>
  <si>
    <t>En cordinación con la Oficina Asesora de Comunicación, se estan articulando el fortalecimiento de la campaña de ahorro de papel en la dependencias  para lo cual se estableció  la  campaña  a través de  fondos de pantalla  y  correo insritucional.</t>
  </si>
  <si>
    <t>Realizar Jornadas de sensibilización  y capacitación en cada una de las  17 Estaciones y el Edificio Comando de la UAECOB</t>
  </si>
  <si>
    <t>Se realizarón jornadas de sensibilización  y capacitación en cada una de las  17 Estaciones y el Edificio Comando de la UAECOB en el mes de marzo de 2019 de los temas de ahorro de papel en cumplimiento de la politica cero papel.</t>
  </si>
  <si>
    <t>visitas</t>
  </si>
  <si>
    <t>Desarrollar el contenido de la visita de seguimiento y la planeación de las visitas.</t>
  </si>
  <si>
    <t>Servicio a la Ciudadanía - Cesar Augusto Zea Arevalo</t>
  </si>
  <si>
    <t>Se desarrolló el cuerpo del  formato con el cual se va a  verificar el sguimiento a la implementación del PIGA , así como la programación   en cuanta a fechas de las visitas.</t>
  </si>
  <si>
    <t>Realizar una visita trimestral a cada estación, para hacer seguimiento a la implementación del PIGA</t>
  </si>
  <si>
    <t xml:space="preserve">Realizar charlas comunicativas a los servidores públicos y/o contratistas del Edificio comando, en lo relacionado a las funciones del Defensor de la Ciudadanía de la UAECOB, para generar importancia frente a la oportunidad y coherencia de los requerimientos ciudadanos </t>
  </si>
  <si>
    <t>En el año se realizarán 4 publicaciones, en las cuales se destacará la  información más importante realizada durante el mes en curso, para de esta forma mantener actualizado al personal de la UAECOB.</t>
  </si>
  <si>
    <t>Preparación del material para realizar las socializaciones</t>
  </si>
  <si>
    <t>Se realizó en primera medida la presentación Institucional para dar a conocer una de las funciones del defensor del Ciudadano, en cuanto al desarrollo y gestión durante el periodo</t>
  </si>
  <si>
    <t>Se desarrollo acta de reunión en puesto de trabajo en el edificio comando en relación a las funciones del Defensor de la Ciudadanía,  y verificación del proceso de los requerimientos de la Entida.</t>
  </si>
  <si>
    <t>Gestión de las actividades de planeación y ejecución para las 2 capacitaciones a realizar en el 2do trimestre del año.</t>
  </si>
  <si>
    <t>Gestión de las actividades de planeación y ejecución para las 2 capacitaciones a realizar en el 3er trimestre del año.</t>
  </si>
  <si>
    <t>Gestión de las actividades de planeación y ejecución para la capacitación final a realizar en el 4to trimestre del año.</t>
  </si>
  <si>
    <t xml:space="preserve">Se elaboró el  plan de trabajo para las capacitaciones, enfocado a: Manejo de elementos de propiedad planta y equipo e intangibles.
Presentación del manual de políticas contables definitivas.
Cálculo beneficios a empleados a corto y largo plazo.
Criterios en la actualización de los elementos de propiedad planta y equipo e intangibles en cuanto a las vidas útiles y para el cálculo del deterioro.
</t>
  </si>
  <si>
    <t>Programar las auditorias del SIG en el plan anual de auditorias de la entidad</t>
  </si>
  <si>
    <t>Se  realizó la solicitud de incluir la auditoría interna al sistema de gestión respecto a la norma ISO 9001:2015 a la jefatura de CI, el día 9 de enero de 2019 vía e-mail, el día 14 de enero la OCI citó a comité de CI, dando a conocer el plan anual de auditorias,  en este mismo se encuntra planificada la del sistema (línea 25),  iniciando en octubre y finalizando en diciembre, finalmente es aprobado en acta de comité de control interno el día 21 de enero de 2019 por el personal directivo de la entidad.
Ver anexo correos, Plan anual de auditorias y acta de reunión de enero 21 de 2019, en poder de CI.</t>
  </si>
  <si>
    <t>Realizar la actualización del procedimiento de auditorias internas</t>
  </si>
  <si>
    <t>Se evidencia la publicación del procedimiento en la Ruta de la Calidad</t>
  </si>
  <si>
    <t>Realizar reuniones de preparación y socialización con los auditores internos de la entidad</t>
  </si>
  <si>
    <t>Realizar el plan de auditorias individuales por proceso con los auditores e incluir observadores</t>
  </si>
  <si>
    <t>Cambio de la Cultura del Sistema Integrado de Gestión - MIPG</t>
  </si>
  <si>
    <t>Ejecutar las 3 actividades del plan de adecución de MIPG en la entidad asignadas a la subdirección de gestión corporativa</t>
  </si>
  <si>
    <t xml:space="preserve">Se ejecutaron mesas de trabajo para definir el plan de ajuste de MIPG y las necesidades de los procesos respecto a las dimencisones y políticas. 
Se definió el plan de ajuste MIPG para la entidaden donde se establecieron 3 actividades a ser ejecutadas por el SIG.
Se realizaron mesas de trabajo para definir la estrategía de socialización MIPG.
Se obtuvo capacitación con la ESAP,  la cual se ejecutará los días 11 de abril y  7 y 14 de mayo.
Se envió invitación para participar de la capacitación a los auditories internos de la entidad y referentes de los procesos.
- Ver anexo Plan de adecuación MIPG, Acta de reunión febrero 20, acta de reunión msrzo 18, acta de reu nión marzo 5, acta de reunión marzo 20,  acta de reunión marzo 21,  acta de reunión marzo 27, acta de reunión marzo 22, oferta y agenda del curso, correos electrónicos ESAP, listado de referentes capacitación
</t>
  </si>
  <si>
    <t>Realizar dos (2) Capacitaciones Sistemas de Gestión - MIPG</t>
  </si>
  <si>
    <t>Identificar el estado del Sistema de Gestión de Calidad</t>
  </si>
  <si>
    <t>Se llevó a cabo la verificación de los requisitos ISO 9001 vs, las políticas y dimensiones de MIPG, en donde se evaluaron los documentos de la ruta de la caldiad y el estado de cumplimiento respecto a las normas.
- Ver anexo Matriz 9001,  matriz de responsabilidades ISO 9001, cronograma certificación, Alineación políticas vs procesos</t>
  </si>
  <si>
    <t>Definir el plan estratégico, Identificar riesgos y oportunidades</t>
  </si>
  <si>
    <t>Documentación o reingeniería de  procesos</t>
  </si>
  <si>
    <t>Auditoría interna</t>
  </si>
  <si>
    <t>Realizar la revisión por la dirección</t>
  </si>
  <si>
    <t>Auditoría de certificación</t>
  </si>
  <si>
    <t>Área de Infraestructura</t>
  </si>
  <si>
    <t>* Gestionar el proceso de contratación ante OAJ para la compra del predio</t>
  </si>
  <si>
    <t>* Adquisición del predio</t>
  </si>
  <si>
    <t xml:space="preserve">* Elaboración de Estudios Previos para los Estudios y Diseños de la Escuela de Formación Bomberil y Una Estación de Bomberos </t>
  </si>
  <si>
    <t>Porcentase</t>
  </si>
  <si>
    <t>* Supervisión de avance del 50% de la elaboración de Estudios y Diseños para la Adecuación y Ampliación de la Estación de Bomberos de Marichuela - B10.</t>
  </si>
  <si>
    <t>* Supervisión de avance del 90% de la elaboración de Estudios y Diseños para la Adecuación y Ampliación de la Estación de Bomberos de Marichuela - B10.</t>
  </si>
  <si>
    <t>* Validación y Aprobación de los Estudios y Diseños, Radicación ante Curaduría para la obtención de la Licencia de Construcción.</t>
  </si>
  <si>
    <t>* Gestión y trámite para la obtención de la Licencia de Construcción para la Estación de Bomberos de Marichuela - B10</t>
  </si>
  <si>
    <t>*Ejecutar el mantenimiento de la infraestructura física de cuatro (4) estaciones de Bomberos.</t>
  </si>
  <si>
    <t>*Ejecutar el mantenimiento de la infraestructura física de cinco (5) estaciones de Bomberos.</t>
  </si>
  <si>
    <t>* Solicitud al DADEP sobre la disponibilidad de predios.</t>
  </si>
  <si>
    <t>* Verificación y acompañamiento ante el DADEP la incorporación de los predios producto de planes parciales a su base de datos.</t>
  </si>
  <si>
    <t>* Gestionar la entrega del predio a cargo del DADEP a la UAE Cuerpo Oficial de Bomberos de Bogotá.</t>
  </si>
  <si>
    <t>* Adquisición del predio mediante Acta de Entrega por parte del DADEP.</t>
  </si>
  <si>
    <t xml:space="preserve">* Aprobación de los Estudios Previos e Inicio de proceso contractual para la Interventoría a la Construcción de la Estación de Bomberos de Bellavista - B9.  </t>
  </si>
  <si>
    <t>El 4 de Marzo de 2019 se radicó ante la Oficina Asesora Jurídica la solicitud de revisión del proceso de contratación cuyo objeto es: "Interventoría Técnica, Administrativa, Financiera, contable, Jurídica y ambiental a: i - Construcción de la Estación de Bomberos de Bellavista. ii- Realizar el mantenimiento predictivo, preventivo, correctivo, adecuaciones y mejoras a las instalaciones de las dependencias de la UNIDAD ADMINISTRATIVA ESPECIAL CUERPO OFICIAL DE BOMBEROS D.C. iii - Estudios, diseños y obras de la estación de Bomberos las Ferias". Proceso que se encuentra en la plataforma de SECOP II, mediante número UAECOB-CMA-001-2019 desde el 15 de marzo de 2019.</t>
  </si>
  <si>
    <t>* Supervisión del 20% de avance a la construcción de la Estación de Bomberos de Bellavista - B9.</t>
  </si>
  <si>
    <t>* Supervisión del 50% de avance a la construcción de la Estación de Bomberos de Bellavista - B9.</t>
  </si>
  <si>
    <t>* Supervisión del 80% de avance a la construcción de la Estación de Bomberos de Bellavista - B9.</t>
  </si>
  <si>
    <t>Realizar mesas de trabajo con la oficina asesora de planeación (área de tecnología)</t>
  </si>
  <si>
    <t>Generar nodo (dentro del servidor) para el almacenamiento de objetos virtuales de aprendizaje</t>
  </si>
  <si>
    <t>Socializar en estaciones y área, el uso de la herramienta virtual</t>
  </si>
  <si>
    <t>Realizar Mesas de trabajo con comandantes y subcomandantes para evaluar el alcance normativo y demás componentes del programa.</t>
  </si>
  <si>
    <t>Diseñar la malla curricular con base al componente normativo revisado y evaluado</t>
  </si>
  <si>
    <t xml:space="preserve">Evaluar la aplicabilidad del programa realizando su implementación en tres oficiales quienes evaluaran la efectividad del mismo, y realizar control de cambios </t>
  </si>
  <si>
    <t>Adoptar a través de un acto administrativo el programa de capacitación para ascenso a suboficiales y oficiales</t>
  </si>
  <si>
    <t>Definir temas y consolidar material de formación</t>
  </si>
  <si>
    <t xml:space="preserve">Asegurar Logística para los cursos y concertar programación con los responsables del equipo especializado </t>
  </si>
  <si>
    <t>Selección de personal para los Curso</t>
  </si>
  <si>
    <t xml:space="preserve">Desarrollar los cursos de acuerdo a los grupos especializados </t>
  </si>
  <si>
    <t>Definir el plan de trabajo en SYST y enviarlo para firma de la Dirección</t>
  </si>
  <si>
    <t>Documento del plan de trabajo en SYST para 2019, aprobado por el COPASST y firmado por el  Subdirector de Gesttión Humana y el Director de la UAECOB.</t>
  </si>
  <si>
    <t>BAJO</t>
  </si>
  <si>
    <t>Solicitar la actualización de la política y objetivos del SGSYST</t>
  </si>
  <si>
    <t>Establecer mecanismos para la rendición de cuentas</t>
  </si>
  <si>
    <t>Realizar la autoevaluación según los estándares mínimos</t>
  </si>
  <si>
    <t>Obtener la licencia de  funcionamiento de la Escuela ante la Secretaria Distrital de Educación.</t>
  </si>
  <si>
    <t>Realizar la gestión con el fin de suscribir convenios interadministrativos que permitan asegurar los escenarios de la Escuela de Formacion Bomberil</t>
  </si>
  <si>
    <t>Elaboración de ficha técnica</t>
  </si>
  <si>
    <t xml:space="preserve">Elaboración  y entrega de documentos precontractuales radicados en la Oficina Asesora Jurídica de la entidad. </t>
  </si>
  <si>
    <t>Verificar la expedición del compromiso presupuestal respectivo</t>
  </si>
  <si>
    <t>(Todas)</t>
  </si>
  <si>
    <t>PROYECTO DE INVERSIÓN</t>
  </si>
  <si>
    <t>INDICADOR PDD -PROGRAMADO</t>
  </si>
  <si>
    <t>INDICADOR PDD -ACUMULADO EJECUTADO</t>
  </si>
  <si>
    <t>SUB. OPERATIVA
SUB. GESTIÓN RIESGO
SUB. LOGÍSTICA
SUB. GESTIÓN CORP.</t>
  </si>
  <si>
    <t>SUB. LOGÍSTICA</t>
  </si>
  <si>
    <t>Eje 04 Gobierno legítimo, fortalecimiento local y eficiencia</t>
  </si>
  <si>
    <r>
      <rPr>
        <b/>
        <u/>
        <sz val="14"/>
        <color theme="8" tint="-0.499984740745262"/>
        <rFont val="Calibri"/>
        <family val="2"/>
        <scheme val="minor"/>
      </rPr>
      <t>1. Meta Prod. 71</t>
    </r>
    <r>
      <rPr>
        <b/>
        <sz val="14"/>
        <color theme="8" tint="-0.499984740745262"/>
        <rFont val="Calibri"/>
        <family val="2"/>
        <scheme val="minor"/>
      </rPr>
      <t xml:space="preserve"> Gestionar el 100% del plan de adecuación y sostenibilidad SIGD-MIPG . </t>
    </r>
  </si>
  <si>
    <t>1. K2  Gestionar el 100% del plan de adecuación y sostenibilidad SIG-MIPG de la UAECOB</t>
  </si>
  <si>
    <t>1. Se realizó la actulización del formato, el cual se divide en tres (3) libros de excel; Plan de Acción 2018 Producto, Plan de Acción 2018 Actividades, y Plan de Desarrollo 2018 Matriz</t>
  </si>
  <si>
    <t>3. El Instructivo contiene la metdologia para la formulación, seguimiento y evaluación al Plan de Acción y a la Matriz Plan de Desarrollo.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</si>
</sst>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
    <numFmt numFmtId="165" formatCode="_-* #,##0\ _€_-;\-* #,##0\ _€_-;_-* &quot;-&quot;??\ _€_-;_-@_-"/>
    <numFmt numFmtId="166" formatCode="[$-C0A]d\-mmm\-yy;@"/>
  </numFmts>
  <fonts count="64" x14ac:knownFonts="1">
    <font>
      <sz val="11"/>
      <color theme="1"/>
      <name val="Calibri"/>
      <family val="2"/>
      <scheme val="minor"/>
    </font>
    <font>
      <sz val="11"/>
      <color theme="1"/>
      <name val="Calibri"/>
      <family val="2"/>
      <scheme val="minor"/>
    </font>
    <font>
      <sz val="12"/>
      <color theme="1"/>
      <name val="Calibri"/>
      <family val="2"/>
      <scheme val="minor"/>
    </font>
    <font>
      <b/>
      <sz val="14"/>
      <name val="Calibri"/>
      <family val="2"/>
      <scheme val="minor"/>
    </font>
    <font>
      <b/>
      <sz val="12"/>
      <color theme="0"/>
      <name val="Calibri"/>
      <family val="2"/>
      <scheme val="minor"/>
    </font>
    <font>
      <b/>
      <sz val="14"/>
      <color theme="0"/>
      <name val="Calibri"/>
      <family val="2"/>
      <scheme val="minor"/>
    </font>
    <font>
      <sz val="12"/>
      <color theme="1"/>
      <name val="Calibri"/>
      <family val="2"/>
    </font>
    <font>
      <sz val="24"/>
      <color theme="0"/>
      <name val="Calibri"/>
      <family val="2"/>
      <scheme val="minor"/>
    </font>
    <font>
      <sz val="11"/>
      <color theme="1"/>
      <name val="Calibri"/>
      <family val="2"/>
    </font>
    <font>
      <i/>
      <sz val="11"/>
      <color theme="1"/>
      <name val="Calibri"/>
      <family val="2"/>
      <scheme val="minor"/>
    </font>
    <font>
      <sz val="10"/>
      <color theme="1"/>
      <name val="Calibri"/>
      <family val="2"/>
    </font>
    <font>
      <sz val="12"/>
      <color indexed="8"/>
      <name val="Calibri"/>
      <family val="2"/>
    </font>
    <font>
      <sz val="12"/>
      <name val="Calibri"/>
      <family val="2"/>
      <scheme val="minor"/>
    </font>
    <font>
      <sz val="12"/>
      <name val="Calibri"/>
      <family val="2"/>
    </font>
    <font>
      <sz val="11"/>
      <name val="Calibri"/>
      <family val="2"/>
    </font>
    <font>
      <sz val="11"/>
      <name val="Calibri"/>
      <family val="2"/>
      <scheme val="minor"/>
    </font>
    <font>
      <sz val="12"/>
      <color theme="0"/>
      <name val="Calibri"/>
      <family val="2"/>
      <scheme val="minor"/>
    </font>
    <font>
      <sz val="12"/>
      <color rgb="FF000000"/>
      <name val="Calibri"/>
      <family val="2"/>
      <scheme val="minor"/>
    </font>
    <font>
      <sz val="12"/>
      <color rgb="FF222222"/>
      <name val="Calibri"/>
      <family val="2"/>
      <scheme val="minor"/>
    </font>
    <font>
      <sz val="11"/>
      <color rgb="FF222222"/>
      <name val="Calibri"/>
      <family val="2"/>
      <scheme val="minor"/>
    </font>
    <font>
      <sz val="12"/>
      <color rgb="FF0070C0"/>
      <name val="Calibri"/>
      <family val="2"/>
      <scheme val="minor"/>
    </font>
    <font>
      <sz val="10"/>
      <name val="Arial"/>
      <family val="2"/>
    </font>
    <font>
      <sz val="11"/>
      <color rgb="FF000000"/>
      <name val="Calibri"/>
      <family val="2"/>
    </font>
    <font>
      <sz val="9"/>
      <color indexed="81"/>
      <name val="Tahoma"/>
      <family val="2"/>
    </font>
    <font>
      <b/>
      <sz val="9"/>
      <color indexed="81"/>
      <name val="Tahoma"/>
      <family val="2"/>
    </font>
    <font>
      <b/>
      <sz val="9"/>
      <color theme="0"/>
      <name val="Calibri"/>
      <family val="2"/>
      <scheme val="minor"/>
    </font>
    <font>
      <sz val="11"/>
      <color rgb="FFC00000"/>
      <name val="Calibri"/>
      <family val="2"/>
      <scheme val="minor"/>
    </font>
    <font>
      <b/>
      <sz val="11"/>
      <color theme="1"/>
      <name val="Calibri"/>
      <family val="2"/>
      <scheme val="minor"/>
    </font>
    <font>
      <b/>
      <sz val="15"/>
      <color theme="1"/>
      <name val="Calibri"/>
      <family val="2"/>
      <scheme val="minor"/>
    </font>
    <font>
      <b/>
      <sz val="18"/>
      <name val="Calibri"/>
      <family val="2"/>
      <scheme val="minor"/>
    </font>
    <font>
      <b/>
      <sz val="11"/>
      <color theme="8" tint="-0.499984740745262"/>
      <name val="Calibri"/>
      <family val="2"/>
      <scheme val="minor"/>
    </font>
    <font>
      <sz val="11"/>
      <color theme="2" tint="-0.499984740745262"/>
      <name val="Calibri"/>
      <family val="2"/>
      <scheme val="minor"/>
    </font>
    <font>
      <b/>
      <sz val="14"/>
      <color theme="8" tint="-0.499984740745262"/>
      <name val="Calibri"/>
      <family val="2"/>
      <scheme val="minor"/>
    </font>
    <font>
      <b/>
      <u/>
      <sz val="14"/>
      <color theme="8" tint="-0.499984740745262"/>
      <name val="Calibri"/>
      <family val="2"/>
      <scheme val="minor"/>
    </font>
    <font>
      <sz val="14"/>
      <name val="Calibri"/>
      <family val="2"/>
      <scheme val="minor"/>
    </font>
    <font>
      <sz val="14"/>
      <color theme="1"/>
      <name val="Calibri"/>
      <family val="2"/>
      <scheme val="minor"/>
    </font>
    <font>
      <b/>
      <sz val="14"/>
      <color theme="1"/>
      <name val="Calibri"/>
      <family val="2"/>
      <scheme val="minor"/>
    </font>
    <font>
      <b/>
      <u/>
      <sz val="14"/>
      <name val="Calibri"/>
      <family val="2"/>
      <scheme val="minor"/>
    </font>
    <font>
      <b/>
      <i/>
      <sz val="10"/>
      <name val="Calibri"/>
      <family val="2"/>
      <scheme val="minor"/>
    </font>
    <font>
      <b/>
      <i/>
      <sz val="11"/>
      <color theme="0"/>
      <name val="Calibri"/>
      <family val="2"/>
      <scheme val="minor"/>
    </font>
    <font>
      <b/>
      <i/>
      <sz val="12"/>
      <color theme="1"/>
      <name val="Calibri"/>
      <family val="2"/>
      <scheme val="minor"/>
    </font>
    <font>
      <b/>
      <sz val="11"/>
      <color theme="0"/>
      <name val="Calibri"/>
      <family val="2"/>
      <scheme val="minor"/>
    </font>
    <font>
      <sz val="11"/>
      <color rgb="FFFF0000"/>
      <name val="Calibri"/>
      <family val="2"/>
      <scheme val="minor"/>
    </font>
    <font>
      <b/>
      <sz val="16"/>
      <color theme="1"/>
      <name val="Calibri"/>
      <family val="2"/>
      <scheme val="minor"/>
    </font>
    <font>
      <sz val="16"/>
      <color theme="1"/>
      <name val="Calibri"/>
      <family val="2"/>
      <scheme val="minor"/>
    </font>
    <font>
      <sz val="14"/>
      <color theme="1"/>
      <name val="Calibri"/>
      <family val="2"/>
    </font>
    <font>
      <sz val="16"/>
      <color theme="1"/>
      <name val="Calibri"/>
      <family val="2"/>
    </font>
    <font>
      <b/>
      <sz val="24"/>
      <color theme="0"/>
      <name val="Calibri"/>
      <family val="2"/>
      <scheme val="minor"/>
    </font>
    <font>
      <b/>
      <sz val="20"/>
      <color theme="0"/>
      <name val="Calibri"/>
      <family val="2"/>
      <scheme val="minor"/>
    </font>
    <font>
      <sz val="16"/>
      <name val="Calibri"/>
      <family val="2"/>
      <scheme val="minor"/>
    </font>
    <font>
      <sz val="16"/>
      <name val="Calibri"/>
      <family val="2"/>
    </font>
    <font>
      <b/>
      <sz val="8"/>
      <color theme="1"/>
      <name val="Calibri"/>
      <family val="2"/>
      <scheme val="minor"/>
    </font>
    <font>
      <sz val="10"/>
      <color theme="1"/>
      <name val="Tahoma"/>
      <family val="2"/>
    </font>
    <font>
      <b/>
      <sz val="12"/>
      <color theme="1"/>
      <name val="Calibri"/>
      <family val="2"/>
      <scheme val="minor"/>
    </font>
    <font>
      <sz val="8"/>
      <color rgb="FF000000"/>
      <name val="Segoe UI"/>
      <family val="2"/>
    </font>
    <font>
      <sz val="11"/>
      <color theme="1"/>
      <name val="Broadway"/>
      <family val="5"/>
    </font>
    <font>
      <sz val="13"/>
      <name val="Calibri"/>
      <family val="2"/>
    </font>
    <font>
      <u/>
      <sz val="12"/>
      <name val="Calibri"/>
      <family val="2"/>
      <scheme val="minor"/>
    </font>
    <font>
      <sz val="12"/>
      <color rgb="FF000000"/>
      <name val="Calibri"/>
      <family val="2"/>
    </font>
    <font>
      <sz val="11"/>
      <color rgb="FF000000"/>
      <name val="Calibri"/>
      <family val="2"/>
      <scheme val="minor"/>
    </font>
    <font>
      <sz val="13"/>
      <name val="Calibri"/>
      <family val="2"/>
      <scheme val="minor"/>
    </font>
    <font>
      <sz val="16"/>
      <color theme="0"/>
      <name val="Calibri"/>
      <family val="2"/>
      <scheme val="minor"/>
    </font>
    <font>
      <b/>
      <sz val="8"/>
      <color indexed="81"/>
      <name val="Tahoma"/>
      <family val="2"/>
    </font>
    <font>
      <sz val="8"/>
      <color indexed="81"/>
      <name val="Tahoma"/>
      <family val="2"/>
    </font>
  </fonts>
  <fills count="34">
    <fill>
      <patternFill patternType="none"/>
    </fill>
    <fill>
      <patternFill patternType="gray125"/>
    </fill>
    <fill>
      <patternFill patternType="solid">
        <fgColor theme="2" tint="-0.249977111117893"/>
        <bgColor indexed="64"/>
      </patternFill>
    </fill>
    <fill>
      <patternFill patternType="solid">
        <fgColor rgb="FFC00000"/>
        <bgColor indexed="64"/>
      </patternFill>
    </fill>
    <fill>
      <patternFill patternType="solid">
        <fgColor theme="3"/>
        <bgColor indexed="64"/>
      </patternFill>
    </fill>
    <fill>
      <patternFill patternType="solid">
        <fgColor theme="9" tint="-0.49998474074526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6" tint="-0.499984740745262"/>
        <bgColor indexed="64"/>
      </patternFill>
    </fill>
    <fill>
      <patternFill patternType="solid">
        <fgColor theme="6" tint="0.79998168889431442"/>
        <bgColor indexed="65"/>
      </patternFill>
    </fill>
    <fill>
      <patternFill patternType="solid">
        <fgColor theme="8" tint="0.59999389629810485"/>
        <bgColor indexed="65"/>
      </patternFill>
    </fill>
    <fill>
      <patternFill patternType="solid">
        <fgColor theme="9" tint="0.3999755851924192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8"/>
        <bgColor indexed="64"/>
      </patternFill>
    </fill>
    <fill>
      <patternFill patternType="solid">
        <fgColor theme="8"/>
        <bgColor indexed="31"/>
      </patternFill>
    </fill>
    <fill>
      <patternFill patternType="solid">
        <fgColor rgb="FFC00000"/>
        <bgColor indexed="31"/>
      </patternFill>
    </fill>
    <fill>
      <patternFill patternType="solid">
        <fgColor theme="0"/>
        <bgColor indexed="64"/>
      </patternFill>
    </fill>
    <fill>
      <patternFill patternType="solid">
        <fgColor theme="6" tint="0.79998168889431442"/>
        <bgColor indexed="64"/>
      </patternFill>
    </fill>
    <fill>
      <patternFill patternType="solid">
        <fgColor rgb="FF7030A0"/>
        <bgColor indexed="64"/>
      </patternFill>
    </fill>
    <fill>
      <patternFill patternType="solid">
        <fgColor theme="8" tint="0.79998168889431442"/>
        <bgColor indexed="64"/>
      </patternFill>
    </fill>
    <fill>
      <patternFill patternType="solid">
        <fgColor theme="6" tint="-0.249977111117893"/>
        <bgColor indexed="64"/>
      </patternFill>
    </fill>
    <fill>
      <patternFill patternType="solid">
        <fgColor theme="6"/>
        <bgColor indexed="64"/>
      </patternFill>
    </fill>
    <fill>
      <patternFill patternType="solid">
        <fgColor rgb="FF00B0F0"/>
        <bgColor indexed="64"/>
      </patternFill>
    </fill>
    <fill>
      <patternFill patternType="solid">
        <fgColor theme="3" tint="0.39997558519241921"/>
        <bgColor indexed="64"/>
      </patternFill>
    </fill>
    <fill>
      <patternFill patternType="solid">
        <fgColor theme="0" tint="-0.14999847407452621"/>
        <bgColor theme="0" tint="-0.14999847407452621"/>
      </patternFill>
    </fill>
    <fill>
      <patternFill patternType="solid">
        <fgColor theme="0"/>
        <bgColor theme="0" tint="-0.14999847407452621"/>
      </patternFill>
    </fill>
    <fill>
      <patternFill patternType="solid">
        <fgColor theme="7"/>
        <bgColor indexed="64"/>
      </patternFill>
    </fill>
    <fill>
      <patternFill patternType="solid">
        <fgColor rgb="FFDBEEF3"/>
        <bgColor indexed="64"/>
      </patternFill>
    </fill>
    <fill>
      <patternFill patternType="solid">
        <fgColor rgb="FFFFFFFF"/>
        <bgColor indexed="64"/>
      </patternFill>
    </fill>
    <fill>
      <patternFill patternType="solid">
        <fgColor rgb="FFFF0000"/>
        <bgColor indexed="64"/>
      </patternFill>
    </fill>
  </fills>
  <borders count="92">
    <border>
      <left/>
      <right/>
      <top/>
      <bottom/>
      <diagonal/>
    </border>
    <border>
      <left style="double">
        <color indexed="64"/>
      </left>
      <right/>
      <top/>
      <bottom style="medium">
        <color auto="1"/>
      </bottom>
      <diagonal/>
    </border>
    <border>
      <left/>
      <right/>
      <top/>
      <bottom style="medium">
        <color auto="1"/>
      </bottom>
      <diagonal/>
    </border>
    <border>
      <left/>
      <right style="double">
        <color indexed="64"/>
      </right>
      <top/>
      <bottom style="medium">
        <color auto="1"/>
      </bottom>
      <diagonal/>
    </border>
    <border>
      <left style="double">
        <color indexed="64"/>
      </left>
      <right/>
      <top style="double">
        <color indexed="64"/>
      </top>
      <bottom style="medium">
        <color auto="1"/>
      </bottom>
      <diagonal/>
    </border>
    <border>
      <left/>
      <right/>
      <top style="double">
        <color indexed="64"/>
      </top>
      <bottom style="medium">
        <color auto="1"/>
      </bottom>
      <diagonal/>
    </border>
    <border>
      <left/>
      <right style="double">
        <color theme="0"/>
      </right>
      <top style="double">
        <color indexed="64"/>
      </top>
      <bottom style="medium">
        <color indexed="64"/>
      </bottom>
      <diagonal/>
    </border>
    <border>
      <left style="thin">
        <color theme="0"/>
      </left>
      <right style="thin">
        <color theme="0"/>
      </right>
      <top style="thin">
        <color theme="0"/>
      </top>
      <bottom/>
      <diagonal/>
    </border>
    <border>
      <left style="thin">
        <color theme="0"/>
      </left>
      <right style="double">
        <color indexed="64"/>
      </right>
      <top style="thin">
        <color theme="0"/>
      </top>
      <bottom/>
      <diagonal/>
    </border>
    <border>
      <left style="double">
        <color indexed="64"/>
      </left>
      <right style="medium">
        <color auto="1"/>
      </right>
      <top style="medium">
        <color auto="1"/>
      </top>
      <bottom style="medium">
        <color auto="1"/>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auto="1"/>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bottom style="medium">
        <color auto="1"/>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auto="1"/>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bottom/>
      <diagonal/>
    </border>
    <border>
      <left style="double">
        <color indexed="64"/>
      </left>
      <right style="thin">
        <color indexed="64"/>
      </right>
      <top style="thin">
        <color indexed="64"/>
      </top>
      <bottom style="thin">
        <color indexed="64"/>
      </bottom>
      <diagonal/>
    </border>
    <border>
      <left style="thin">
        <color theme="0"/>
      </left>
      <right/>
      <top/>
      <bottom style="thin">
        <color theme="0"/>
      </bottom>
      <diagonal/>
    </border>
    <border>
      <left/>
      <right/>
      <top/>
      <bottom style="thin">
        <color theme="0"/>
      </bottom>
      <diagonal/>
    </border>
    <border>
      <left/>
      <right style="double">
        <color indexed="64"/>
      </right>
      <top/>
      <bottom style="thin">
        <color theme="0"/>
      </bottom>
      <diagonal/>
    </border>
    <border>
      <left style="double">
        <color theme="0"/>
      </left>
      <right/>
      <top style="double">
        <color indexed="64"/>
      </top>
      <bottom style="thin">
        <color theme="4" tint="0.39997558519241921"/>
      </bottom>
      <diagonal/>
    </border>
    <border>
      <left/>
      <right/>
      <top style="medium">
        <color indexed="64"/>
      </top>
      <bottom/>
      <diagonal/>
    </border>
    <border>
      <left/>
      <right style="medium">
        <color indexed="64"/>
      </right>
      <top style="medium">
        <color indexed="64"/>
      </top>
      <bottom/>
      <diagonal/>
    </border>
    <border>
      <left style="thin">
        <color rgb="FF3F3F3F"/>
      </left>
      <right style="thin">
        <color rgb="FF3F3F3F"/>
      </right>
      <top style="thin">
        <color rgb="FF3F3F3F"/>
      </top>
      <bottom/>
      <diagonal/>
    </border>
    <border>
      <left style="thin">
        <color indexed="58"/>
      </left>
      <right style="thin">
        <color indexed="58"/>
      </right>
      <top style="thin">
        <color indexed="58"/>
      </top>
      <bottom/>
      <diagonal/>
    </border>
    <border>
      <left style="thin">
        <color indexed="58"/>
      </left>
      <right/>
      <top style="thin">
        <color indexed="58"/>
      </top>
      <bottom/>
      <diagonal/>
    </border>
    <border>
      <left style="thin">
        <color indexed="64"/>
      </left>
      <right style="thin">
        <color indexed="64"/>
      </right>
      <top style="medium">
        <color theme="8" tint="-0.249977111117893"/>
      </top>
      <bottom/>
      <diagonal/>
    </border>
    <border>
      <left style="thin">
        <color theme="8" tint="-0.249977111117893"/>
      </left>
      <right style="thin">
        <color theme="8" tint="-0.249977111117893"/>
      </right>
      <top style="thin">
        <color theme="8" tint="-0.249977111117893"/>
      </top>
      <bottom style="thin">
        <color theme="8" tint="-0.249977111117893"/>
      </bottom>
      <diagonal/>
    </border>
    <border>
      <left style="thin">
        <color theme="8" tint="-0.249977111117893"/>
      </left>
      <right/>
      <top style="thin">
        <color theme="8" tint="-0.249977111117893"/>
      </top>
      <bottom style="thin">
        <color theme="8" tint="-0.24997711111789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8" tint="-0.249977111117893"/>
      </left>
      <right style="thin">
        <color theme="8" tint="-0.249977111117893"/>
      </right>
      <top style="thin">
        <color theme="8" tint="-0.249977111117893"/>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theme="6" tint="-0.24994659260841701"/>
      </left>
      <right style="medium">
        <color theme="6" tint="-0.24994659260841701"/>
      </right>
      <top style="medium">
        <color theme="6" tint="-0.24994659260841701"/>
      </top>
      <bottom style="medium">
        <color theme="6" tint="-0.24994659260841701"/>
      </bottom>
      <diagonal/>
    </border>
    <border>
      <left style="medium">
        <color theme="0"/>
      </left>
      <right style="medium">
        <color theme="0"/>
      </right>
      <top style="medium">
        <color theme="0"/>
      </top>
      <bottom style="medium">
        <color theme="0"/>
      </bottom>
      <diagonal/>
    </border>
    <border>
      <left style="thick">
        <color theme="3"/>
      </left>
      <right style="thick">
        <color theme="3"/>
      </right>
      <top style="thick">
        <color theme="3"/>
      </top>
      <bottom style="thick">
        <color theme="3"/>
      </bottom>
      <diagonal/>
    </border>
    <border>
      <left style="thick">
        <color theme="3"/>
      </left>
      <right style="thick">
        <color theme="6" tint="-0.499984740745262"/>
      </right>
      <top style="thick">
        <color theme="6" tint="-0.499984740745262"/>
      </top>
      <bottom style="thick">
        <color theme="6" tint="-0.499984740745262"/>
      </bottom>
      <diagonal/>
    </border>
    <border>
      <left/>
      <right style="thin">
        <color indexed="64"/>
      </right>
      <top/>
      <bottom/>
      <diagonal/>
    </border>
    <border>
      <left style="thin">
        <color indexed="64"/>
      </left>
      <right style="thin">
        <color indexed="64"/>
      </right>
      <top style="thin">
        <color indexed="64"/>
      </top>
      <bottom style="medium">
        <color theme="1"/>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medium">
        <color theme="1"/>
      </bottom>
      <diagonal/>
    </border>
    <border>
      <left style="medium">
        <color indexed="64"/>
      </left>
      <right/>
      <top style="medium">
        <color indexed="64"/>
      </top>
      <bottom style="medium">
        <color theme="1"/>
      </bottom>
      <diagonal/>
    </border>
    <border>
      <left style="medium">
        <color indexed="64"/>
      </left>
      <right style="thin">
        <color indexed="64"/>
      </right>
      <top style="thin">
        <color indexed="64"/>
      </top>
      <bottom style="medium">
        <color theme="1"/>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theme="1"/>
      </bottom>
      <diagonal/>
    </border>
    <border>
      <left style="double">
        <color indexed="64"/>
      </left>
      <right style="medium">
        <color auto="1"/>
      </right>
      <top style="medium">
        <color auto="1"/>
      </top>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theme="8" tint="-0.249977111117893"/>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7">
    <xf numFmtId="0" fontId="0" fillId="0" borderId="0"/>
    <xf numFmtId="9" fontId="1" fillId="0" borderId="0" applyFont="0" applyFill="0" applyBorder="0" applyAlignment="0" applyProtection="0"/>
    <xf numFmtId="0" fontId="21" fillId="0" borderId="0"/>
    <xf numFmtId="0" fontId="22" fillId="0" borderId="0"/>
    <xf numFmtId="0" fontId="1" fillId="9" borderId="0" applyNumberFormat="0" applyBorder="0" applyAlignment="0" applyProtection="0"/>
    <xf numFmtId="0" fontId="1" fillId="10" borderId="0" applyNumberFormat="0" applyBorder="0" applyAlignment="0" applyProtection="0"/>
    <xf numFmtId="43" fontId="1" fillId="0" borderId="0" applyFont="0" applyFill="0" applyBorder="0" applyAlignment="0" applyProtection="0"/>
  </cellStyleXfs>
  <cellXfs count="1105">
    <xf numFmtId="0" fontId="0" fillId="0" borderId="0" xfId="0"/>
    <xf numFmtId="0" fontId="2" fillId="0" borderId="0" xfId="0" applyFont="1"/>
    <xf numFmtId="0" fontId="3" fillId="2" borderId="7" xfId="0" applyFont="1" applyFill="1" applyBorder="1" applyAlignment="1">
      <alignment horizontal="center" vertical="center" wrapText="1"/>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wrapText="1"/>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xf>
    <xf numFmtId="0" fontId="5" fillId="4" borderId="10" xfId="0" applyFont="1" applyFill="1" applyBorder="1" applyAlignment="1">
      <alignment horizontal="center" vertical="center" wrapText="1"/>
    </xf>
    <xf numFmtId="0" fontId="5" fillId="5" borderId="9" xfId="0" applyFont="1" applyFill="1" applyBorder="1" applyAlignment="1">
      <alignment horizontal="center" vertical="center"/>
    </xf>
    <xf numFmtId="0" fontId="5" fillId="5" borderId="11"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7" fillId="5" borderId="16" xfId="0" applyFont="1" applyFill="1" applyBorder="1" applyAlignment="1">
      <alignment horizontal="center" vertical="center" wrapText="1"/>
    </xf>
    <xf numFmtId="0" fontId="0" fillId="0" borderId="11" xfId="0" applyFont="1" applyFill="1" applyBorder="1" applyAlignment="1">
      <alignment horizontal="center" vertical="center" wrapText="1"/>
    </xf>
    <xf numFmtId="9" fontId="0" fillId="0" borderId="11" xfId="0" applyNumberFormat="1" applyFont="1" applyFill="1" applyBorder="1" applyAlignment="1">
      <alignment horizontal="center" vertical="center" wrapText="1"/>
    </xf>
    <xf numFmtId="9" fontId="8" fillId="0" borderId="24" xfId="1" applyFont="1" applyFill="1" applyBorder="1" applyAlignment="1">
      <alignment horizontal="center" vertical="center" wrapText="1"/>
    </xf>
    <xf numFmtId="0" fontId="6" fillId="0" borderId="24" xfId="0" applyFont="1" applyBorder="1" applyAlignment="1">
      <alignment horizontal="center" vertical="center" wrapText="1"/>
    </xf>
    <xf numFmtId="0" fontId="6" fillId="0" borderId="24" xfId="0" applyFont="1" applyFill="1" applyBorder="1" applyAlignment="1">
      <alignment horizontal="center" vertical="center" wrapText="1"/>
    </xf>
    <xf numFmtId="0" fontId="7" fillId="3" borderId="16" xfId="0" applyFont="1" applyFill="1" applyBorder="1" applyAlignment="1">
      <alignment horizontal="center" vertical="center" wrapText="1"/>
    </xf>
    <xf numFmtId="9" fontId="6" fillId="0" borderId="24" xfId="1" applyFont="1" applyFill="1" applyBorder="1" applyAlignment="1">
      <alignment horizontal="center" vertical="center" wrapText="1"/>
    </xf>
    <xf numFmtId="1" fontId="6" fillId="0" borderId="24" xfId="1" applyNumberFormat="1" applyFont="1" applyFill="1" applyBorder="1" applyAlignment="1">
      <alignment horizontal="center" vertical="center" wrapText="1"/>
    </xf>
    <xf numFmtId="9" fontId="2" fillId="0" borderId="11" xfId="0" applyNumberFormat="1" applyFont="1" applyFill="1" applyBorder="1" applyAlignment="1">
      <alignment horizontal="center" vertical="center" wrapText="1"/>
    </xf>
    <xf numFmtId="14" fontId="8" fillId="0" borderId="24" xfId="0" applyNumberFormat="1" applyFont="1" applyFill="1" applyBorder="1" applyAlignment="1">
      <alignment horizontal="center" vertical="center" wrapText="1"/>
    </xf>
    <xf numFmtId="14" fontId="0" fillId="0" borderId="24" xfId="0" applyNumberFormat="1" applyFont="1" applyFill="1" applyBorder="1" applyAlignment="1">
      <alignment horizontal="center" vertical="center" wrapText="1"/>
    </xf>
    <xf numFmtId="0" fontId="8" fillId="0" borderId="24" xfId="0" applyFont="1" applyFill="1" applyBorder="1" applyAlignment="1">
      <alignment horizontal="center" vertical="center" wrapText="1"/>
    </xf>
    <xf numFmtId="0" fontId="0" fillId="0" borderId="11" xfId="0" applyFont="1" applyFill="1" applyBorder="1" applyAlignment="1">
      <alignment horizontal="left" vertical="center" wrapText="1"/>
    </xf>
    <xf numFmtId="14" fontId="14" fillId="0" borderId="24" xfId="0" applyNumberFormat="1" applyFont="1" applyFill="1" applyBorder="1" applyAlignment="1">
      <alignment horizontal="center" vertical="center" wrapText="1"/>
    </xf>
    <xf numFmtId="0" fontId="15" fillId="0" borderId="11" xfId="0" applyFont="1" applyFill="1" applyBorder="1" applyAlignment="1">
      <alignment horizontal="left" vertical="center" wrapText="1"/>
    </xf>
    <xf numFmtId="9" fontId="2" fillId="0" borderId="33" xfId="1" applyFont="1" applyFill="1" applyBorder="1" applyAlignment="1">
      <alignment vertical="center" wrapText="1"/>
    </xf>
    <xf numFmtId="0" fontId="4" fillId="5" borderId="11" xfId="0" applyFont="1" applyFill="1" applyBorder="1" applyAlignment="1">
      <alignment horizontal="center" vertical="center" wrapText="1"/>
    </xf>
    <xf numFmtId="14" fontId="0" fillId="0" borderId="11" xfId="0" applyNumberFormat="1" applyFont="1" applyFill="1" applyBorder="1" applyAlignment="1">
      <alignment horizontal="center" vertical="center" wrapText="1"/>
    </xf>
    <xf numFmtId="9" fontId="0" fillId="0" borderId="34" xfId="1" applyFont="1" applyFill="1" applyBorder="1" applyAlignment="1">
      <alignment horizontal="left" vertical="center" wrapText="1"/>
    </xf>
    <xf numFmtId="9" fontId="2" fillId="0" borderId="35" xfId="1" applyFont="1" applyFill="1" applyBorder="1" applyAlignment="1">
      <alignment vertical="center" wrapText="1"/>
    </xf>
    <xf numFmtId="14" fontId="2" fillId="0" borderId="24" xfId="0" applyNumberFormat="1" applyFont="1" applyFill="1" applyBorder="1" applyAlignment="1">
      <alignment horizontal="left" vertical="center" wrapText="1"/>
    </xf>
    <xf numFmtId="14" fontId="0" fillId="0" borderId="34" xfId="0" applyNumberFormat="1" applyFont="1" applyFill="1" applyBorder="1" applyAlignment="1">
      <alignment horizontal="left" vertical="center" wrapText="1"/>
    </xf>
    <xf numFmtId="14" fontId="2" fillId="0" borderId="15" xfId="0" applyNumberFormat="1" applyFont="1" applyFill="1" applyBorder="1" applyAlignment="1">
      <alignment vertical="center" wrapText="1"/>
    </xf>
    <xf numFmtId="14" fontId="2" fillId="0" borderId="15" xfId="0" applyNumberFormat="1" applyFont="1" applyFill="1" applyBorder="1" applyAlignment="1">
      <alignment horizontal="left" vertical="center" wrapText="1"/>
    </xf>
    <xf numFmtId="9" fontId="0" fillId="0" borderId="11" xfId="1" applyFont="1" applyFill="1" applyBorder="1" applyAlignment="1">
      <alignment horizontal="left" vertical="center" wrapText="1"/>
    </xf>
    <xf numFmtId="0" fontId="19" fillId="0" borderId="11" xfId="0" applyFont="1" applyFill="1" applyBorder="1" applyAlignment="1">
      <alignment horizontal="left" vertical="center" wrapText="1"/>
    </xf>
    <xf numFmtId="9" fontId="2" fillId="0" borderId="15" xfId="1" applyFont="1" applyFill="1" applyBorder="1" applyAlignment="1">
      <alignment vertical="center" wrapText="1"/>
    </xf>
    <xf numFmtId="9" fontId="0" fillId="0" borderId="11" xfId="0" applyNumberFormat="1" applyFont="1" applyFill="1" applyBorder="1" applyAlignment="1">
      <alignment horizontal="left" vertical="center" wrapText="1"/>
    </xf>
    <xf numFmtId="0" fontId="4" fillId="5" borderId="13" xfId="0" applyFont="1" applyFill="1" applyBorder="1" applyAlignment="1">
      <alignment horizontal="center" vertical="center" wrapText="1"/>
    </xf>
    <xf numFmtId="0" fontId="7" fillId="5" borderId="24" xfId="0" applyFont="1" applyFill="1" applyBorder="1" applyAlignment="1">
      <alignment horizontal="center" vertical="center" wrapText="1"/>
    </xf>
    <xf numFmtId="9" fontId="0" fillId="0" borderId="24" xfId="1" applyFont="1" applyFill="1" applyBorder="1" applyAlignment="1">
      <alignment horizontal="center" vertical="center" wrapText="1"/>
    </xf>
    <xf numFmtId="0" fontId="0" fillId="0" borderId="10" xfId="0" applyFont="1" applyFill="1" applyBorder="1" applyAlignment="1">
      <alignment horizontal="left" vertical="center" wrapText="1"/>
    </xf>
    <xf numFmtId="0" fontId="15" fillId="0" borderId="11" xfId="0" applyFont="1" applyFill="1" applyBorder="1" applyAlignment="1">
      <alignment horizontal="center" vertical="center" wrapText="1"/>
    </xf>
    <xf numFmtId="9" fontId="15" fillId="0" borderId="11" xfId="0" applyNumberFormat="1" applyFont="1" applyFill="1" applyBorder="1" applyAlignment="1">
      <alignment horizontal="center" vertical="center" wrapText="1"/>
    </xf>
    <xf numFmtId="14" fontId="14" fillId="0" borderId="24" xfId="0" applyNumberFormat="1" applyFont="1" applyFill="1" applyBorder="1" applyAlignment="1">
      <alignment horizontal="center" vertical="center" wrapText="1"/>
    </xf>
    <xf numFmtId="9" fontId="14" fillId="0" borderId="24" xfId="1" applyFont="1" applyFill="1" applyBorder="1" applyAlignment="1">
      <alignment horizontal="center" vertical="center" wrapText="1"/>
    </xf>
    <xf numFmtId="0" fontId="15" fillId="0" borderId="18" xfId="0" applyFont="1" applyFill="1" applyBorder="1" applyAlignment="1">
      <alignment horizontal="center" vertical="center" wrapText="1"/>
    </xf>
    <xf numFmtId="0" fontId="0" fillId="0" borderId="0" xfId="0" applyFill="1" applyAlignment="1">
      <alignment vertical="center" wrapText="1"/>
    </xf>
    <xf numFmtId="0" fontId="15" fillId="0" borderId="11" xfId="0" applyFont="1" applyFill="1" applyBorder="1" applyAlignment="1">
      <alignment horizontal="left" wrapText="1"/>
    </xf>
    <xf numFmtId="0" fontId="6" fillId="0" borderId="12" xfId="0" applyFont="1" applyBorder="1" applyAlignment="1">
      <alignment vertical="center" wrapText="1"/>
    </xf>
    <xf numFmtId="0" fontId="6" fillId="0" borderId="12" xfId="0" applyFont="1" applyFill="1" applyBorder="1" applyAlignment="1">
      <alignment vertical="center" wrapText="1"/>
    </xf>
    <xf numFmtId="0" fontId="10" fillId="0" borderId="12" xfId="0" applyFont="1" applyBorder="1" applyAlignment="1">
      <alignment vertical="center" wrapText="1"/>
    </xf>
    <xf numFmtId="0" fontId="6" fillId="0" borderId="24" xfId="0" applyFont="1" applyBorder="1" applyAlignment="1">
      <alignment vertical="center" wrapText="1"/>
    </xf>
    <xf numFmtId="0" fontId="6" fillId="0" borderId="24" xfId="0" applyFont="1" applyFill="1" applyBorder="1" applyAlignment="1">
      <alignment vertical="center" wrapText="1"/>
    </xf>
    <xf numFmtId="0" fontId="10" fillId="0" borderId="39"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0" fillId="0" borderId="24" xfId="0" applyFill="1" applyBorder="1" applyAlignment="1">
      <alignment vertical="center" wrapText="1"/>
    </xf>
    <xf numFmtId="0" fontId="2" fillId="0" borderId="13"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6" xfId="0" applyFont="1" applyFill="1" applyBorder="1" applyAlignment="1">
      <alignment horizontal="center" vertical="center" wrapText="1"/>
    </xf>
    <xf numFmtId="9" fontId="2" fillId="0" borderId="18" xfId="0" applyNumberFormat="1" applyFont="1" applyFill="1" applyBorder="1" applyAlignment="1">
      <alignment horizontal="center" vertical="center" wrapText="1"/>
    </xf>
    <xf numFmtId="9" fontId="2" fillId="0" borderId="16" xfId="0" applyNumberFormat="1" applyFont="1" applyFill="1" applyBorder="1" applyAlignment="1">
      <alignment horizontal="center" vertical="center" wrapText="1"/>
    </xf>
    <xf numFmtId="9" fontId="2" fillId="0" borderId="13" xfId="1" applyFont="1" applyFill="1" applyBorder="1" applyAlignment="1">
      <alignment horizontal="center" vertical="center" wrapText="1"/>
    </xf>
    <xf numFmtId="9" fontId="2" fillId="0" borderId="16" xfId="1" applyFont="1" applyFill="1" applyBorder="1" applyAlignment="1">
      <alignment horizontal="center" vertical="center" wrapText="1"/>
    </xf>
    <xf numFmtId="9" fontId="2" fillId="0" borderId="18" xfId="1" applyFont="1" applyFill="1" applyBorder="1" applyAlignment="1">
      <alignment horizontal="center" vertical="center" wrapText="1"/>
    </xf>
    <xf numFmtId="2" fontId="2" fillId="0" borderId="13" xfId="0" applyNumberFormat="1" applyFont="1" applyFill="1" applyBorder="1" applyAlignment="1">
      <alignment horizontal="center" vertical="center" wrapText="1"/>
    </xf>
    <xf numFmtId="2" fontId="2" fillId="0" borderId="18" xfId="0" applyNumberFormat="1" applyFont="1" applyFill="1" applyBorder="1" applyAlignment="1">
      <alignment horizontal="center" vertical="center" wrapText="1"/>
    </xf>
    <xf numFmtId="2" fontId="2" fillId="0" borderId="16" xfId="0" applyNumberFormat="1" applyFont="1" applyFill="1" applyBorder="1" applyAlignment="1">
      <alignment horizontal="center" vertical="center" wrapText="1"/>
    </xf>
    <xf numFmtId="9" fontId="6" fillId="0" borderId="18" xfId="1" applyFont="1" applyFill="1" applyBorder="1" applyAlignment="1">
      <alignment horizontal="center" vertical="center" wrapText="1"/>
    </xf>
    <xf numFmtId="9" fontId="6" fillId="0" borderId="16" xfId="1" applyFont="1" applyFill="1" applyBorder="1" applyAlignment="1">
      <alignment horizontal="center" vertical="center" wrapText="1"/>
    </xf>
    <xf numFmtId="0" fontId="2" fillId="0" borderId="0" xfId="0"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9" fontId="2" fillId="0" borderId="0" xfId="1" applyFont="1" applyFill="1" applyBorder="1" applyAlignment="1">
      <alignment horizontal="center" vertical="center" wrapText="1"/>
    </xf>
    <xf numFmtId="9" fontId="6" fillId="0" borderId="0" xfId="1" applyFont="1" applyFill="1" applyBorder="1" applyAlignment="1">
      <alignment horizontal="center" vertical="center" wrapText="1"/>
    </xf>
    <xf numFmtId="0" fontId="5" fillId="6" borderId="2" xfId="0" applyFont="1" applyFill="1" applyBorder="1" applyAlignment="1">
      <alignment horizontal="center" vertical="center" wrapText="1"/>
    </xf>
    <xf numFmtId="0" fontId="25" fillId="6" borderId="43" xfId="0" applyFont="1" applyFill="1" applyBorder="1" applyAlignment="1">
      <alignment vertical="center" wrapText="1"/>
    </xf>
    <xf numFmtId="9" fontId="2" fillId="0" borderId="44" xfId="0" applyNumberFormat="1" applyFont="1" applyFill="1" applyBorder="1" applyAlignment="1">
      <alignment horizontal="center" vertical="center" wrapText="1"/>
    </xf>
    <xf numFmtId="0" fontId="5" fillId="8" borderId="45" xfId="0" applyFont="1" applyFill="1" applyBorder="1" applyAlignment="1">
      <alignment horizontal="center" vertical="center" wrapText="1"/>
    </xf>
    <xf numFmtId="9" fontId="0" fillId="0" borderId="24" xfId="0" applyNumberFormat="1" applyBorder="1" applyAlignment="1">
      <alignment horizontal="center" vertical="center"/>
    </xf>
    <xf numFmtId="0" fontId="0" fillId="0" borderId="24" xfId="0" applyBorder="1" applyAlignment="1">
      <alignment horizontal="center" vertical="center"/>
    </xf>
    <xf numFmtId="10" fontId="2" fillId="0" borderId="0" xfId="0" applyNumberFormat="1" applyFont="1"/>
    <xf numFmtId="9" fontId="26" fillId="7" borderId="24" xfId="0" applyNumberFormat="1" applyFont="1" applyFill="1" applyBorder="1" applyAlignment="1">
      <alignment horizontal="center" vertical="center"/>
    </xf>
    <xf numFmtId="0" fontId="0" fillId="0" borderId="0" xfId="0" applyAlignment="1">
      <alignment vertical="center" wrapText="1"/>
    </xf>
    <xf numFmtId="0" fontId="29" fillId="0" borderId="0" xfId="0" applyFont="1" applyAlignment="1">
      <alignment horizontal="center" vertical="center" wrapText="1"/>
    </xf>
    <xf numFmtId="15" fontId="28" fillId="0" borderId="0" xfId="0" applyNumberFormat="1" applyFont="1" applyAlignment="1">
      <alignment vertical="center" wrapText="1"/>
    </xf>
    <xf numFmtId="0" fontId="28" fillId="0" borderId="0" xfId="0" applyFont="1" applyAlignment="1">
      <alignment vertical="center" wrapText="1"/>
    </xf>
    <xf numFmtId="0" fontId="29" fillId="0" borderId="0" xfId="0" applyFont="1" applyFill="1" applyAlignment="1">
      <alignment horizontal="center" vertical="center" wrapText="1"/>
    </xf>
    <xf numFmtId="0" fontId="27" fillId="0" borderId="0" xfId="0" applyFont="1" applyAlignment="1">
      <alignment horizontal="center" vertical="center" wrapText="1"/>
    </xf>
    <xf numFmtId="0" fontId="30" fillId="0" borderId="0" xfId="0" applyFont="1" applyAlignment="1">
      <alignment vertical="center" wrapText="1"/>
    </xf>
    <xf numFmtId="0" fontId="31" fillId="0" borderId="0" xfId="0" applyFont="1" applyAlignment="1">
      <alignment vertical="center" wrapText="1"/>
    </xf>
    <xf numFmtId="0" fontId="27" fillId="0" borderId="0" xfId="0" applyFont="1" applyAlignment="1">
      <alignment vertical="center" wrapText="1"/>
    </xf>
    <xf numFmtId="0" fontId="27" fillId="0" borderId="0" xfId="0" applyFont="1" applyFill="1" applyAlignment="1">
      <alignment vertical="center" wrapText="1"/>
    </xf>
    <xf numFmtId="0" fontId="0" fillId="15" borderId="24" xfId="0" applyFill="1" applyBorder="1" applyAlignment="1">
      <alignment horizontal="center" vertical="center" wrapText="1"/>
    </xf>
    <xf numFmtId="0" fontId="3" fillId="17" borderId="10" xfId="0" applyFont="1" applyFill="1" applyBorder="1" applyAlignment="1">
      <alignment horizontal="center" vertical="center" wrapText="1"/>
    </xf>
    <xf numFmtId="0" fontId="5" fillId="4" borderId="45" xfId="0" applyFont="1" applyFill="1" applyBorder="1" applyAlignment="1">
      <alignment horizontal="center" vertical="center" wrapText="1"/>
    </xf>
    <xf numFmtId="0" fontId="5" fillId="3" borderId="46" xfId="5" applyFont="1" applyFill="1" applyBorder="1" applyAlignment="1">
      <alignment horizontal="center" vertical="center" wrapText="1"/>
    </xf>
    <xf numFmtId="0" fontId="5" fillId="3" borderId="46" xfId="4" applyFont="1" applyFill="1" applyBorder="1" applyAlignment="1">
      <alignment horizontal="center" vertical="center" wrapText="1"/>
    </xf>
    <xf numFmtId="0" fontId="5" fillId="3" borderId="0" xfId="4" applyFont="1" applyFill="1" applyBorder="1" applyAlignment="1">
      <alignment horizontal="center" vertical="center" wrapText="1"/>
    </xf>
    <xf numFmtId="0" fontId="5" fillId="3" borderId="24" xfId="4" applyFont="1" applyFill="1" applyBorder="1" applyAlignment="1">
      <alignment horizontal="center" vertical="center" wrapText="1"/>
    </xf>
    <xf numFmtId="0" fontId="5" fillId="3" borderId="12" xfId="5" applyFont="1" applyFill="1" applyBorder="1" applyAlignment="1">
      <alignment horizontal="center" vertical="center" wrapText="1"/>
    </xf>
    <xf numFmtId="0" fontId="32" fillId="12" borderId="24" xfId="0" applyFont="1" applyFill="1" applyBorder="1" applyAlignment="1">
      <alignment vertical="center" wrapText="1"/>
    </xf>
    <xf numFmtId="0" fontId="32" fillId="0" borderId="12" xfId="0" applyFont="1" applyFill="1" applyBorder="1" applyAlignment="1">
      <alignment horizontal="left" vertical="center" wrapText="1"/>
    </xf>
    <xf numFmtId="43" fontId="34" fillId="0" borderId="24" xfId="6" applyFont="1" applyFill="1" applyBorder="1" applyAlignment="1">
      <alignment vertical="center" wrapText="1"/>
    </xf>
    <xf numFmtId="165" fontId="34" fillId="0" borderId="24" xfId="6" applyNumberFormat="1" applyFont="1" applyFill="1" applyBorder="1" applyAlignment="1">
      <alignment vertical="center" wrapText="1"/>
    </xf>
    <xf numFmtId="10" fontId="34" fillId="0" borderId="24" xfId="1" applyNumberFormat="1" applyFont="1" applyFill="1" applyBorder="1" applyAlignment="1">
      <alignment vertical="center" wrapText="1"/>
    </xf>
    <xf numFmtId="0" fontId="34" fillId="0" borderId="24" xfId="0" applyFont="1" applyFill="1" applyBorder="1" applyAlignment="1">
      <alignment vertical="center" wrapText="1"/>
    </xf>
    <xf numFmtId="0" fontId="32" fillId="12" borderId="12" xfId="0" applyFont="1" applyFill="1" applyBorder="1" applyAlignment="1">
      <alignment horizontal="left" vertical="center" wrapText="1"/>
    </xf>
    <xf numFmtId="10" fontId="34" fillId="0" borderId="24" xfId="0" applyNumberFormat="1" applyFont="1" applyFill="1" applyBorder="1" applyAlignment="1">
      <alignment vertical="center" wrapText="1"/>
    </xf>
    <xf numFmtId="9" fontId="34" fillId="0" borderId="24" xfId="1" applyFont="1" applyFill="1" applyBorder="1" applyAlignment="1">
      <alignment vertical="center" wrapText="1"/>
    </xf>
    <xf numFmtId="0" fontId="32" fillId="13" borderId="24" xfId="0" applyFont="1" applyFill="1" applyBorder="1" applyAlignment="1">
      <alignment vertical="center" wrapText="1"/>
    </xf>
    <xf numFmtId="0" fontId="32" fillId="14" borderId="24" xfId="0" applyFont="1" applyFill="1" applyBorder="1" applyAlignment="1">
      <alignment vertical="center" wrapText="1"/>
    </xf>
    <xf numFmtId="0" fontId="34" fillId="0" borderId="24" xfId="0" applyFont="1" applyFill="1" applyBorder="1" applyAlignment="1">
      <alignment horizontal="left" vertical="center" wrapText="1"/>
    </xf>
    <xf numFmtId="0" fontId="32" fillId="15" borderId="24" xfId="0" applyFont="1" applyFill="1" applyBorder="1" applyAlignment="1">
      <alignment vertical="center" wrapText="1"/>
    </xf>
    <xf numFmtId="43" fontId="34" fillId="0" borderId="24" xfId="6" applyNumberFormat="1" applyFont="1" applyFill="1" applyBorder="1" applyAlignment="1">
      <alignment vertical="center" wrapText="1"/>
    </xf>
    <xf numFmtId="0" fontId="34" fillId="0" borderId="24" xfId="6" applyNumberFormat="1" applyFont="1" applyFill="1" applyBorder="1" applyAlignment="1">
      <alignment vertical="center" wrapText="1"/>
    </xf>
    <xf numFmtId="0" fontId="32" fillId="16" borderId="24" xfId="0" applyFont="1" applyFill="1" applyBorder="1" applyAlignment="1">
      <alignment vertical="center" wrapText="1"/>
    </xf>
    <xf numFmtId="0" fontId="32" fillId="11" borderId="24" xfId="0" applyFont="1" applyFill="1" applyBorder="1" applyAlignment="1">
      <alignment vertical="center" wrapText="1"/>
    </xf>
    <xf numFmtId="0" fontId="3" fillId="15" borderId="24" xfId="0" applyFont="1" applyFill="1" applyBorder="1" applyAlignment="1">
      <alignment vertical="center" wrapText="1"/>
    </xf>
    <xf numFmtId="165" fontId="3" fillId="15" borderId="24" xfId="6" applyNumberFormat="1" applyFont="1" applyFill="1" applyBorder="1" applyAlignment="1">
      <alignment vertical="center" wrapText="1"/>
    </xf>
    <xf numFmtId="0" fontId="3" fillId="0" borderId="12" xfId="0" applyFont="1" applyFill="1" applyBorder="1" applyAlignment="1">
      <alignment horizontal="center" vertical="center" wrapText="1"/>
    </xf>
    <xf numFmtId="0" fontId="32" fillId="0" borderId="24" xfId="0" applyFont="1" applyBorder="1" applyAlignment="1">
      <alignment vertical="center" wrapText="1"/>
    </xf>
    <xf numFmtId="0" fontId="3" fillId="15" borderId="50" xfId="0" applyFont="1" applyFill="1" applyBorder="1" applyAlignment="1">
      <alignment vertical="center" wrapText="1"/>
    </xf>
    <xf numFmtId="0" fontId="3" fillId="15" borderId="51" xfId="0" applyFont="1" applyFill="1" applyBorder="1" applyAlignment="1">
      <alignment vertical="center" wrapText="1"/>
    </xf>
    <xf numFmtId="165" fontId="3" fillId="15" borderId="51" xfId="0" applyNumberFormat="1" applyFont="1" applyFill="1" applyBorder="1" applyAlignment="1">
      <alignment vertical="center" wrapText="1"/>
    </xf>
    <xf numFmtId="0" fontId="3" fillId="0" borderId="24" xfId="0" applyFont="1" applyFill="1" applyBorder="1" applyAlignment="1">
      <alignment horizontal="center" vertical="center" wrapText="1"/>
    </xf>
    <xf numFmtId="43" fontId="32" fillId="0" borderId="24" xfId="6" applyFont="1" applyFill="1" applyBorder="1" applyAlignment="1">
      <alignment vertical="center" wrapText="1"/>
    </xf>
    <xf numFmtId="165" fontId="32" fillId="0" borderId="24" xfId="6" applyNumberFormat="1" applyFont="1" applyFill="1" applyBorder="1" applyAlignment="1">
      <alignment vertical="center" wrapText="1"/>
    </xf>
    <xf numFmtId="10" fontId="32" fillId="0" borderId="24" xfId="1" applyNumberFormat="1" applyFont="1" applyFill="1" applyBorder="1" applyAlignment="1">
      <alignment vertical="center" wrapText="1"/>
    </xf>
    <xf numFmtId="0" fontId="36" fillId="15" borderId="24" xfId="0" applyFont="1" applyFill="1" applyBorder="1" applyAlignment="1">
      <alignment vertical="center" wrapText="1"/>
    </xf>
    <xf numFmtId="0" fontId="35" fillId="15" borderId="24" xfId="0" applyFont="1" applyFill="1" applyBorder="1" applyAlignment="1">
      <alignment vertical="center" wrapText="1"/>
    </xf>
    <xf numFmtId="0" fontId="35" fillId="15" borderId="24" xfId="0" applyFont="1" applyFill="1" applyBorder="1" applyAlignment="1">
      <alignment horizontal="center" vertical="center" wrapText="1"/>
    </xf>
    <xf numFmtId="0" fontId="5" fillId="19" borderId="47" xfId="0" applyFont="1" applyFill="1" applyBorder="1" applyAlignment="1">
      <alignment horizontal="center" vertical="center" wrapText="1"/>
    </xf>
    <xf numFmtId="0" fontId="3" fillId="18" borderId="47" xfId="0" applyFont="1" applyFill="1" applyBorder="1" applyAlignment="1">
      <alignment horizontal="center" vertical="center" wrapText="1"/>
    </xf>
    <xf numFmtId="0" fontId="3" fillId="18" borderId="48" xfId="0" applyFont="1" applyFill="1" applyBorder="1" applyAlignment="1">
      <alignment horizontal="center" vertical="center" wrapText="1"/>
    </xf>
    <xf numFmtId="0" fontId="3" fillId="18" borderId="12" xfId="0" applyFont="1" applyFill="1" applyBorder="1" applyAlignment="1">
      <alignment horizontal="center" vertical="center" wrapText="1"/>
    </xf>
    <xf numFmtId="0" fontId="3" fillId="18" borderId="24" xfId="0" applyFont="1" applyFill="1" applyBorder="1" applyAlignment="1">
      <alignment horizontal="center" vertical="center" wrapText="1"/>
    </xf>
    <xf numFmtId="0" fontId="3" fillId="18" borderId="21" xfId="0" applyFont="1" applyFill="1" applyBorder="1" applyAlignment="1">
      <alignment horizontal="center" vertical="center" wrapText="1"/>
    </xf>
    <xf numFmtId="0" fontId="34" fillId="0" borderId="12" xfId="0" applyFont="1" applyFill="1" applyBorder="1" applyAlignment="1" applyProtection="1">
      <alignment horizontal="center" vertical="center" wrapText="1"/>
    </xf>
    <xf numFmtId="0" fontId="34" fillId="0" borderId="24" xfId="0" applyFont="1" applyFill="1" applyBorder="1" applyAlignment="1" applyProtection="1">
      <alignment horizontal="center" vertical="center" wrapText="1"/>
    </xf>
    <xf numFmtId="0" fontId="3" fillId="16" borderId="24" xfId="0" applyFont="1" applyFill="1" applyBorder="1" applyAlignment="1">
      <alignment horizontal="center" vertical="center" wrapText="1"/>
    </xf>
    <xf numFmtId="0" fontId="3" fillId="12" borderId="24" xfId="0" applyFont="1" applyFill="1" applyBorder="1" applyAlignment="1">
      <alignment horizontal="center" vertical="center" wrapText="1"/>
    </xf>
    <xf numFmtId="0" fontId="3" fillId="12" borderId="12" xfId="0" applyFont="1" applyFill="1" applyBorder="1" applyAlignment="1">
      <alignment horizontal="center" vertical="center" wrapText="1"/>
    </xf>
    <xf numFmtId="0" fontId="3" fillId="13" borderId="24" xfId="0" applyFont="1" applyFill="1" applyBorder="1" applyAlignment="1">
      <alignment horizontal="center" vertical="center" wrapText="1"/>
    </xf>
    <xf numFmtId="0" fontId="3" fillId="11" borderId="24" xfId="0" applyFont="1" applyFill="1" applyBorder="1" applyAlignment="1">
      <alignment horizontal="center" vertical="center" wrapText="1"/>
    </xf>
    <xf numFmtId="0" fontId="3" fillId="14" borderId="24" xfId="0" applyFont="1" applyFill="1" applyBorder="1" applyAlignment="1">
      <alignment horizontal="center" vertical="center" wrapText="1"/>
    </xf>
    <xf numFmtId="0" fontId="3" fillId="15" borderId="2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2" fillId="12" borderId="12" xfId="0" applyFont="1" applyFill="1" applyBorder="1" applyAlignment="1">
      <alignment vertical="center" wrapText="1"/>
    </xf>
    <xf numFmtId="0" fontId="3" fillId="15" borderId="54" xfId="0" applyFont="1" applyFill="1" applyBorder="1" applyAlignment="1">
      <alignment vertical="center" wrapText="1"/>
    </xf>
    <xf numFmtId="0" fontId="3" fillId="0" borderId="12" xfId="0" applyFont="1" applyFill="1" applyBorder="1" applyAlignment="1">
      <alignment vertical="center" wrapText="1"/>
    </xf>
    <xf numFmtId="0" fontId="3" fillId="0" borderId="49" xfId="0" applyFont="1" applyFill="1" applyBorder="1" applyAlignment="1">
      <alignment vertical="center" wrapText="1"/>
    </xf>
    <xf numFmtId="0" fontId="32" fillId="11" borderId="12" xfId="0" applyFont="1" applyFill="1" applyBorder="1" applyAlignment="1">
      <alignment vertical="center" wrapText="1"/>
    </xf>
    <xf numFmtId="0" fontId="0" fillId="14" borderId="11" xfId="0" applyFont="1" applyFill="1" applyBorder="1" applyAlignment="1">
      <alignment horizontal="center" vertical="center" wrapText="1"/>
    </xf>
    <xf numFmtId="0" fontId="32" fillId="0" borderId="49" xfId="0" applyFont="1" applyFill="1" applyBorder="1" applyAlignment="1">
      <alignment horizontal="center" vertical="center" wrapText="1"/>
    </xf>
    <xf numFmtId="0" fontId="32" fillId="0" borderId="36" xfId="0" applyFont="1" applyFill="1" applyBorder="1" applyAlignment="1">
      <alignment horizontal="center" vertical="center" wrapText="1"/>
    </xf>
    <xf numFmtId="0" fontId="32" fillId="0" borderId="49" xfId="0" applyFont="1" applyFill="1" applyBorder="1" applyAlignment="1">
      <alignment vertical="center" wrapText="1"/>
    </xf>
    <xf numFmtId="0" fontId="32" fillId="0" borderId="24" xfId="0" applyFont="1" applyFill="1" applyBorder="1" applyAlignment="1">
      <alignment vertical="center" wrapText="1"/>
    </xf>
    <xf numFmtId="0" fontId="3" fillId="17" borderId="53" xfId="0" applyFont="1" applyFill="1" applyBorder="1" applyAlignment="1">
      <alignment vertical="center" wrapText="1"/>
    </xf>
    <xf numFmtId="0" fontId="3" fillId="0" borderId="0" xfId="0" applyFont="1" applyFill="1" applyBorder="1" applyAlignment="1">
      <alignment vertical="center" wrapText="1"/>
    </xf>
    <xf numFmtId="0" fontId="0" fillId="0" borderId="24" xfId="0" applyBorder="1" applyAlignment="1">
      <alignment horizontal="center" vertical="center" wrapText="1"/>
    </xf>
    <xf numFmtId="9" fontId="6" fillId="0" borderId="55" xfId="1"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29" xfId="0" applyFont="1" applyFill="1" applyBorder="1" applyAlignment="1">
      <alignment horizontal="center" vertical="center" wrapText="1"/>
    </xf>
    <xf numFmtId="9" fontId="2" fillId="0" borderId="29" xfId="0" applyNumberFormat="1"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61" xfId="0" applyFont="1" applyFill="1" applyBorder="1" applyAlignment="1">
      <alignment horizontal="center" vertical="center" wrapText="1"/>
    </xf>
    <xf numFmtId="9" fontId="2" fillId="0" borderId="60" xfId="0" applyNumberFormat="1" applyFont="1" applyFill="1" applyBorder="1" applyAlignment="1">
      <alignment horizontal="center" vertical="center" wrapText="1"/>
    </xf>
    <xf numFmtId="9" fontId="2" fillId="0" borderId="61" xfId="0" applyNumberFormat="1" applyFont="1" applyFill="1" applyBorder="1" applyAlignment="1">
      <alignment horizontal="center" vertical="center" wrapText="1"/>
    </xf>
    <xf numFmtId="0" fontId="2" fillId="0" borderId="45" xfId="0" applyFont="1" applyFill="1" applyBorder="1" applyAlignment="1">
      <alignment horizontal="center" vertical="center" wrapText="1"/>
    </xf>
    <xf numFmtId="9" fontId="2" fillId="0" borderId="45" xfId="1" applyFont="1" applyFill="1" applyBorder="1" applyAlignment="1">
      <alignment horizontal="center" vertical="center" wrapText="1"/>
    </xf>
    <xf numFmtId="9" fontId="2" fillId="0" borderId="61" xfId="1" applyFont="1" applyFill="1" applyBorder="1" applyAlignment="1">
      <alignment horizontal="center" vertical="center" wrapText="1"/>
    </xf>
    <xf numFmtId="9" fontId="2" fillId="0" borderId="60" xfId="1" applyFont="1" applyFill="1" applyBorder="1" applyAlignment="1">
      <alignment horizontal="center" vertical="center" wrapText="1"/>
    </xf>
    <xf numFmtId="2" fontId="2" fillId="0" borderId="45" xfId="0" applyNumberFormat="1" applyFont="1" applyFill="1" applyBorder="1" applyAlignment="1">
      <alignment horizontal="center" vertical="center" wrapText="1"/>
    </xf>
    <xf numFmtId="2" fontId="2" fillId="0" borderId="60" xfId="0" applyNumberFormat="1" applyFont="1" applyFill="1" applyBorder="1" applyAlignment="1">
      <alignment horizontal="center" vertical="center" wrapText="1"/>
    </xf>
    <xf numFmtId="2" fontId="2" fillId="0" borderId="61" xfId="0" applyNumberFormat="1" applyFont="1" applyFill="1" applyBorder="1" applyAlignment="1">
      <alignment horizontal="center" vertical="center" wrapText="1"/>
    </xf>
    <xf numFmtId="9" fontId="6" fillId="0" borderId="60" xfId="1" applyFont="1" applyFill="1" applyBorder="1" applyAlignment="1">
      <alignment horizontal="center" vertical="center" wrapText="1"/>
    </xf>
    <xf numFmtId="9" fontId="6" fillId="0" borderId="61" xfId="1" applyFont="1" applyFill="1" applyBorder="1" applyAlignment="1">
      <alignment horizontal="center" vertical="center" wrapText="1"/>
    </xf>
    <xf numFmtId="9" fontId="43" fillId="0" borderId="0" xfId="0" applyNumberFormat="1" applyFont="1" applyBorder="1" applyAlignment="1">
      <alignment horizontal="center" vertical="center" wrapText="1"/>
    </xf>
    <xf numFmtId="0" fontId="43" fillId="0" borderId="0" xfId="0" applyFont="1" applyBorder="1" applyAlignment="1">
      <alignment horizontal="center" vertical="center" wrapText="1"/>
    </xf>
    <xf numFmtId="9" fontId="43" fillId="0" borderId="0" xfId="0" applyNumberFormat="1" applyFont="1" applyFill="1" applyBorder="1" applyAlignment="1">
      <alignment horizontal="center" vertical="center" wrapText="1"/>
    </xf>
    <xf numFmtId="0" fontId="43" fillId="20" borderId="0" xfId="0" applyFont="1" applyFill="1" applyBorder="1" applyAlignment="1">
      <alignment horizontal="center" vertical="center" wrapText="1"/>
    </xf>
    <xf numFmtId="9" fontId="43" fillId="20" borderId="0" xfId="0" applyNumberFormat="1" applyFont="1" applyFill="1" applyBorder="1" applyAlignment="1">
      <alignment horizontal="center" vertical="center" wrapText="1"/>
    </xf>
    <xf numFmtId="9" fontId="44" fillId="0" borderId="62" xfId="0" applyNumberFormat="1" applyFont="1" applyBorder="1" applyAlignment="1">
      <alignment horizontal="center" vertical="center" wrapText="1"/>
    </xf>
    <xf numFmtId="14" fontId="6" fillId="0" borderId="62" xfId="0" applyNumberFormat="1" applyFont="1" applyBorder="1" applyAlignment="1">
      <alignment horizontal="center" vertical="center" wrapText="1"/>
    </xf>
    <xf numFmtId="9" fontId="45" fillId="0" borderId="27" xfId="1" applyFont="1" applyFill="1" applyBorder="1" applyAlignment="1">
      <alignment horizontal="center" vertical="center" wrapText="1"/>
    </xf>
    <xf numFmtId="9" fontId="44" fillId="0" borderId="24" xfId="0" applyNumberFormat="1" applyFont="1" applyBorder="1" applyAlignment="1">
      <alignment horizontal="center" vertical="center" wrapText="1"/>
    </xf>
    <xf numFmtId="14" fontId="6" fillId="0" borderId="24" xfId="0" applyNumberFormat="1" applyFont="1" applyBorder="1" applyAlignment="1">
      <alignment horizontal="center" vertical="center" wrapText="1"/>
    </xf>
    <xf numFmtId="9" fontId="44" fillId="0" borderId="12" xfId="0" applyNumberFormat="1" applyFont="1" applyBorder="1" applyAlignment="1">
      <alignment horizontal="center" vertical="center" wrapText="1"/>
    </xf>
    <xf numFmtId="14" fontId="6" fillId="0" borderId="12" xfId="0" applyNumberFormat="1" applyFont="1" applyBorder="1" applyAlignment="1">
      <alignment horizontal="center" vertical="center" wrapText="1"/>
    </xf>
    <xf numFmtId="14" fontId="6" fillId="0" borderId="63" xfId="0" applyNumberFormat="1" applyFont="1" applyBorder="1" applyAlignment="1">
      <alignment horizontal="center" vertical="center" wrapText="1"/>
    </xf>
    <xf numFmtId="9" fontId="45" fillId="20" borderId="27" xfId="1" applyFont="1" applyFill="1" applyBorder="1" applyAlignment="1">
      <alignment horizontal="center" vertical="center" wrapText="1"/>
    </xf>
    <xf numFmtId="9" fontId="44" fillId="0" borderId="63" xfId="0" applyNumberFormat="1" applyFont="1" applyBorder="1" applyAlignment="1">
      <alignment horizontal="center" vertical="center" wrapText="1"/>
    </xf>
    <xf numFmtId="14" fontId="2" fillId="0" borderId="0" xfId="0" applyNumberFormat="1" applyFont="1" applyBorder="1" applyAlignment="1">
      <alignment vertical="center"/>
    </xf>
    <xf numFmtId="9" fontId="44" fillId="20" borderId="62" xfId="0" applyNumberFormat="1" applyFont="1" applyFill="1" applyBorder="1" applyAlignment="1">
      <alignment horizontal="center" vertical="center" wrapText="1"/>
    </xf>
    <xf numFmtId="9" fontId="44" fillId="20" borderId="24" xfId="0" applyNumberFormat="1" applyFont="1" applyFill="1" applyBorder="1" applyAlignment="1">
      <alignment horizontal="center" vertical="center" wrapText="1"/>
    </xf>
    <xf numFmtId="9" fontId="44" fillId="20" borderId="63" xfId="0" applyNumberFormat="1" applyFont="1" applyFill="1" applyBorder="1" applyAlignment="1">
      <alignment horizontal="center" vertical="center" wrapText="1"/>
    </xf>
    <xf numFmtId="14" fontId="6" fillId="20" borderId="62" xfId="0" applyNumberFormat="1" applyFont="1" applyFill="1" applyBorder="1" applyAlignment="1">
      <alignment horizontal="center" vertical="center" wrapText="1"/>
    </xf>
    <xf numFmtId="9" fontId="44" fillId="20" borderId="12" xfId="0" applyNumberFormat="1" applyFont="1" applyFill="1" applyBorder="1" applyAlignment="1">
      <alignment horizontal="center" vertical="center" wrapText="1"/>
    </xf>
    <xf numFmtId="14" fontId="6" fillId="20" borderId="12" xfId="0" applyNumberFormat="1" applyFont="1" applyFill="1" applyBorder="1" applyAlignment="1">
      <alignment horizontal="center" vertical="center" wrapText="1"/>
    </xf>
    <xf numFmtId="9" fontId="45" fillId="20" borderId="33" xfId="1" applyFont="1" applyFill="1" applyBorder="1" applyAlignment="1">
      <alignment horizontal="center" vertical="center" wrapText="1"/>
    </xf>
    <xf numFmtId="14" fontId="6" fillId="20" borderId="24" xfId="0" applyNumberFormat="1" applyFont="1" applyFill="1" applyBorder="1" applyAlignment="1">
      <alignment horizontal="center" vertical="center" wrapText="1"/>
    </xf>
    <xf numFmtId="14" fontId="6" fillId="20" borderId="63" xfId="0" applyNumberFormat="1" applyFont="1" applyFill="1" applyBorder="1" applyAlignment="1">
      <alignment horizontal="center" vertical="center" wrapText="1"/>
    </xf>
    <xf numFmtId="14" fontId="6" fillId="20" borderId="21" xfId="0" applyNumberFormat="1" applyFont="1" applyFill="1" applyBorder="1" applyAlignment="1">
      <alignment horizontal="center" vertical="center" wrapText="1"/>
    </xf>
    <xf numFmtId="0" fontId="44" fillId="20" borderId="65" xfId="0" applyFont="1" applyFill="1" applyBorder="1" applyAlignment="1">
      <alignment horizontal="left" vertical="center" wrapText="1"/>
    </xf>
    <xf numFmtId="0" fontId="44" fillId="20" borderId="64" xfId="0" applyFont="1" applyFill="1" applyBorder="1" applyAlignment="1">
      <alignment horizontal="left" vertical="center" wrapText="1"/>
    </xf>
    <xf numFmtId="0" fontId="44" fillId="20" borderId="36" xfId="0" applyFont="1" applyFill="1" applyBorder="1" applyAlignment="1">
      <alignment horizontal="left" vertical="center" wrapText="1"/>
    </xf>
    <xf numFmtId="0" fontId="46" fillId="20" borderId="65" xfId="0" applyFont="1" applyFill="1" applyBorder="1" applyAlignment="1">
      <alignment horizontal="left" vertical="center" wrapText="1"/>
    </xf>
    <xf numFmtId="0" fontId="46" fillId="20" borderId="64" xfId="0" applyFont="1" applyFill="1" applyBorder="1" applyAlignment="1">
      <alignment horizontal="left" vertical="center" wrapText="1"/>
    </xf>
    <xf numFmtId="0" fontId="44" fillId="20" borderId="66" xfId="0" applyFont="1" applyFill="1" applyBorder="1" applyAlignment="1">
      <alignment horizontal="left" vertical="center" wrapText="1"/>
    </xf>
    <xf numFmtId="0" fontId="7" fillId="5" borderId="18" xfId="0" applyFont="1" applyFill="1" applyBorder="1" applyAlignment="1">
      <alignment horizontal="center" vertical="center" wrapText="1"/>
    </xf>
    <xf numFmtId="0" fontId="48" fillId="5" borderId="24" xfId="0" applyFont="1" applyFill="1" applyBorder="1" applyAlignment="1">
      <alignment horizontal="center" vertical="center" wrapText="1"/>
    </xf>
    <xf numFmtId="0" fontId="46" fillId="14" borderId="66" xfId="0" applyFont="1" applyFill="1" applyBorder="1" applyAlignment="1">
      <alignment horizontal="left" vertical="center" wrapText="1"/>
    </xf>
    <xf numFmtId="0" fontId="44" fillId="14" borderId="64" xfId="0" applyFont="1" applyFill="1" applyBorder="1" applyAlignment="1">
      <alignment horizontal="left" vertical="center" wrapText="1"/>
    </xf>
    <xf numFmtId="0" fontId="0" fillId="14" borderId="10" xfId="0" applyFont="1" applyFill="1" applyBorder="1" applyAlignment="1">
      <alignment horizontal="left" vertical="center" wrapText="1"/>
    </xf>
    <xf numFmtId="0" fontId="15" fillId="14" borderId="11" xfId="0" applyFont="1" applyFill="1" applyBorder="1" applyAlignment="1">
      <alignment horizontal="center" wrapText="1"/>
    </xf>
    <xf numFmtId="0" fontId="15" fillId="14" borderId="11" xfId="0" applyFont="1" applyFill="1" applyBorder="1" applyAlignment="1">
      <alignment horizontal="center" vertical="center" wrapText="1"/>
    </xf>
    <xf numFmtId="0" fontId="15" fillId="14" borderId="10" xfId="0" applyFont="1" applyFill="1" applyBorder="1" applyAlignment="1">
      <alignment horizontal="left" vertical="top" wrapText="1"/>
    </xf>
    <xf numFmtId="0" fontId="15" fillId="14" borderId="10" xfId="0" applyFont="1" applyFill="1" applyBorder="1" applyAlignment="1">
      <alignment horizontal="left" vertical="center" wrapText="1"/>
    </xf>
    <xf numFmtId="0" fontId="15" fillId="14" borderId="24"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14" borderId="24" xfId="0" applyFill="1" applyBorder="1" applyAlignment="1">
      <alignment horizontal="center" vertical="center" wrapText="1"/>
    </xf>
    <xf numFmtId="0" fontId="0" fillId="14" borderId="11" xfId="0" applyFont="1" applyFill="1" applyBorder="1" applyAlignment="1">
      <alignment horizontal="left" vertical="center" wrapText="1"/>
    </xf>
    <xf numFmtId="0" fontId="15" fillId="14" borderId="11" xfId="0" applyFont="1" applyFill="1" applyBorder="1" applyAlignment="1">
      <alignment horizontal="left" vertical="center" wrapText="1"/>
    </xf>
    <xf numFmtId="0" fontId="7" fillId="22" borderId="16" xfId="0" applyFont="1" applyFill="1" applyBorder="1" applyAlignment="1">
      <alignment horizontal="center" vertical="center" wrapText="1"/>
    </xf>
    <xf numFmtId="0" fontId="0" fillId="0" borderId="0" xfId="0" applyAlignment="1">
      <alignment wrapText="1"/>
    </xf>
    <xf numFmtId="0" fontId="19" fillId="0" borderId="24" xfId="0" applyFont="1" applyBorder="1" applyAlignment="1">
      <alignment vertical="center" wrapText="1"/>
    </xf>
    <xf numFmtId="9" fontId="2" fillId="0" borderId="52" xfId="0" applyNumberFormat="1" applyFont="1" applyFill="1" applyBorder="1" applyAlignment="1">
      <alignment horizontal="center" vertical="center" wrapText="1"/>
    </xf>
    <xf numFmtId="0" fontId="2" fillId="0" borderId="52" xfId="0" applyFont="1" applyFill="1" applyBorder="1" applyAlignment="1">
      <alignment horizontal="center" vertical="center" wrapText="1"/>
    </xf>
    <xf numFmtId="9" fontId="2" fillId="0" borderId="52" xfId="1" applyFont="1" applyFill="1" applyBorder="1" applyAlignment="1">
      <alignment horizontal="center" vertical="center" wrapText="1"/>
    </xf>
    <xf numFmtId="9" fontId="6" fillId="0" borderId="52" xfId="1" applyFont="1" applyFill="1" applyBorder="1" applyAlignment="1">
      <alignment horizontal="center" vertical="center" wrapText="1"/>
    </xf>
    <xf numFmtId="2" fontId="2" fillId="0" borderId="52" xfId="0" applyNumberFormat="1" applyFont="1" applyFill="1" applyBorder="1" applyAlignment="1">
      <alignment horizontal="center" vertical="center" wrapText="1"/>
    </xf>
    <xf numFmtId="0" fontId="3" fillId="17" borderId="45" xfId="0" applyFont="1" applyFill="1" applyBorder="1" applyAlignment="1">
      <alignment horizontal="center" vertical="center" wrapText="1"/>
    </xf>
    <xf numFmtId="0" fontId="2" fillId="23" borderId="24" xfId="0" applyFont="1" applyFill="1" applyBorder="1" applyAlignment="1">
      <alignment horizontal="center" vertical="center" wrapText="1"/>
    </xf>
    <xf numFmtId="9" fontId="2" fillId="23" borderId="24" xfId="0" applyNumberFormat="1" applyFont="1" applyFill="1" applyBorder="1" applyAlignment="1">
      <alignment horizontal="center" vertical="center" wrapText="1"/>
    </xf>
    <xf numFmtId="9" fontId="2" fillId="23" borderId="24" xfId="1" applyFont="1" applyFill="1" applyBorder="1" applyAlignment="1">
      <alignment horizontal="center" vertical="center" wrapText="1"/>
    </xf>
    <xf numFmtId="9" fontId="6" fillId="23" borderId="24" xfId="1" applyFont="1" applyFill="1" applyBorder="1" applyAlignment="1">
      <alignment horizontal="center" vertical="center" wrapText="1"/>
    </xf>
    <xf numFmtId="9" fontId="43" fillId="23" borderId="24" xfId="0" applyNumberFormat="1" applyFont="1" applyFill="1" applyBorder="1" applyAlignment="1">
      <alignment horizontal="center" vertical="center" wrapText="1"/>
    </xf>
    <xf numFmtId="0" fontId="43" fillId="23" borderId="24" xfId="0" applyFont="1" applyFill="1" applyBorder="1" applyAlignment="1">
      <alignment horizontal="center" vertical="center" wrapText="1"/>
    </xf>
    <xf numFmtId="2" fontId="2" fillId="23" borderId="24" xfId="0" applyNumberFormat="1" applyFont="1" applyFill="1" applyBorder="1" applyAlignment="1">
      <alignment horizontal="center" vertical="center" wrapText="1"/>
    </xf>
    <xf numFmtId="0" fontId="0" fillId="21" borderId="24" xfId="0" applyFill="1" applyBorder="1" applyAlignment="1">
      <alignment horizontal="center" vertical="center" wrapText="1"/>
    </xf>
    <xf numFmtId="0" fontId="0" fillId="21" borderId="24" xfId="0" applyFill="1" applyBorder="1" applyAlignment="1">
      <alignment horizontal="center" vertical="center"/>
    </xf>
    <xf numFmtId="0" fontId="0" fillId="21" borderId="24" xfId="0" applyFill="1" applyBorder="1"/>
    <xf numFmtId="0" fontId="0" fillId="21" borderId="24" xfId="0" applyFill="1" applyBorder="1" applyAlignment="1">
      <alignment vertical="center" wrapText="1"/>
    </xf>
    <xf numFmtId="0" fontId="0" fillId="0" borderId="0" xfId="0" applyAlignment="1">
      <alignment horizontal="right" vertical="center" wrapText="1"/>
    </xf>
    <xf numFmtId="0" fontId="27" fillId="0" borderId="64" xfId="0" applyFont="1" applyBorder="1" applyAlignment="1">
      <alignment horizontal="center" vertical="center" wrapText="1"/>
    </xf>
    <xf numFmtId="0" fontId="27" fillId="0" borderId="24" xfId="0" applyFont="1" applyBorder="1" applyAlignment="1">
      <alignment horizontal="center" vertical="center" wrapText="1"/>
    </xf>
    <xf numFmtId="0" fontId="42" fillId="0" borderId="0" xfId="0" applyFont="1"/>
    <xf numFmtId="0" fontId="15" fillId="0" borderId="0" xfId="0" applyFont="1"/>
    <xf numFmtId="0" fontId="0" fillId="14" borderId="11" xfId="0" applyFill="1" applyBorder="1"/>
    <xf numFmtId="0" fontId="2" fillId="0" borderId="0" xfId="0" applyFont="1" applyAlignment="1">
      <alignment vertical="center"/>
    </xf>
    <xf numFmtId="0" fontId="15" fillId="0" borderId="24" xfId="0" applyFont="1" applyFill="1" applyBorder="1" applyAlignment="1">
      <alignment horizontal="center" vertical="center" wrapText="1"/>
    </xf>
    <xf numFmtId="0" fontId="0" fillId="0" borderId="0" xfId="0" applyAlignment="1">
      <alignment horizontal="center" vertical="center"/>
    </xf>
    <xf numFmtId="0" fontId="51" fillId="0" borderId="24" xfId="0" applyFont="1" applyBorder="1" applyAlignment="1">
      <alignment horizontal="center" vertical="center" wrapText="1"/>
    </xf>
    <xf numFmtId="0" fontId="41" fillId="4" borderId="0" xfId="0" applyFont="1" applyFill="1" applyAlignment="1">
      <alignment horizontal="center" vertical="center" wrapText="1"/>
    </xf>
    <xf numFmtId="0" fontId="10" fillId="7" borderId="39"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6" fillId="7" borderId="24" xfId="0" applyFont="1" applyFill="1" applyBorder="1" applyAlignment="1">
      <alignment vertical="center" wrapText="1"/>
    </xf>
    <xf numFmtId="0" fontId="0" fillId="7" borderId="24" xfId="0" applyFill="1" applyBorder="1" applyAlignment="1">
      <alignment wrapText="1"/>
    </xf>
    <xf numFmtId="0" fontId="0" fillId="7" borderId="24" xfId="0" applyFill="1" applyBorder="1" applyAlignment="1">
      <alignment vertical="center" wrapText="1"/>
    </xf>
    <xf numFmtId="0" fontId="2" fillId="23" borderId="24" xfId="0" applyFont="1" applyFill="1" applyBorder="1" applyAlignment="1">
      <alignment horizontal="center" vertical="center" wrapText="1"/>
    </xf>
    <xf numFmtId="0" fontId="2" fillId="0" borderId="18" xfId="0" applyFont="1" applyFill="1" applyBorder="1" applyAlignment="1">
      <alignment horizontal="center" vertical="center" wrapText="1"/>
    </xf>
    <xf numFmtId="9" fontId="6" fillId="0" borderId="24" xfId="1" applyFont="1" applyFill="1" applyBorder="1" applyAlignment="1">
      <alignment horizontal="center" vertical="center" wrapText="1"/>
    </xf>
    <xf numFmtId="0" fontId="2" fillId="0" borderId="52" xfId="0" applyFont="1" applyFill="1" applyBorder="1" applyAlignment="1">
      <alignment horizontal="center" vertical="center" wrapText="1"/>
    </xf>
    <xf numFmtId="0" fontId="52" fillId="0" borderId="0" xfId="0" applyFont="1" applyAlignment="1">
      <alignment vertical="center" wrapText="1"/>
    </xf>
    <xf numFmtId="0" fontId="0" fillId="0" borderId="11" xfId="0" applyBorder="1" applyAlignment="1">
      <alignment horizontal="center" vertical="center" wrapText="1"/>
    </xf>
    <xf numFmtId="9" fontId="0" fillId="0" borderId="11" xfId="0" applyNumberFormat="1" applyBorder="1" applyAlignment="1">
      <alignment horizontal="center" vertical="center" wrapText="1"/>
    </xf>
    <xf numFmtId="14" fontId="10" fillId="0" borderId="24" xfId="0" applyNumberFormat="1" applyFont="1" applyBorder="1" applyAlignment="1">
      <alignment horizontal="center" vertical="center" wrapText="1"/>
    </xf>
    <xf numFmtId="0" fontId="0" fillId="14" borderId="11"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24" xfId="0" applyFill="1" applyBorder="1" applyAlignment="1">
      <alignment vertical="top" wrapText="1"/>
    </xf>
    <xf numFmtId="0" fontId="0" fillId="21" borderId="24" xfId="0" applyFill="1" applyBorder="1" applyAlignment="1">
      <alignment horizontal="center"/>
    </xf>
    <xf numFmtId="9" fontId="0" fillId="24" borderId="24" xfId="0" applyNumberFormat="1" applyFill="1" applyBorder="1" applyAlignment="1">
      <alignment horizontal="center" vertical="center"/>
    </xf>
    <xf numFmtId="9" fontId="2" fillId="23" borderId="24" xfId="0" applyNumberFormat="1" applyFont="1" applyFill="1" applyBorder="1" applyAlignment="1">
      <alignment horizontal="left" vertical="top" wrapText="1"/>
    </xf>
    <xf numFmtId="14" fontId="8" fillId="6" borderId="24" xfId="0" applyNumberFormat="1" applyFont="1" applyFill="1" applyBorder="1" applyAlignment="1">
      <alignment horizontal="center" vertical="center" wrapText="1"/>
    </xf>
    <xf numFmtId="0" fontId="0" fillId="0" borderId="0" xfId="0" pivotButton="1"/>
    <xf numFmtId="0" fontId="0" fillId="0" borderId="0" xfId="0" applyAlignment="1">
      <alignment horizontal="left"/>
    </xf>
    <xf numFmtId="9" fontId="0" fillId="0" borderId="0" xfId="0" applyNumberFormat="1"/>
    <xf numFmtId="0" fontId="5" fillId="5" borderId="45" xfId="0" applyFont="1" applyFill="1" applyBorder="1" applyAlignment="1">
      <alignment horizontal="center" vertical="center" wrapText="1"/>
    </xf>
    <xf numFmtId="164" fontId="0" fillId="0" borderId="0" xfId="0" applyNumberFormat="1"/>
    <xf numFmtId="9" fontId="27" fillId="0" borderId="0" xfId="0" applyNumberFormat="1" applyFont="1" applyAlignment="1">
      <alignment horizontal="center" vertical="center"/>
    </xf>
    <xf numFmtId="0" fontId="3" fillId="17" borderId="10" xfId="0" applyFont="1" applyFill="1" applyBorder="1" applyAlignment="1">
      <alignment horizontal="center" vertical="center" wrapText="1"/>
    </xf>
    <xf numFmtId="9" fontId="2" fillId="0" borderId="13" xfId="1" applyFont="1" applyFill="1" applyBorder="1" applyAlignment="1">
      <alignment horizontal="center" vertical="center" wrapText="1"/>
    </xf>
    <xf numFmtId="9" fontId="2" fillId="0" borderId="13" xfId="0" applyNumberFormat="1" applyFont="1" applyFill="1" applyBorder="1" applyAlignment="1">
      <alignment horizontal="center" vertical="center" wrapText="1"/>
    </xf>
    <xf numFmtId="9" fontId="2" fillId="0" borderId="27" xfId="1" applyFont="1" applyFill="1" applyBorder="1" applyAlignment="1">
      <alignment horizontal="center" vertical="center" wrapText="1"/>
    </xf>
    <xf numFmtId="0" fontId="2" fillId="0" borderId="13" xfId="0" applyFont="1" applyFill="1" applyBorder="1" applyAlignment="1">
      <alignment horizontal="center" vertical="center" wrapText="1"/>
    </xf>
    <xf numFmtId="1" fontId="0" fillId="0" borderId="0" xfId="0" applyNumberFormat="1"/>
    <xf numFmtId="0" fontId="27" fillId="0" borderId="0" xfId="0" applyFont="1" applyAlignment="1">
      <alignment horizontal="left" vertical="center" wrapText="1"/>
    </xf>
    <xf numFmtId="0" fontId="0" fillId="0" borderId="0" xfId="0" applyAlignment="1">
      <alignment vertical="center"/>
    </xf>
    <xf numFmtId="0" fontId="27" fillId="0" borderId="0" xfId="0" applyFont="1"/>
    <xf numFmtId="0" fontId="0" fillId="0" borderId="55" xfId="0" applyBorder="1"/>
    <xf numFmtId="0" fontId="27" fillId="0" borderId="34" xfId="0" applyFont="1" applyBorder="1"/>
    <xf numFmtId="0" fontId="0" fillId="0" borderId="69" xfId="0" applyBorder="1"/>
    <xf numFmtId="0" fontId="0" fillId="0" borderId="24" xfId="0" applyBorder="1" applyAlignment="1">
      <alignment horizontal="center"/>
    </xf>
    <xf numFmtId="0" fontId="0" fillId="0" borderId="21" xfId="0" applyBorder="1" applyAlignment="1">
      <alignment horizontal="center"/>
    </xf>
    <xf numFmtId="0" fontId="0" fillId="0" borderId="24" xfId="0" applyBorder="1"/>
    <xf numFmtId="0" fontId="0" fillId="0" borderId="24" xfId="0" pivotButton="1" applyBorder="1" applyAlignment="1">
      <alignment horizontal="center" vertical="center"/>
    </xf>
    <xf numFmtId="0" fontId="0" fillId="0" borderId="24" xfId="0" pivotButton="1" applyBorder="1" applyAlignment="1">
      <alignment horizontal="center"/>
    </xf>
    <xf numFmtId="0" fontId="0" fillId="0" borderId="24" xfId="0" applyBorder="1" applyAlignment="1">
      <alignment horizontal="left"/>
    </xf>
    <xf numFmtId="0" fontId="0" fillId="0" borderId="24" xfId="0" applyNumberFormat="1" applyBorder="1" applyAlignment="1">
      <alignment horizontal="center"/>
    </xf>
    <xf numFmtId="0" fontId="0" fillId="0" borderId="57" xfId="0" pivotButton="1" applyBorder="1" applyAlignment="1">
      <alignment horizontal="center" vertical="center"/>
    </xf>
    <xf numFmtId="0" fontId="0" fillId="0" borderId="56" xfId="0" applyBorder="1" applyAlignment="1">
      <alignment horizontal="center" vertical="center"/>
    </xf>
    <xf numFmtId="0" fontId="0" fillId="0" borderId="58" xfId="0" applyBorder="1" applyAlignment="1">
      <alignment horizontal="center" vertical="center"/>
    </xf>
    <xf numFmtId="0" fontId="0" fillId="0" borderId="36" xfId="0" applyBorder="1" applyAlignment="1">
      <alignment horizontal="center" vertical="center"/>
    </xf>
    <xf numFmtId="9" fontId="0" fillId="0" borderId="12" xfId="0" applyNumberFormat="1" applyBorder="1" applyAlignment="1">
      <alignment horizontal="center" vertical="center"/>
    </xf>
    <xf numFmtId="9" fontId="0" fillId="0" borderId="21" xfId="0" applyNumberFormat="1" applyBorder="1" applyAlignment="1">
      <alignment horizontal="center" vertical="center"/>
    </xf>
    <xf numFmtId="0" fontId="0" fillId="0" borderId="70" xfId="0" applyBorder="1" applyAlignment="1">
      <alignment horizontal="left" vertical="center" wrapText="1"/>
    </xf>
    <xf numFmtId="9" fontId="0" fillId="0" borderId="70" xfId="0" applyNumberFormat="1" applyBorder="1" applyAlignment="1">
      <alignment horizontal="center" vertical="center" wrapText="1"/>
    </xf>
    <xf numFmtId="0" fontId="0" fillId="0" borderId="70" xfId="0" pivotButton="1" applyBorder="1" applyAlignment="1">
      <alignment horizontal="left" vertical="center" wrapText="1"/>
    </xf>
    <xf numFmtId="0" fontId="27" fillId="0" borderId="71" xfId="0" pivotButton="1" applyFont="1" applyBorder="1" applyAlignment="1">
      <alignment horizontal="center" vertical="center" wrapText="1"/>
    </xf>
    <xf numFmtId="0" fontId="27" fillId="0" borderId="70" xfId="0" pivotButton="1" applyFont="1" applyBorder="1" applyAlignment="1">
      <alignment horizontal="center" vertical="center" wrapText="1"/>
    </xf>
    <xf numFmtId="0" fontId="27" fillId="0" borderId="71" xfId="0" applyFont="1" applyBorder="1" applyAlignment="1">
      <alignment horizontal="center" vertical="center" wrapText="1"/>
    </xf>
    <xf numFmtId="0" fontId="0" fillId="0" borderId="0" xfId="0" applyAlignment="1">
      <alignment horizontal="left" indent="1"/>
    </xf>
    <xf numFmtId="0" fontId="0" fillId="0" borderId="24" xfId="0" applyFont="1" applyBorder="1" applyAlignment="1">
      <alignment horizontal="left" vertical="center" wrapText="1"/>
    </xf>
    <xf numFmtId="9" fontId="0" fillId="0" borderId="24" xfId="0" applyNumberFormat="1" applyFont="1" applyBorder="1" applyAlignment="1">
      <alignment horizontal="center" vertical="center"/>
    </xf>
    <xf numFmtId="9" fontId="0" fillId="0" borderId="24" xfId="0" applyNumberFormat="1" applyBorder="1" applyAlignment="1">
      <alignment horizontal="center"/>
    </xf>
    <xf numFmtId="0" fontId="0" fillId="0" borderId="24" xfId="0" applyFill="1" applyBorder="1"/>
    <xf numFmtId="0" fontId="0" fillId="0" borderId="56" xfId="0" applyFont="1" applyFill="1" applyBorder="1" applyAlignment="1">
      <alignment horizontal="left" vertical="center" wrapText="1"/>
    </xf>
    <xf numFmtId="0" fontId="0" fillId="6" borderId="0" xfId="0" applyFill="1"/>
    <xf numFmtId="9" fontId="0" fillId="0" borderId="0" xfId="1" applyFont="1"/>
    <xf numFmtId="0" fontId="0" fillId="0" borderId="0" xfId="0" applyFill="1"/>
    <xf numFmtId="0" fontId="0" fillId="0" borderId="24" xfId="0" applyFont="1" applyFill="1" applyBorder="1" applyAlignment="1">
      <alignment horizontal="left" vertical="center" wrapText="1"/>
    </xf>
    <xf numFmtId="0" fontId="0" fillId="0" borderId="24" xfId="0" applyNumberFormat="1" applyBorder="1"/>
    <xf numFmtId="9" fontId="0" fillId="0" borderId="24" xfId="1" applyFont="1" applyBorder="1"/>
    <xf numFmtId="9" fontId="0" fillId="0" borderId="0" xfId="1" applyFont="1" applyAlignment="1">
      <alignment horizontal="left"/>
    </xf>
    <xf numFmtId="0" fontId="27" fillId="7" borderId="13" xfId="0" applyFont="1" applyFill="1" applyBorder="1" applyAlignment="1">
      <alignment horizontal="center" vertical="center" wrapText="1"/>
    </xf>
    <xf numFmtId="0" fontId="27" fillId="21" borderId="13" xfId="0" applyFont="1" applyFill="1" applyBorder="1" applyAlignment="1">
      <alignment horizontal="center" vertical="center" wrapText="1"/>
    </xf>
    <xf numFmtId="0" fontId="55" fillId="25" borderId="73" xfId="0" applyFont="1" applyFill="1" applyBorder="1" applyAlignment="1">
      <alignment vertical="center" wrapText="1"/>
    </xf>
    <xf numFmtId="0" fontId="55" fillId="27" borderId="72" xfId="0" applyFont="1" applyFill="1" applyBorder="1" applyAlignment="1">
      <alignment vertical="center" wrapText="1"/>
    </xf>
    <xf numFmtId="9" fontId="0" fillId="0" borderId="24" xfId="0" applyNumberFormat="1" applyBorder="1"/>
    <xf numFmtId="0" fontId="0" fillId="0" borderId="24" xfId="0" applyBorder="1" applyAlignment="1">
      <alignment wrapText="1"/>
    </xf>
    <xf numFmtId="9" fontId="0" fillId="0" borderId="24" xfId="0" applyNumberFormat="1" applyBorder="1" applyAlignment="1">
      <alignment wrapText="1"/>
    </xf>
    <xf numFmtId="0" fontId="0" fillId="0" borderId="55" xfId="0" applyBorder="1" applyAlignment="1">
      <alignment horizontal="center" vertical="center" wrapText="1"/>
    </xf>
    <xf numFmtId="0" fontId="0" fillId="0" borderId="67" xfId="0" applyBorder="1" applyAlignment="1">
      <alignment horizontal="center" vertical="center" wrapText="1"/>
    </xf>
    <xf numFmtId="0" fontId="0" fillId="0" borderId="64" xfId="0" applyBorder="1" applyAlignment="1">
      <alignment horizontal="center" vertical="center" wrapText="1"/>
    </xf>
    <xf numFmtId="9" fontId="0" fillId="0" borderId="24" xfId="0" applyNumberFormat="1" applyFill="1" applyBorder="1" applyAlignment="1">
      <alignment horizontal="center" vertical="center"/>
    </xf>
    <xf numFmtId="0" fontId="47" fillId="3" borderId="13" xfId="0" applyFont="1" applyFill="1" applyBorder="1" applyAlignment="1">
      <alignment horizontal="center" vertical="center" wrapText="1"/>
    </xf>
    <xf numFmtId="0" fontId="2" fillId="23" borderId="24" xfId="0" applyFont="1" applyFill="1" applyBorder="1" applyAlignment="1">
      <alignment horizontal="center" vertical="center" wrapText="1"/>
    </xf>
    <xf numFmtId="9" fontId="2" fillId="23" borderId="24"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9" fontId="2" fillId="0" borderId="13" xfId="0" applyNumberFormat="1" applyFont="1" applyFill="1" applyBorder="1" applyAlignment="1">
      <alignment horizontal="center" vertical="center" wrapText="1"/>
    </xf>
    <xf numFmtId="9" fontId="2" fillId="0" borderId="13" xfId="1"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2" fillId="23" borderId="12" xfId="0" applyFont="1" applyFill="1" applyBorder="1" applyAlignment="1">
      <alignment horizontal="center" vertical="center" wrapText="1"/>
    </xf>
    <xf numFmtId="9" fontId="6" fillId="0" borderId="24" xfId="1" applyFont="1" applyFill="1" applyBorder="1" applyAlignment="1">
      <alignment horizontal="center" vertical="center" wrapText="1"/>
    </xf>
    <xf numFmtId="0" fontId="0" fillId="0" borderId="24" xfId="0" applyBorder="1" applyAlignment="1">
      <alignment horizontal="center" vertical="center" wrapText="1"/>
    </xf>
    <xf numFmtId="10" fontId="6" fillId="0" borderId="24" xfId="1" applyNumberFormat="1" applyFont="1" applyFill="1" applyBorder="1" applyAlignment="1">
      <alignment horizontal="center" vertical="center" wrapText="1"/>
    </xf>
    <xf numFmtId="0" fontId="7" fillId="3" borderId="24" xfId="0" applyFont="1" applyFill="1" applyBorder="1" applyAlignment="1">
      <alignment horizontal="center" vertical="center" wrapText="1"/>
    </xf>
    <xf numFmtId="0" fontId="6" fillId="14" borderId="24" xfId="0" applyFont="1" applyFill="1" applyBorder="1" applyAlignment="1">
      <alignment horizontal="center" vertical="center" wrapText="1"/>
    </xf>
    <xf numFmtId="1" fontId="6" fillId="0" borderId="24" xfId="1" applyNumberFormat="1" applyFont="1" applyFill="1" applyBorder="1" applyAlignment="1">
      <alignment horizontal="center" vertical="center" wrapText="1"/>
    </xf>
    <xf numFmtId="0" fontId="6" fillId="0" borderId="24" xfId="0" applyFont="1" applyFill="1" applyBorder="1" applyAlignment="1">
      <alignment horizontal="center" vertical="center" wrapText="1"/>
    </xf>
    <xf numFmtId="9" fontId="2" fillId="0" borderId="24" xfId="1" applyFont="1" applyFill="1" applyBorder="1" applyAlignment="1">
      <alignment horizontal="center" vertical="center" wrapText="1"/>
    </xf>
    <xf numFmtId="0" fontId="7" fillId="3" borderId="28"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11" xfId="0" applyFont="1" applyFill="1" applyBorder="1" applyAlignment="1">
      <alignment horizontal="center" vertical="center" wrapText="1"/>
    </xf>
    <xf numFmtId="9" fontId="2" fillId="0" borderId="27" xfId="1" applyFont="1" applyFill="1" applyBorder="1" applyAlignment="1">
      <alignment horizontal="center" vertical="center" wrapText="1"/>
    </xf>
    <xf numFmtId="0" fontId="7" fillId="3" borderId="12" xfId="0" applyFont="1" applyFill="1" applyBorder="1" applyAlignment="1">
      <alignment horizontal="center" vertical="center" wrapText="1"/>
    </xf>
    <xf numFmtId="9" fontId="2" fillId="23" borderId="12" xfId="0" applyNumberFormat="1" applyFont="1" applyFill="1" applyBorder="1" applyAlignment="1">
      <alignment horizontal="center" vertical="center" wrapText="1"/>
    </xf>
    <xf numFmtId="0" fontId="2" fillId="23" borderId="24" xfId="0" applyNumberFormat="1" applyFont="1" applyFill="1" applyBorder="1" applyAlignment="1">
      <alignment horizontal="center" vertical="center" wrapText="1"/>
    </xf>
    <xf numFmtId="9" fontId="2" fillId="23" borderId="55" xfId="0" applyNumberFormat="1" applyFont="1" applyFill="1" applyBorder="1" applyAlignment="1">
      <alignment horizontal="center" vertical="center" wrapText="1"/>
    </xf>
    <xf numFmtId="9" fontId="2" fillId="23" borderId="12" xfId="1" applyFont="1" applyFill="1" applyBorder="1" applyAlignment="1">
      <alignment horizontal="center" vertical="center" wrapText="1"/>
    </xf>
    <xf numFmtId="9" fontId="2" fillId="23" borderId="57" xfId="0" applyNumberFormat="1" applyFont="1" applyFill="1" applyBorder="1" applyAlignment="1">
      <alignment horizontal="center" vertical="center" wrapText="1"/>
    </xf>
    <xf numFmtId="9" fontId="36" fillId="23" borderId="12" xfId="0" applyNumberFormat="1" applyFont="1" applyFill="1" applyBorder="1" applyAlignment="1">
      <alignment horizontal="center" vertical="center" wrapText="1"/>
    </xf>
    <xf numFmtId="9" fontId="36" fillId="23" borderId="57" xfId="0" applyNumberFormat="1" applyFont="1" applyFill="1" applyBorder="1" applyAlignment="1">
      <alignment horizontal="center" vertical="center" wrapText="1"/>
    </xf>
    <xf numFmtId="0" fontId="2" fillId="23" borderId="57" xfId="0" applyFont="1" applyFill="1" applyBorder="1" applyAlignment="1">
      <alignment horizontal="center" vertical="center" wrapText="1"/>
    </xf>
    <xf numFmtId="2" fontId="0" fillId="23" borderId="57" xfId="0" applyNumberFormat="1" applyFont="1" applyFill="1" applyBorder="1" applyAlignment="1">
      <alignment horizontal="center" vertical="center" wrapText="1"/>
    </xf>
    <xf numFmtId="0" fontId="0" fillId="23" borderId="12" xfId="0" applyFont="1" applyFill="1" applyBorder="1" applyAlignment="1">
      <alignment horizontal="center" vertical="center" wrapText="1"/>
    </xf>
    <xf numFmtId="1" fontId="0" fillId="23" borderId="12" xfId="0" applyNumberFormat="1" applyFont="1" applyFill="1" applyBorder="1" applyAlignment="1">
      <alignment horizontal="center" vertical="center" wrapText="1"/>
    </xf>
    <xf numFmtId="0" fontId="10" fillId="28" borderId="39" xfId="0" applyFont="1" applyFill="1" applyBorder="1" applyAlignment="1">
      <alignment horizontal="center" vertical="center" wrapText="1"/>
    </xf>
    <xf numFmtId="0" fontId="10" fillId="28" borderId="24" xfId="0" applyFont="1" applyFill="1" applyBorder="1" applyAlignment="1">
      <alignment horizontal="center" vertical="center" wrapText="1"/>
    </xf>
    <xf numFmtId="0" fontId="6" fillId="28" borderId="12" xfId="0" applyFont="1" applyFill="1" applyBorder="1" applyAlignment="1">
      <alignment vertical="center" wrapText="1"/>
    </xf>
    <xf numFmtId="0" fontId="19" fillId="28" borderId="24" xfId="0" applyFont="1" applyFill="1" applyBorder="1" applyAlignment="1">
      <alignment vertical="center" wrapText="1"/>
    </xf>
    <xf numFmtId="0" fontId="6" fillId="28" borderId="12" xfId="0" applyFont="1" applyFill="1" applyBorder="1" applyAlignment="1">
      <alignment horizontal="center" vertical="center" wrapText="1"/>
    </xf>
    <xf numFmtId="0" fontId="6" fillId="28" borderId="14" xfId="0" applyFont="1" applyFill="1" applyBorder="1" applyAlignment="1">
      <alignment horizontal="center" vertical="center" wrapText="1"/>
    </xf>
    <xf numFmtId="9" fontId="6" fillId="28" borderId="12" xfId="1" applyNumberFormat="1" applyFont="1" applyFill="1" applyBorder="1" applyAlignment="1">
      <alignment horizontal="center" vertical="center" wrapText="1"/>
    </xf>
    <xf numFmtId="1" fontId="6" fillId="28" borderId="12" xfId="1" applyNumberFormat="1" applyFont="1" applyFill="1" applyBorder="1" applyAlignment="1">
      <alignment horizontal="center" vertical="center" wrapText="1"/>
    </xf>
    <xf numFmtId="0" fontId="2" fillId="28" borderId="13" xfId="0" applyFont="1" applyFill="1" applyBorder="1" applyAlignment="1">
      <alignment horizontal="center" vertical="center" wrapText="1"/>
    </xf>
    <xf numFmtId="0" fontId="10" fillId="0" borderId="39" xfId="0" applyFont="1" applyBorder="1" applyAlignment="1">
      <alignment horizontal="center" vertical="center" wrapText="1"/>
    </xf>
    <xf numFmtId="0" fontId="10" fillId="0" borderId="24"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9" fontId="6" fillId="0" borderId="12" xfId="1" applyNumberFormat="1" applyFont="1" applyBorder="1" applyAlignment="1">
      <alignment horizontal="center" vertical="center" wrapText="1"/>
    </xf>
    <xf numFmtId="1" fontId="6" fillId="0" borderId="12" xfId="1"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28" xfId="0" applyFont="1" applyBorder="1" applyAlignment="1">
      <alignment horizontal="center" vertical="center" wrapText="1"/>
    </xf>
    <xf numFmtId="1" fontId="6" fillId="0" borderId="24" xfId="1" applyNumberFormat="1" applyFont="1" applyBorder="1" applyAlignment="1">
      <alignment horizontal="center" vertical="center" wrapText="1"/>
    </xf>
    <xf numFmtId="9" fontId="6" fillId="0" borderId="24" xfId="1" applyNumberFormat="1" applyFont="1" applyBorder="1" applyAlignment="1">
      <alignment horizontal="center" vertical="center" wrapText="1"/>
    </xf>
    <xf numFmtId="9" fontId="2" fillId="23" borderId="24" xfId="0" applyNumberFormat="1" applyFont="1" applyFill="1" applyBorder="1" applyAlignment="1">
      <alignment horizontal="center" vertical="top" wrapText="1"/>
    </xf>
    <xf numFmtId="0" fontId="6" fillId="28" borderId="24" xfId="0" applyFont="1" applyFill="1" applyBorder="1" applyAlignment="1">
      <alignment horizontal="center" vertical="center" wrapText="1"/>
    </xf>
    <xf numFmtId="1" fontId="6" fillId="28" borderId="24" xfId="1" applyNumberFormat="1" applyFont="1" applyFill="1" applyBorder="1" applyAlignment="1">
      <alignment horizontal="center" vertical="center" wrapText="1"/>
    </xf>
    <xf numFmtId="9" fontId="6" fillId="28" borderId="24" xfId="1" applyNumberFormat="1" applyFont="1" applyFill="1" applyBorder="1" applyAlignment="1">
      <alignment horizontal="center" vertical="center" wrapText="1"/>
    </xf>
    <xf numFmtId="9" fontId="2" fillId="28" borderId="11" xfId="0" applyNumberFormat="1" applyFont="1" applyFill="1" applyBorder="1" applyAlignment="1">
      <alignment horizontal="center" vertical="center" wrapText="1"/>
    </xf>
    <xf numFmtId="10" fontId="6" fillId="28" borderId="24" xfId="1" applyNumberFormat="1" applyFont="1" applyFill="1" applyBorder="1" applyAlignment="1">
      <alignment horizontal="center" vertical="center" wrapText="1"/>
    </xf>
    <xf numFmtId="9" fontId="2" fillId="28" borderId="13" xfId="0" applyNumberFormat="1" applyFont="1" applyFill="1" applyBorder="1" applyAlignment="1">
      <alignment horizontal="center" vertical="center" wrapText="1"/>
    </xf>
    <xf numFmtId="10" fontId="6" fillId="0" borderId="24" xfId="1" applyNumberFormat="1" applyFont="1" applyBorder="1" applyAlignment="1">
      <alignment horizontal="center" vertical="center" wrapText="1"/>
    </xf>
    <xf numFmtId="0" fontId="6" fillId="14" borderId="25" xfId="0" applyFont="1" applyFill="1" applyBorder="1" applyAlignment="1">
      <alignment horizontal="center" vertical="center" wrapText="1"/>
    </xf>
    <xf numFmtId="1" fontId="6" fillId="0" borderId="17" xfId="1" applyNumberFormat="1" applyFont="1" applyBorder="1" applyAlignment="1">
      <alignment horizontal="center" vertical="center" wrapText="1"/>
    </xf>
    <xf numFmtId="9" fontId="6" fillId="0" borderId="17" xfId="1" applyNumberFormat="1" applyFont="1" applyBorder="1" applyAlignment="1">
      <alignment horizontal="center" vertical="center" wrapText="1"/>
    </xf>
    <xf numFmtId="9" fontId="2" fillId="0" borderId="13" xfId="1" applyNumberFormat="1" applyFont="1" applyBorder="1" applyAlignment="1">
      <alignment horizontal="center" vertical="center" wrapText="1"/>
    </xf>
    <xf numFmtId="0" fontId="6" fillId="14" borderId="14" xfId="0" applyFont="1" applyFill="1" applyBorder="1" applyAlignment="1">
      <alignment horizontal="center" vertical="center" wrapText="1"/>
    </xf>
    <xf numFmtId="9" fontId="2" fillId="28" borderId="13" xfId="1" applyNumberFormat="1" applyFont="1" applyFill="1" applyBorder="1" applyAlignment="1">
      <alignment horizontal="center" vertical="center" wrapText="1"/>
    </xf>
    <xf numFmtId="0" fontId="6" fillId="28" borderId="36" xfId="0" applyFont="1" applyFill="1" applyBorder="1" applyAlignment="1">
      <alignment horizontal="center" vertical="center" wrapText="1"/>
    </xf>
    <xf numFmtId="0" fontId="6" fillId="0" borderId="36" xfId="0" applyFont="1" applyBorder="1" applyAlignment="1">
      <alignment horizontal="center" vertical="center" wrapText="1"/>
    </xf>
    <xf numFmtId="9" fontId="2" fillId="0" borderId="13" xfId="0" applyNumberFormat="1" applyFont="1" applyBorder="1" applyAlignment="1">
      <alignment horizontal="center" vertical="center" wrapText="1"/>
    </xf>
    <xf numFmtId="9" fontId="2" fillId="23" borderId="12" xfId="1" applyNumberFormat="1" applyFont="1" applyFill="1" applyBorder="1" applyAlignment="1">
      <alignment horizontal="center" vertical="center" wrapText="1"/>
    </xf>
    <xf numFmtId="1" fontId="6" fillId="28" borderId="17" xfId="1" applyNumberFormat="1" applyFont="1" applyFill="1" applyBorder="1" applyAlignment="1">
      <alignment horizontal="center" vertical="center" wrapText="1"/>
    </xf>
    <xf numFmtId="9" fontId="6" fillId="28" borderId="17" xfId="1" applyNumberFormat="1" applyFont="1" applyFill="1" applyBorder="1" applyAlignment="1">
      <alignment horizontal="center" vertical="center" wrapText="1"/>
    </xf>
    <xf numFmtId="9" fontId="2" fillId="0" borderId="11" xfId="1" applyNumberFormat="1" applyFont="1" applyBorder="1" applyAlignment="1">
      <alignment horizontal="center" vertical="center" wrapText="1"/>
    </xf>
    <xf numFmtId="9" fontId="2" fillId="0" borderId="11" xfId="0" applyNumberFormat="1" applyFont="1" applyBorder="1" applyAlignment="1">
      <alignment horizontal="center" vertical="center" wrapText="1"/>
    </xf>
    <xf numFmtId="9" fontId="0" fillId="28" borderId="13" xfId="1" applyNumberFormat="1" applyFont="1" applyFill="1" applyBorder="1" applyAlignment="1">
      <alignment horizontal="center" vertical="center" wrapText="1"/>
    </xf>
    <xf numFmtId="9" fontId="0" fillId="0" borderId="24" xfId="1" applyNumberFormat="1" applyFont="1" applyBorder="1" applyAlignment="1">
      <alignment horizontal="center" vertical="center" wrapText="1"/>
    </xf>
    <xf numFmtId="9" fontId="2" fillId="28" borderId="18" xfId="0" applyNumberFormat="1" applyFont="1" applyFill="1" applyBorder="1" applyAlignment="1">
      <alignment horizontal="center" vertical="center" wrapText="1"/>
    </xf>
    <xf numFmtId="0" fontId="2" fillId="28" borderId="18" xfId="0" applyFont="1" applyFill="1" applyBorder="1" applyAlignment="1">
      <alignment horizontal="center" vertical="center" wrapText="1"/>
    </xf>
    <xf numFmtId="0" fontId="6" fillId="0" borderId="14" xfId="0" applyFont="1" applyBorder="1" applyAlignment="1">
      <alignment horizontal="left" vertical="center" wrapText="1"/>
    </xf>
    <xf numFmtId="10" fontId="6" fillId="0" borderId="12" xfId="1" applyNumberFormat="1" applyFont="1" applyBorder="1" applyAlignment="1">
      <alignment horizontal="center" vertical="center" wrapText="1"/>
    </xf>
    <xf numFmtId="0" fontId="6" fillId="28" borderId="14" xfId="0" applyFont="1" applyFill="1" applyBorder="1" applyAlignment="1">
      <alignment horizontal="left" vertical="center" wrapText="1"/>
    </xf>
    <xf numFmtId="10" fontId="6" fillId="28" borderId="12" xfId="1" applyNumberFormat="1" applyFont="1" applyFill="1" applyBorder="1" applyAlignment="1">
      <alignment horizontal="center" vertical="center" wrapText="1"/>
    </xf>
    <xf numFmtId="0" fontId="6" fillId="14" borderId="14" xfId="0" applyFont="1" applyFill="1" applyBorder="1" applyAlignment="1">
      <alignment horizontal="left" vertical="center" wrapText="1"/>
    </xf>
    <xf numFmtId="0" fontId="2" fillId="0" borderId="14" xfId="0" applyFont="1" applyBorder="1" applyAlignment="1">
      <alignment vertical="center" wrapText="1"/>
    </xf>
    <xf numFmtId="9" fontId="6" fillId="0" borderId="12" xfId="1" applyNumberFormat="1" applyFont="1" applyBorder="1" applyAlignment="1">
      <alignment horizontal="left" vertical="center" wrapText="1"/>
    </xf>
    <xf numFmtId="0" fontId="2" fillId="0" borderId="13" xfId="0" quotePrefix="1" applyFont="1" applyBorder="1" applyAlignment="1">
      <alignment horizontal="center" vertical="center" wrapText="1"/>
    </xf>
    <xf numFmtId="0" fontId="6" fillId="28" borderId="24" xfId="0" applyFont="1" applyFill="1" applyBorder="1" applyAlignment="1">
      <alignment vertical="center" wrapText="1"/>
    </xf>
    <xf numFmtId="0" fontId="6" fillId="28" borderId="24" xfId="0" applyFont="1" applyFill="1" applyBorder="1" applyAlignment="1">
      <alignment horizontal="left" vertical="center" wrapText="1"/>
    </xf>
    <xf numFmtId="0" fontId="6" fillId="0" borderId="25" xfId="0" applyFont="1" applyBorder="1" applyAlignment="1">
      <alignment vertical="center" wrapText="1"/>
    </xf>
    <xf numFmtId="1" fontId="6" fillId="0" borderId="26" xfId="1" applyNumberFormat="1" applyFont="1" applyBorder="1" applyAlignment="1">
      <alignment horizontal="center" vertical="center" wrapText="1"/>
    </xf>
    <xf numFmtId="9" fontId="6" fillId="0" borderId="26" xfId="1" applyNumberFormat="1" applyFont="1" applyBorder="1" applyAlignment="1">
      <alignment horizontal="center" vertical="center" wrapText="1"/>
    </xf>
    <xf numFmtId="0" fontId="10" fillId="28" borderId="12" xfId="0" applyFont="1" applyFill="1" applyBorder="1" applyAlignment="1">
      <alignment vertical="center" wrapText="1"/>
    </xf>
    <xf numFmtId="0" fontId="6" fillId="0" borderId="25" xfId="0" applyFont="1" applyBorder="1" applyAlignment="1">
      <alignment horizontal="center" vertical="center" wrapText="1"/>
    </xf>
    <xf numFmtId="0" fontId="6" fillId="14" borderId="74" xfId="0" applyFont="1" applyFill="1" applyBorder="1" applyAlignment="1">
      <alignment horizontal="center" vertical="center" wrapText="1"/>
    </xf>
    <xf numFmtId="9" fontId="6" fillId="28" borderId="56" xfId="1" applyNumberFormat="1" applyFont="1" applyFill="1" applyBorder="1" applyAlignment="1">
      <alignment horizontal="center" vertical="center" wrapText="1"/>
    </xf>
    <xf numFmtId="0" fontId="6" fillId="14" borderId="12" xfId="0" applyFont="1" applyFill="1" applyBorder="1" applyAlignment="1">
      <alignment horizontal="center" vertical="center" wrapText="1"/>
    </xf>
    <xf numFmtId="9" fontId="2" fillId="0" borderId="12" xfId="0" applyNumberFormat="1" applyFont="1" applyBorder="1" applyAlignment="1">
      <alignment horizontal="center" vertical="center" wrapText="1"/>
    </xf>
    <xf numFmtId="9" fontId="2" fillId="28" borderId="12" xfId="0" applyNumberFormat="1" applyFont="1" applyFill="1" applyBorder="1" applyAlignment="1">
      <alignment horizontal="center" vertical="center" wrapText="1"/>
    </xf>
    <xf numFmtId="9" fontId="2" fillId="0" borderId="24" xfId="0" applyNumberFormat="1" applyFont="1" applyBorder="1" applyAlignment="1">
      <alignment horizontal="center" vertical="center" wrapText="1"/>
    </xf>
    <xf numFmtId="9" fontId="2" fillId="28" borderId="24" xfId="0" applyNumberFormat="1" applyFont="1" applyFill="1" applyBorder="1" applyAlignment="1">
      <alignment horizontal="center" vertical="center" wrapText="1"/>
    </xf>
    <xf numFmtId="9" fontId="0" fillId="20" borderId="24" xfId="1" applyNumberFormat="1" applyFont="1" applyFill="1" applyBorder="1" applyAlignment="1">
      <alignment horizontal="center" vertical="center" wrapText="1"/>
    </xf>
    <xf numFmtId="0" fontId="0" fillId="0" borderId="24" xfId="0" applyFont="1" applyBorder="1" applyAlignment="1">
      <alignment vertical="center" wrapText="1"/>
    </xf>
    <xf numFmtId="0" fontId="10" fillId="0" borderId="12" xfId="0" applyFont="1" applyBorder="1" applyAlignment="1">
      <alignment horizontal="center" vertical="center" wrapText="1"/>
    </xf>
    <xf numFmtId="0" fontId="6" fillId="29" borderId="76" xfId="0" applyFont="1" applyFill="1" applyBorder="1" applyAlignment="1">
      <alignment horizontal="center" vertical="center" wrapText="1"/>
    </xf>
    <xf numFmtId="9" fontId="6" fillId="0" borderId="65" xfId="1" applyNumberFormat="1" applyFont="1" applyBorder="1" applyAlignment="1">
      <alignment horizontal="center" vertical="center" wrapText="1"/>
    </xf>
    <xf numFmtId="1" fontId="6" fillId="0" borderId="62" xfId="1" applyNumberFormat="1" applyFont="1" applyBorder="1" applyAlignment="1">
      <alignment horizontal="center" vertical="center" wrapText="1"/>
    </xf>
    <xf numFmtId="9" fontId="6" fillId="0" borderId="62" xfId="1" applyNumberFormat="1" applyFont="1" applyBorder="1" applyAlignment="1">
      <alignment horizontal="center" vertical="center" wrapText="1"/>
    </xf>
    <xf numFmtId="9" fontId="10" fillId="0" borderId="62" xfId="1" applyNumberFormat="1" applyFont="1" applyBorder="1" applyAlignment="1">
      <alignment horizontal="center" vertical="center" wrapText="1"/>
    </xf>
    <xf numFmtId="0" fontId="0" fillId="28" borderId="24" xfId="0" applyFont="1" applyFill="1" applyBorder="1" applyAlignment="1">
      <alignment vertical="center" wrapText="1"/>
    </xf>
    <xf numFmtId="0" fontId="10" fillId="28" borderId="12" xfId="0" applyFont="1" applyFill="1" applyBorder="1" applyAlignment="1">
      <alignment horizontal="center" vertical="center" wrapText="1"/>
    </xf>
    <xf numFmtId="0" fontId="6" fillId="14" borderId="77" xfId="0" applyFont="1" applyFill="1" applyBorder="1" applyAlignment="1">
      <alignment horizontal="center" vertical="center" wrapText="1"/>
    </xf>
    <xf numFmtId="9" fontId="6" fillId="28" borderId="64" xfId="1" applyNumberFormat="1" applyFont="1" applyFill="1" applyBorder="1" applyAlignment="1">
      <alignment horizontal="center" vertical="center" wrapText="1"/>
    </xf>
    <xf numFmtId="0" fontId="6" fillId="0" borderId="77" xfId="0" applyFont="1" applyBorder="1" applyAlignment="1">
      <alignment horizontal="center" vertical="center" wrapText="1"/>
    </xf>
    <xf numFmtId="9" fontId="6" fillId="0" borderId="64" xfId="1" applyNumberFormat="1" applyFont="1" applyBorder="1" applyAlignment="1">
      <alignment horizontal="center" vertical="center" wrapText="1"/>
    </xf>
    <xf numFmtId="0" fontId="0" fillId="0" borderId="52" xfId="0" applyFont="1" applyBorder="1" applyAlignment="1">
      <alignment horizontal="center" vertical="center" wrapText="1"/>
    </xf>
    <xf numFmtId="0" fontId="0"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0" fillId="28" borderId="52" xfId="0" applyFont="1" applyFill="1" applyBorder="1" applyAlignment="1">
      <alignment horizontal="center" vertical="center" wrapText="1"/>
    </xf>
    <xf numFmtId="0" fontId="0" fillId="28" borderId="11" xfId="0" applyFont="1" applyFill="1" applyBorder="1" applyAlignment="1">
      <alignment horizontal="center" vertical="center" wrapText="1"/>
    </xf>
    <xf numFmtId="0" fontId="2" fillId="28" borderId="10" xfId="0" applyFont="1" applyFill="1" applyBorder="1" applyAlignment="1">
      <alignment horizontal="center" vertical="center" wrapText="1"/>
    </xf>
    <xf numFmtId="0" fontId="6" fillId="0" borderId="78" xfId="0" applyFont="1" applyBorder="1" applyAlignment="1">
      <alignment horizontal="center" vertical="center" wrapText="1"/>
    </xf>
    <xf numFmtId="9" fontId="6" fillId="0" borderId="66" xfId="1" applyNumberFormat="1" applyFont="1" applyBorder="1" applyAlignment="1">
      <alignment horizontal="center" vertical="center" wrapText="1"/>
    </xf>
    <xf numFmtId="1" fontId="6" fillId="0" borderId="63" xfId="1" applyNumberFormat="1" applyFont="1" applyBorder="1" applyAlignment="1">
      <alignment horizontal="center" vertical="center" wrapText="1"/>
    </xf>
    <xf numFmtId="9" fontId="6" fillId="0" borderId="63" xfId="1" applyNumberFormat="1" applyFont="1" applyBorder="1" applyAlignment="1">
      <alignment horizontal="center" vertical="center" wrapText="1"/>
    </xf>
    <xf numFmtId="9" fontId="0" fillId="0" borderId="52" xfId="0" applyNumberFormat="1" applyFont="1" applyBorder="1" applyAlignment="1">
      <alignment horizontal="center" vertical="center" wrapText="1"/>
    </xf>
    <xf numFmtId="9" fontId="0" fillId="0" borderId="11" xfId="1" applyNumberFormat="1" applyFont="1" applyBorder="1" applyAlignment="1">
      <alignment horizontal="center" vertical="center" wrapText="1"/>
    </xf>
    <xf numFmtId="9" fontId="0" fillId="0" borderId="10" xfId="0" applyNumberFormat="1" applyFont="1" applyBorder="1" applyAlignment="1">
      <alignment horizontal="center" vertical="center" wrapText="1"/>
    </xf>
    <xf numFmtId="0" fontId="56" fillId="20" borderId="14" xfId="0" applyFont="1" applyFill="1" applyBorder="1" applyAlignment="1">
      <alignment horizontal="center" vertical="center" wrapText="1"/>
    </xf>
    <xf numFmtId="9" fontId="6" fillId="28" borderId="74" xfId="1" applyNumberFormat="1" applyFont="1" applyFill="1" applyBorder="1" applyAlignment="1">
      <alignment horizontal="center"/>
    </xf>
    <xf numFmtId="0" fontId="56" fillId="14" borderId="19" xfId="0" applyFont="1" applyFill="1" applyBorder="1" applyAlignment="1">
      <alignment horizontal="center" vertical="center" wrapText="1"/>
    </xf>
    <xf numFmtId="9" fontId="6" fillId="0" borderId="74" xfId="1" applyNumberFormat="1" applyFont="1" applyBorder="1" applyAlignment="1">
      <alignment horizontal="center" vertical="center" wrapText="1"/>
    </xf>
    <xf numFmtId="0" fontId="56" fillId="14" borderId="78" xfId="0" applyFont="1" applyFill="1" applyBorder="1" applyAlignment="1">
      <alignment horizontal="center" vertical="center" wrapText="1"/>
    </xf>
    <xf numFmtId="9" fontId="6" fillId="28" borderId="63" xfId="1" applyNumberFormat="1" applyFont="1" applyFill="1" applyBorder="1" applyAlignment="1">
      <alignment horizontal="center" vertical="center" wrapText="1"/>
    </xf>
    <xf numFmtId="1" fontId="6" fillId="28" borderId="63" xfId="1" applyNumberFormat="1" applyFont="1" applyFill="1" applyBorder="1" applyAlignment="1">
      <alignment horizontal="center" vertical="center" wrapText="1"/>
    </xf>
    <xf numFmtId="0" fontId="2" fillId="28" borderId="11" xfId="0" applyFont="1" applyFill="1" applyBorder="1" applyAlignment="1">
      <alignment horizontal="center" vertical="center" wrapText="1"/>
    </xf>
    <xf numFmtId="164" fontId="2" fillId="20" borderId="24" xfId="1" applyNumberFormat="1" applyFont="1" applyFill="1" applyBorder="1" applyAlignment="1">
      <alignment horizontal="center" vertical="center" wrapText="1"/>
    </xf>
    <xf numFmtId="10" fontId="12" fillId="20" borderId="12" xfId="1" applyNumberFormat="1" applyFont="1" applyFill="1" applyBorder="1" applyAlignment="1">
      <alignment horizontal="center" vertical="center" wrapText="1"/>
    </xf>
    <xf numFmtId="1" fontId="12" fillId="20" borderId="24" xfId="0" applyNumberFormat="1" applyFont="1" applyFill="1" applyBorder="1" applyAlignment="1">
      <alignment horizontal="center" vertical="center" wrapText="1"/>
    </xf>
    <xf numFmtId="0" fontId="12" fillId="20" borderId="24" xfId="0" applyFont="1" applyFill="1" applyBorder="1" applyAlignment="1">
      <alignment horizontal="center" vertical="center" wrapText="1"/>
    </xf>
    <xf numFmtId="0" fontId="2" fillId="20" borderId="24" xfId="0" applyFont="1" applyFill="1" applyBorder="1" applyAlignment="1">
      <alignment horizontal="center" vertical="center" wrapText="1"/>
    </xf>
    <xf numFmtId="0" fontId="2" fillId="20" borderId="13" xfId="0" applyFont="1" applyFill="1" applyBorder="1" applyAlignment="1">
      <alignment horizontal="center" vertical="center" wrapText="1"/>
    </xf>
    <xf numFmtId="9" fontId="12" fillId="20" borderId="24" xfId="0" applyNumberFormat="1" applyFont="1" applyFill="1" applyBorder="1" applyAlignment="1">
      <alignment horizontal="center" vertical="center" wrapText="1"/>
    </xf>
    <xf numFmtId="0" fontId="2" fillId="20" borderId="24" xfId="0" applyFont="1" applyFill="1" applyBorder="1" applyAlignment="1">
      <alignment horizontal="left" vertical="center" wrapText="1"/>
    </xf>
    <xf numFmtId="1" fontId="2" fillId="20" borderId="24" xfId="0" applyNumberFormat="1" applyFont="1" applyFill="1" applyBorder="1" applyAlignment="1">
      <alignment horizontal="center" vertical="center" wrapText="1"/>
    </xf>
    <xf numFmtId="1" fontId="12" fillId="28" borderId="24" xfId="1" applyNumberFormat="1" applyFont="1" applyFill="1" applyBorder="1" applyAlignment="1">
      <alignment horizontal="center" vertical="center" wrapText="1"/>
    </xf>
    <xf numFmtId="9" fontId="12" fillId="28" borderId="24" xfId="1" applyNumberFormat="1" applyFont="1" applyFill="1" applyBorder="1" applyAlignment="1">
      <alignment horizontal="center" vertical="center" wrapText="1"/>
    </xf>
    <xf numFmtId="0" fontId="17" fillId="28" borderId="24" xfId="0" applyFont="1" applyFill="1" applyBorder="1" applyAlignment="1">
      <alignment horizontal="center" vertical="center" wrapText="1"/>
    </xf>
    <xf numFmtId="9" fontId="2" fillId="20" borderId="24" xfId="1" applyNumberFormat="1" applyFont="1" applyFill="1" applyBorder="1" applyAlignment="1">
      <alignment horizontal="left" vertical="center" wrapText="1"/>
    </xf>
    <xf numFmtId="0" fontId="17" fillId="0" borderId="24" xfId="0" applyFont="1" applyBorder="1" applyAlignment="1">
      <alignment horizontal="center" vertical="center" wrapText="1"/>
    </xf>
    <xf numFmtId="1" fontId="12" fillId="0" borderId="24" xfId="1" applyNumberFormat="1" applyFont="1" applyBorder="1" applyAlignment="1">
      <alignment horizontal="center" vertical="center" wrapText="1"/>
    </xf>
    <xf numFmtId="9" fontId="2" fillId="0" borderId="24" xfId="1" applyNumberFormat="1" applyFont="1" applyBorder="1" applyAlignment="1">
      <alignment horizontal="center" vertical="center" wrapText="1"/>
    </xf>
    <xf numFmtId="0" fontId="18" fillId="28" borderId="24" xfId="0" applyFont="1" applyFill="1" applyBorder="1" applyAlignment="1">
      <alignment horizontal="center" vertical="center" wrapText="1"/>
    </xf>
    <xf numFmtId="0" fontId="2" fillId="20" borderId="24" xfId="1" applyNumberFormat="1" applyFont="1" applyFill="1" applyBorder="1" applyAlignment="1">
      <alignment horizontal="center" vertical="center" wrapText="1"/>
    </xf>
    <xf numFmtId="9" fontId="2" fillId="20" borderId="24" xfId="1" applyNumberFormat="1" applyFont="1" applyFill="1" applyBorder="1" applyAlignment="1">
      <alignment horizontal="center" vertical="center" wrapText="1"/>
    </xf>
    <xf numFmtId="1" fontId="2" fillId="20" borderId="13" xfId="0" applyNumberFormat="1" applyFont="1" applyFill="1" applyBorder="1" applyAlignment="1">
      <alignment horizontal="center" vertical="center" wrapText="1"/>
    </xf>
    <xf numFmtId="1" fontId="2" fillId="20" borderId="24" xfId="1" applyNumberFormat="1" applyFont="1" applyFill="1" applyBorder="1" applyAlignment="1">
      <alignment horizontal="center" vertical="center" wrapText="1"/>
    </xf>
    <xf numFmtId="0" fontId="17" fillId="20" borderId="24" xfId="0" applyFont="1" applyFill="1" applyBorder="1" applyAlignment="1">
      <alignment horizontal="center" vertical="center" wrapText="1"/>
    </xf>
    <xf numFmtId="1" fontId="12" fillId="20" borderId="24" xfId="1" applyNumberFormat="1" applyFont="1" applyFill="1" applyBorder="1" applyAlignment="1">
      <alignment horizontal="center" vertical="center" wrapText="1"/>
    </xf>
    <xf numFmtId="9" fontId="12" fillId="20" borderId="24" xfId="1" applyNumberFormat="1" applyFont="1" applyFill="1" applyBorder="1" applyAlignment="1">
      <alignment horizontal="center" vertical="center" wrapText="1"/>
    </xf>
    <xf numFmtId="0" fontId="2" fillId="20" borderId="24" xfId="0" applyFont="1" applyFill="1" applyBorder="1" applyAlignment="1">
      <alignment vertical="center" wrapText="1"/>
    </xf>
    <xf numFmtId="1" fontId="2" fillId="20" borderId="12" xfId="1" applyNumberFormat="1" applyFont="1" applyFill="1" applyBorder="1" applyAlignment="1">
      <alignment horizontal="center" vertical="center" wrapText="1"/>
    </xf>
    <xf numFmtId="0" fontId="2" fillId="14" borderId="24" xfId="0" applyFont="1" applyFill="1" applyBorder="1" applyAlignment="1">
      <alignment horizontal="center" vertical="center" wrapText="1"/>
    </xf>
    <xf numFmtId="1" fontId="12" fillId="20" borderId="12" xfId="0" applyNumberFormat="1" applyFont="1" applyFill="1" applyBorder="1" applyAlignment="1">
      <alignment horizontal="center" vertical="center" wrapText="1"/>
    </xf>
    <xf numFmtId="1" fontId="2" fillId="20" borderId="12" xfId="0" applyNumberFormat="1" applyFont="1" applyFill="1" applyBorder="1" applyAlignment="1">
      <alignment horizontal="center" vertical="center" wrapText="1"/>
    </xf>
    <xf numFmtId="9" fontId="12" fillId="20" borderId="26" xfId="1" applyNumberFormat="1" applyFont="1" applyFill="1" applyBorder="1" applyAlignment="1">
      <alignment horizontal="center" vertical="center" wrapText="1"/>
    </xf>
    <xf numFmtId="0" fontId="6" fillId="20" borderId="12" xfId="0" applyFont="1" applyFill="1" applyBorder="1" applyAlignment="1">
      <alignment horizontal="center" vertical="center" wrapText="1"/>
    </xf>
    <xf numFmtId="9" fontId="6" fillId="20" borderId="12" xfId="1" applyNumberFormat="1" applyFont="1" applyFill="1" applyBorder="1" applyAlignment="1">
      <alignment horizontal="center" vertical="center" wrapText="1"/>
    </xf>
    <xf numFmtId="0" fontId="13" fillId="20" borderId="14" xfId="0" applyFont="1" applyFill="1" applyBorder="1" applyAlignment="1">
      <alignment horizontal="center" vertical="center" wrapText="1"/>
    </xf>
    <xf numFmtId="0" fontId="13" fillId="14" borderId="14" xfId="0" applyFont="1" applyFill="1" applyBorder="1" applyAlignment="1">
      <alignment horizontal="center" vertical="center" wrapText="1"/>
    </xf>
    <xf numFmtId="0" fontId="0" fillId="28" borderId="13" xfId="0" applyFont="1" applyFill="1" applyBorder="1" applyAlignment="1">
      <alignment horizontal="center" vertical="center" wrapText="1"/>
    </xf>
    <xf numFmtId="0" fontId="10" fillId="0" borderId="80" xfId="0" applyFont="1" applyBorder="1" applyAlignment="1">
      <alignment horizontal="center" vertical="center" wrapText="1"/>
    </xf>
    <xf numFmtId="0" fontId="10" fillId="0" borderId="75" xfId="0" applyFont="1" applyBorder="1" applyAlignment="1">
      <alignment horizontal="center" vertical="center" wrapText="1"/>
    </xf>
    <xf numFmtId="0" fontId="6" fillId="0" borderId="75" xfId="0" applyFont="1" applyBorder="1" applyAlignment="1">
      <alignment vertical="center" wrapText="1"/>
    </xf>
    <xf numFmtId="0" fontId="19" fillId="0" borderId="75" xfId="0" applyFont="1" applyBorder="1" applyAlignment="1">
      <alignment vertical="center" wrapText="1"/>
    </xf>
    <xf numFmtId="0" fontId="7" fillId="3" borderId="81" xfId="0" applyFont="1" applyFill="1" applyBorder="1" applyAlignment="1">
      <alignment horizontal="center" vertical="center" wrapText="1"/>
    </xf>
    <xf numFmtId="0" fontId="6" fillId="0" borderId="82" xfId="0" applyFont="1" applyBorder="1" applyAlignment="1">
      <alignment horizontal="center" vertical="center" wrapText="1"/>
    </xf>
    <xf numFmtId="9" fontId="6" fillId="0" borderId="75" xfId="1" applyNumberFormat="1" applyFont="1" applyBorder="1" applyAlignment="1">
      <alignment horizontal="center" vertical="center" wrapText="1"/>
    </xf>
    <xf numFmtId="1" fontId="6" fillId="0" borderId="75" xfId="1" applyNumberFormat="1" applyFont="1" applyBorder="1" applyAlignment="1">
      <alignment horizontal="center" vertical="center" wrapText="1"/>
    </xf>
    <xf numFmtId="0" fontId="36" fillId="7" borderId="67" xfId="0" applyFont="1" applyFill="1" applyBorder="1" applyAlignment="1">
      <alignment vertical="center"/>
    </xf>
    <xf numFmtId="0" fontId="36" fillId="7" borderId="64" xfId="0" applyFont="1" applyFill="1" applyBorder="1" applyAlignment="1">
      <alignment vertical="center"/>
    </xf>
    <xf numFmtId="0" fontId="7" fillId="30" borderId="11" xfId="0" applyFont="1" applyFill="1" applyBorder="1" applyAlignment="1">
      <alignment horizontal="center" vertical="center" wrapText="1"/>
    </xf>
    <xf numFmtId="0" fontId="6" fillId="14" borderId="34" xfId="0" applyFont="1" applyFill="1" applyBorder="1" applyAlignment="1">
      <alignment horizontal="center" vertical="center" wrapText="1"/>
    </xf>
    <xf numFmtId="10" fontId="6" fillId="0" borderId="83" xfId="1" applyNumberFormat="1" applyFont="1" applyBorder="1" applyAlignment="1">
      <alignment horizontal="center" vertical="center" wrapText="1"/>
    </xf>
    <xf numFmtId="1" fontId="6" fillId="0" borderId="83" xfId="1" applyNumberFormat="1" applyFont="1" applyBorder="1" applyAlignment="1">
      <alignment horizontal="center" vertical="center" wrapText="1"/>
    </xf>
    <xf numFmtId="9" fontId="6" fillId="0" borderId="83" xfId="1" applyFont="1" applyBorder="1" applyAlignment="1">
      <alignment horizontal="center" vertical="center" wrapText="1"/>
    </xf>
    <xf numFmtId="9" fontId="6" fillId="0" borderId="84" xfId="1" applyFont="1" applyBorder="1" applyAlignment="1">
      <alignment horizontal="center" vertical="center" wrapText="1"/>
    </xf>
    <xf numFmtId="9" fontId="2" fillId="0" borderId="34" xfId="0" applyNumberFormat="1" applyFont="1" applyBorder="1" applyAlignment="1">
      <alignment horizontal="center" vertical="center" wrapText="1"/>
    </xf>
    <xf numFmtId="9" fontId="2" fillId="0" borderId="83" xfId="0" applyNumberFormat="1" applyFont="1" applyBorder="1" applyAlignment="1">
      <alignment horizontal="center" vertical="center" wrapText="1"/>
    </xf>
    <xf numFmtId="9" fontId="2" fillId="0" borderId="69" xfId="0" applyNumberFormat="1" applyFont="1" applyBorder="1" applyAlignment="1">
      <alignment horizontal="center" vertical="center" wrapText="1"/>
    </xf>
    <xf numFmtId="9" fontId="2" fillId="23" borderId="24" xfId="1" applyNumberFormat="1" applyFont="1" applyFill="1" applyBorder="1" applyAlignment="1">
      <alignment horizontal="center" vertical="center" wrapText="1"/>
    </xf>
    <xf numFmtId="0" fontId="17" fillId="31" borderId="11" xfId="0" applyFont="1" applyFill="1" applyBorder="1" applyAlignment="1">
      <alignment horizontal="center" vertical="center"/>
    </xf>
    <xf numFmtId="9" fontId="2" fillId="23" borderId="57" xfId="1" applyNumberFormat="1" applyFont="1" applyFill="1" applyBorder="1" applyAlignment="1">
      <alignment horizontal="center" vertical="center" wrapText="1"/>
    </xf>
    <xf numFmtId="0" fontId="17" fillId="31" borderId="16" xfId="0" applyFont="1" applyFill="1" applyBorder="1" applyAlignment="1">
      <alignment horizontal="center" wrapText="1"/>
    </xf>
    <xf numFmtId="0" fontId="17" fillId="31" borderId="18" xfId="0" applyFont="1" applyFill="1" applyBorder="1" applyAlignment="1">
      <alignment horizontal="center" wrapText="1"/>
    </xf>
    <xf numFmtId="9" fontId="6" fillId="23" borderId="12" xfId="1" applyNumberFormat="1" applyFont="1" applyFill="1" applyBorder="1" applyAlignment="1">
      <alignment horizontal="center" vertical="center" wrapText="1"/>
    </xf>
    <xf numFmtId="0" fontId="17" fillId="31" borderId="13" xfId="0" applyFont="1" applyFill="1" applyBorder="1" applyAlignment="1">
      <alignment horizontal="center" wrapText="1"/>
    </xf>
    <xf numFmtId="9" fontId="6" fillId="23" borderId="57" xfId="1" applyNumberFormat="1" applyFont="1" applyFill="1" applyBorder="1" applyAlignment="1">
      <alignment horizontal="center" vertical="center" wrapText="1"/>
    </xf>
    <xf numFmtId="0" fontId="17" fillId="31" borderId="11" xfId="0" applyFont="1" applyFill="1" applyBorder="1" applyAlignment="1">
      <alignment horizontal="center" wrapText="1"/>
    </xf>
    <xf numFmtId="0" fontId="35" fillId="23" borderId="24" xfId="0" applyNumberFormat="1" applyFont="1" applyFill="1" applyBorder="1" applyAlignment="1">
      <alignment horizontal="left" vertical="center" wrapText="1"/>
    </xf>
    <xf numFmtId="0" fontId="35" fillId="23" borderId="24" xfId="0" applyNumberFormat="1" applyFont="1" applyFill="1" applyBorder="1" applyAlignment="1">
      <alignment vertical="center" wrapText="1"/>
    </xf>
    <xf numFmtId="0" fontId="2" fillId="20" borderId="24" xfId="0" applyNumberFormat="1" applyFont="1" applyFill="1" applyBorder="1" applyAlignment="1">
      <alignment horizontal="center" vertical="center" wrapText="1"/>
    </xf>
    <xf numFmtId="9" fontId="36" fillId="20" borderId="57" xfId="0" applyNumberFormat="1" applyFont="1" applyFill="1" applyBorder="1" applyAlignment="1">
      <alignment horizontal="center" vertical="center" wrapText="1"/>
    </xf>
    <xf numFmtId="9" fontId="0" fillId="23" borderId="12" xfId="1" applyNumberFormat="1" applyFont="1" applyFill="1" applyBorder="1" applyAlignment="1">
      <alignment horizontal="center" vertical="center" wrapText="1"/>
    </xf>
    <xf numFmtId="9" fontId="2" fillId="20" borderId="12" xfId="0" applyNumberFormat="1" applyFont="1" applyFill="1" applyBorder="1" applyAlignment="1">
      <alignment horizontal="center" vertical="center" wrapText="1"/>
    </xf>
    <xf numFmtId="9" fontId="35" fillId="20" borderId="57" xfId="0" applyNumberFormat="1" applyFont="1" applyFill="1" applyBorder="1" applyAlignment="1">
      <alignment horizontal="center" vertical="center" wrapText="1"/>
    </xf>
    <xf numFmtId="0" fontId="12" fillId="20" borderId="24" xfId="0" applyNumberFormat="1" applyFont="1" applyFill="1" applyBorder="1" applyAlignment="1">
      <alignment horizontal="center" vertical="center" wrapText="1"/>
    </xf>
    <xf numFmtId="0" fontId="2" fillId="20" borderId="57" xfId="0" applyFont="1" applyFill="1" applyBorder="1" applyAlignment="1">
      <alignment horizontal="center" vertical="center" wrapText="1"/>
    </xf>
    <xf numFmtId="9" fontId="2" fillId="20" borderId="57" xfId="1" applyNumberFormat="1" applyFont="1" applyFill="1" applyBorder="1" applyAlignment="1">
      <alignment horizontal="center" vertical="center" wrapText="1"/>
    </xf>
    <xf numFmtId="0" fontId="0" fillId="20" borderId="57" xfId="0" applyFont="1" applyFill="1" applyBorder="1" applyAlignment="1">
      <alignment horizontal="left" vertical="center" wrapText="1"/>
    </xf>
    <xf numFmtId="0" fontId="0" fillId="23" borderId="24" xfId="0" applyFont="1" applyFill="1" applyBorder="1" applyAlignment="1">
      <alignment vertical="center" wrapText="1"/>
    </xf>
    <xf numFmtId="0" fontId="15" fillId="23" borderId="24" xfId="0" applyFont="1" applyFill="1" applyBorder="1" applyAlignment="1">
      <alignment vertical="center" wrapText="1"/>
    </xf>
    <xf numFmtId="0" fontId="15" fillId="23" borderId="24" xfId="0" applyFont="1" applyFill="1" applyBorder="1" applyAlignment="1">
      <alignment horizontal="center" vertical="center" wrapText="1"/>
    </xf>
    <xf numFmtId="9" fontId="2" fillId="23" borderId="75" xfId="1" applyNumberFormat="1" applyFont="1" applyFill="1" applyBorder="1" applyAlignment="1">
      <alignment horizontal="center" vertical="center" wrapText="1"/>
    </xf>
    <xf numFmtId="2" fontId="0" fillId="23" borderId="85" xfId="0" applyNumberFormat="1" applyFont="1" applyFill="1" applyBorder="1" applyAlignment="1">
      <alignment horizontal="center" vertical="center" wrapText="1"/>
    </xf>
    <xf numFmtId="0" fontId="0" fillId="20" borderId="24" xfId="0" applyFont="1" applyFill="1" applyBorder="1" applyAlignment="1">
      <alignment horizontal="center" vertical="center" wrapText="1"/>
    </xf>
    <xf numFmtId="9" fontId="36" fillId="20" borderId="15" xfId="0" applyNumberFormat="1" applyFont="1" applyFill="1" applyBorder="1" applyAlignment="1">
      <alignment horizontal="center" vertical="center" wrapText="1"/>
    </xf>
    <xf numFmtId="0" fontId="36" fillId="20" borderId="57" xfId="0" applyFont="1" applyFill="1" applyBorder="1" applyAlignment="1">
      <alignment horizontal="center" vertical="center" wrapText="1"/>
    </xf>
    <xf numFmtId="1" fontId="2" fillId="23" borderId="24" xfId="1" applyNumberFormat="1" applyFont="1" applyFill="1" applyBorder="1" applyAlignment="1">
      <alignment horizontal="center" vertical="center" wrapText="1"/>
    </xf>
    <xf numFmtId="1" fontId="2" fillId="23" borderId="12" xfId="1" applyNumberFormat="1" applyFont="1" applyFill="1" applyBorder="1" applyAlignment="1">
      <alignment horizontal="center" vertical="center" wrapText="1"/>
    </xf>
    <xf numFmtId="1" fontId="36" fillId="23" borderId="12" xfId="0" applyNumberFormat="1" applyFont="1" applyFill="1" applyBorder="1" applyAlignment="1">
      <alignment horizontal="center" vertical="center" wrapText="1"/>
    </xf>
    <xf numFmtId="9" fontId="36" fillId="23" borderId="12" xfId="1" applyFont="1" applyFill="1" applyBorder="1" applyAlignment="1">
      <alignment horizontal="center" vertical="center" wrapText="1"/>
    </xf>
    <xf numFmtId="1" fontId="0" fillId="23" borderId="12" xfId="1" applyNumberFormat="1" applyFont="1" applyFill="1" applyBorder="1" applyAlignment="1">
      <alignment horizontal="center" vertical="center" wrapText="1"/>
    </xf>
    <xf numFmtId="1" fontId="2" fillId="23" borderId="36" xfId="1" applyNumberFormat="1" applyFont="1" applyFill="1" applyBorder="1" applyAlignment="1">
      <alignment horizontal="center" vertical="center" wrapText="1"/>
    </xf>
    <xf numFmtId="1" fontId="12" fillId="23" borderId="12" xfId="0" applyNumberFormat="1" applyFont="1" applyFill="1" applyBorder="1" applyAlignment="1">
      <alignment horizontal="center" vertical="center" wrapText="1"/>
    </xf>
    <xf numFmtId="1" fontId="2" fillId="23" borderId="12" xfId="0" applyNumberFormat="1" applyFont="1" applyFill="1" applyBorder="1" applyAlignment="1">
      <alignment horizontal="center" vertical="center" wrapText="1"/>
    </xf>
    <xf numFmtId="0" fontId="6" fillId="14" borderId="24" xfId="0" applyFont="1" applyFill="1" applyBorder="1" applyAlignment="1">
      <alignment vertical="center" wrapText="1"/>
    </xf>
    <xf numFmtId="14" fontId="8" fillId="0" borderId="24" xfId="0" applyNumberFormat="1" applyFont="1" applyBorder="1" applyAlignment="1">
      <alignment horizontal="center" vertical="center"/>
    </xf>
    <xf numFmtId="14" fontId="8" fillId="0" borderId="24" xfId="0" applyNumberFormat="1" applyFont="1" applyBorder="1" applyAlignment="1">
      <alignment horizontal="center" vertical="center" wrapText="1"/>
    </xf>
    <xf numFmtId="9" fontId="0" fillId="0" borderId="10" xfId="0" applyNumberFormat="1" applyBorder="1" applyAlignment="1">
      <alignment horizontal="center" vertical="center" wrapText="1"/>
    </xf>
    <xf numFmtId="9" fontId="0" fillId="0" borderId="24" xfId="1" applyFont="1" applyBorder="1" applyAlignment="1">
      <alignment horizontal="center" vertical="center"/>
    </xf>
    <xf numFmtId="9" fontId="2" fillId="20" borderId="24" xfId="0" applyNumberFormat="1" applyFont="1" applyFill="1" applyBorder="1" applyAlignment="1">
      <alignment horizontal="left" vertical="top" wrapText="1"/>
    </xf>
    <xf numFmtId="9" fontId="6" fillId="0" borderId="24" xfId="1" applyFont="1" applyBorder="1" applyAlignment="1">
      <alignment horizontal="center" vertical="center" wrapText="1"/>
    </xf>
    <xf numFmtId="0" fontId="0" fillId="0" borderId="24" xfId="0" applyFill="1" applyBorder="1" applyAlignment="1">
      <alignment wrapText="1"/>
    </xf>
    <xf numFmtId="9" fontId="6" fillId="20" borderId="24" xfId="1" applyFont="1" applyFill="1" applyBorder="1" applyAlignment="1">
      <alignment vertical="center" wrapText="1"/>
    </xf>
    <xf numFmtId="9" fontId="0" fillId="0" borderId="24" xfId="1" applyNumberFormat="1" applyFont="1" applyBorder="1" applyAlignment="1">
      <alignment horizontal="center" vertical="center"/>
    </xf>
    <xf numFmtId="9" fontId="8" fillId="0" borderId="24" xfId="1" applyFont="1" applyBorder="1" applyAlignment="1">
      <alignment horizontal="center" vertical="center" wrapText="1"/>
    </xf>
    <xf numFmtId="9" fontId="0" fillId="0" borderId="24" xfId="0" applyNumberFormat="1" applyBorder="1" applyAlignment="1">
      <alignment horizontal="center" vertical="center" wrapText="1"/>
    </xf>
    <xf numFmtId="0" fontId="0" fillId="20" borderId="24" xfId="0" applyFill="1" applyBorder="1" applyAlignment="1">
      <alignment horizontal="center" vertical="center" wrapText="1"/>
    </xf>
    <xf numFmtId="0" fontId="58" fillId="32" borderId="24" xfId="0" applyFont="1" applyFill="1" applyBorder="1" applyAlignment="1">
      <alignment horizontal="center" vertical="center" wrapText="1"/>
    </xf>
    <xf numFmtId="9" fontId="6" fillId="0" borderId="24" xfId="1" applyFont="1" applyBorder="1" applyAlignment="1">
      <alignment vertical="center" wrapText="1"/>
    </xf>
    <xf numFmtId="0" fontId="7" fillId="5" borderId="29" xfId="0" applyFont="1" applyFill="1" applyBorder="1" applyAlignment="1">
      <alignment horizontal="center" vertical="center" wrapText="1"/>
    </xf>
    <xf numFmtId="14" fontId="8" fillId="0" borderId="35" xfId="0" applyNumberFormat="1" applyFont="1" applyBorder="1" applyAlignment="1">
      <alignment horizontal="center" vertical="center" wrapText="1"/>
    </xf>
    <xf numFmtId="9" fontId="0" fillId="0" borderId="24" xfId="0" applyNumberFormat="1" applyFont="1" applyFill="1" applyBorder="1" applyAlignment="1">
      <alignment horizontal="center" vertical="center" wrapText="1"/>
    </xf>
    <xf numFmtId="0" fontId="8" fillId="0" borderId="24" xfId="0" applyFont="1" applyBorder="1" applyAlignment="1">
      <alignment horizontal="center" vertical="center" wrapText="1"/>
    </xf>
    <xf numFmtId="14" fontId="0" fillId="0" borderId="24" xfId="0" applyNumberFormat="1" applyBorder="1" applyAlignment="1">
      <alignment horizontal="center" vertical="center" wrapText="1"/>
    </xf>
    <xf numFmtId="9" fontId="0" fillId="0" borderId="24" xfId="1" quotePrefix="1" applyFont="1" applyBorder="1" applyAlignment="1">
      <alignment horizontal="center" vertical="center"/>
    </xf>
    <xf numFmtId="9" fontId="6" fillId="20" borderId="24" xfId="1" applyFont="1" applyFill="1" applyBorder="1" applyAlignment="1">
      <alignment horizontal="center" vertical="center" wrapText="1"/>
    </xf>
    <xf numFmtId="166" fontId="2" fillId="20" borderId="24" xfId="0" applyNumberFormat="1" applyFont="1" applyFill="1" applyBorder="1" applyAlignment="1">
      <alignment horizontal="center" vertical="center" wrapText="1"/>
    </xf>
    <xf numFmtId="0" fontId="0" fillId="20" borderId="24" xfId="0" applyFill="1" applyBorder="1" applyAlignment="1">
      <alignment vertical="center" wrapText="1"/>
    </xf>
    <xf numFmtId="9" fontId="0" fillId="0" borderId="63" xfId="0" applyNumberFormat="1" applyBorder="1" applyAlignment="1">
      <alignment horizontal="center" vertical="center" wrapText="1"/>
    </xf>
    <xf numFmtId="9" fontId="0" fillId="0" borderId="62" xfId="0" applyNumberFormat="1" applyBorder="1" applyAlignment="1">
      <alignment horizontal="center" vertical="center" wrapText="1"/>
    </xf>
    <xf numFmtId="14" fontId="8" fillId="0" borderId="62" xfId="0" applyNumberFormat="1" applyFont="1" applyBorder="1" applyAlignment="1">
      <alignment horizontal="center" vertical="center"/>
    </xf>
    <xf numFmtId="0" fontId="0" fillId="20" borderId="24" xfId="0" applyFill="1" applyBorder="1"/>
    <xf numFmtId="9" fontId="0" fillId="20" borderId="24" xfId="0" applyNumberFormat="1" applyFill="1" applyBorder="1" applyAlignment="1">
      <alignment horizontal="center" vertical="center" wrapText="1"/>
    </xf>
    <xf numFmtId="14" fontId="8" fillId="20" borderId="24" xfId="0" applyNumberFormat="1" applyFont="1" applyFill="1" applyBorder="1" applyAlignment="1">
      <alignment horizontal="center" vertical="center"/>
    </xf>
    <xf numFmtId="14" fontId="8" fillId="20" borderId="24" xfId="0" applyNumberFormat="1" applyFont="1" applyFill="1" applyBorder="1" applyAlignment="1">
      <alignment horizontal="center" vertical="center" wrapText="1"/>
    </xf>
    <xf numFmtId="14" fontId="8" fillId="0" borderId="33" xfId="0" applyNumberFormat="1" applyFont="1" applyBorder="1" applyAlignment="1">
      <alignment horizontal="center" vertical="center" wrapText="1"/>
    </xf>
    <xf numFmtId="14" fontId="8" fillId="0" borderId="79" xfId="0" applyNumberFormat="1" applyFont="1" applyBorder="1" applyAlignment="1">
      <alignment horizontal="center" vertical="center" wrapText="1"/>
    </xf>
    <xf numFmtId="0" fontId="7" fillId="5" borderId="52" xfId="0" applyFont="1" applyFill="1" applyBorder="1" applyAlignment="1">
      <alignment horizontal="center" vertical="center" wrapText="1"/>
    </xf>
    <xf numFmtId="9" fontId="35" fillId="0" borderId="24" xfId="0" applyNumberFormat="1" applyFont="1" applyBorder="1" applyAlignment="1">
      <alignment horizontal="center" vertical="center"/>
    </xf>
    <xf numFmtId="0" fontId="35" fillId="20" borderId="24" xfId="0" applyFont="1" applyFill="1" applyBorder="1" applyAlignment="1">
      <alignment vertical="center" wrapText="1"/>
    </xf>
    <xf numFmtId="0" fontId="60" fillId="14" borderId="24" xfId="0" applyFont="1" applyFill="1" applyBorder="1" applyAlignment="1">
      <alignment horizontal="left" vertical="center" wrapText="1"/>
    </xf>
    <xf numFmtId="9" fontId="60" fillId="20" borderId="24" xfId="0" applyNumberFormat="1" applyFont="1" applyFill="1" applyBorder="1" applyAlignment="1">
      <alignment horizontal="center" vertical="center" wrapText="1"/>
    </xf>
    <xf numFmtId="14" fontId="56" fillId="20" borderId="24" xfId="0" applyNumberFormat="1" applyFont="1" applyFill="1" applyBorder="1" applyAlignment="1">
      <alignment horizontal="center" vertical="center"/>
    </xf>
    <xf numFmtId="14" fontId="56" fillId="20" borderId="24" xfId="0" applyNumberFormat="1" applyFont="1" applyFill="1" applyBorder="1" applyAlignment="1">
      <alignment horizontal="center" vertical="center" wrapText="1"/>
    </xf>
    <xf numFmtId="14" fontId="2" fillId="20" borderId="24" xfId="0" applyNumberFormat="1" applyFont="1" applyFill="1" applyBorder="1" applyAlignment="1">
      <alignment vertical="center" wrapText="1"/>
    </xf>
    <xf numFmtId="0" fontId="5" fillId="5" borderId="86" xfId="0" applyFont="1" applyFill="1" applyBorder="1" applyAlignment="1">
      <alignment horizontal="center" vertical="center"/>
    </xf>
    <xf numFmtId="0" fontId="0" fillId="20" borderId="24" xfId="0" applyFill="1" applyBorder="1" applyAlignment="1">
      <alignment horizontal="left" vertical="center" wrapText="1"/>
    </xf>
    <xf numFmtId="14" fontId="0" fillId="20" borderId="24" xfId="0" applyNumberFormat="1" applyFill="1" applyBorder="1" applyAlignment="1">
      <alignment horizontal="center" vertical="center" wrapText="1"/>
    </xf>
    <xf numFmtId="9" fontId="0" fillId="20" borderId="24" xfId="0" applyNumberFormat="1" applyFill="1" applyBorder="1" applyAlignment="1">
      <alignment horizontal="center" vertical="center"/>
    </xf>
    <xf numFmtId="0" fontId="0" fillId="20" borderId="24" xfId="0" applyFill="1" applyBorder="1" applyAlignment="1">
      <alignment horizontal="center" vertical="center"/>
    </xf>
    <xf numFmtId="0" fontId="0" fillId="20" borderId="24" xfId="0" applyFill="1" applyBorder="1" applyAlignment="1">
      <alignment wrapText="1"/>
    </xf>
    <xf numFmtId="0" fontId="0" fillId="14" borderId="24" xfId="0" applyFill="1" applyBorder="1" applyAlignment="1">
      <alignment horizontal="left" vertical="center" wrapText="1"/>
    </xf>
    <xf numFmtId="9" fontId="0" fillId="20" borderId="24" xfId="1" applyFont="1" applyFill="1" applyBorder="1" applyAlignment="1">
      <alignment horizontal="left" vertical="center" wrapText="1"/>
    </xf>
    <xf numFmtId="0" fontId="0" fillId="6" borderId="24" xfId="0" applyFill="1" applyBorder="1" applyAlignment="1">
      <alignment horizontal="center" vertical="center"/>
    </xf>
    <xf numFmtId="0" fontId="0" fillId="6" borderId="24" xfId="0" applyFill="1" applyBorder="1" applyAlignment="1">
      <alignment horizontal="left" vertical="center" wrapText="1"/>
    </xf>
    <xf numFmtId="9" fontId="2" fillId="20" borderId="24" xfId="1" applyFont="1" applyFill="1" applyBorder="1" applyAlignment="1">
      <alignment vertical="center" wrapText="1"/>
    </xf>
    <xf numFmtId="0" fontId="19" fillId="20" borderId="24" xfId="0" applyFont="1" applyFill="1" applyBorder="1" applyAlignment="1">
      <alignment horizontal="left" vertical="center" wrapText="1"/>
    </xf>
    <xf numFmtId="9" fontId="0" fillId="20" borderId="24" xfId="0" applyNumberFormat="1" applyFont="1" applyFill="1" applyBorder="1" applyAlignment="1">
      <alignment horizontal="center" vertical="center" wrapText="1"/>
    </xf>
    <xf numFmtId="9" fontId="0" fillId="20" borderId="24" xfId="0" applyNumberFormat="1" applyFill="1" applyBorder="1" applyAlignment="1">
      <alignment horizontal="left" vertical="center" wrapText="1"/>
    </xf>
    <xf numFmtId="9" fontId="0" fillId="20" borderId="24" xfId="1" applyFont="1" applyFill="1" applyBorder="1" applyAlignment="1">
      <alignment horizontal="center" vertical="center"/>
    </xf>
    <xf numFmtId="9" fontId="0" fillId="14" borderId="24" xfId="0" applyNumberFormat="1" applyFill="1" applyBorder="1" applyAlignment="1">
      <alignment horizontal="left" vertical="center" wrapText="1"/>
    </xf>
    <xf numFmtId="14" fontId="0" fillId="6" borderId="24" xfId="0" applyNumberFormat="1" applyFill="1" applyBorder="1" applyAlignment="1">
      <alignment horizontal="center" vertical="center" wrapText="1"/>
    </xf>
    <xf numFmtId="0" fontId="0" fillId="20" borderId="24" xfId="0" applyFill="1" applyBorder="1" applyAlignment="1">
      <alignment horizontal="center" wrapText="1"/>
    </xf>
    <xf numFmtId="0" fontId="15" fillId="33" borderId="24" xfId="0" applyFont="1" applyFill="1" applyBorder="1" applyAlignment="1">
      <alignment vertical="center" wrapText="1"/>
    </xf>
    <xf numFmtId="9" fontId="0" fillId="6" borderId="24" xfId="0" applyNumberFormat="1" applyFill="1" applyBorder="1" applyAlignment="1">
      <alignment horizontal="center"/>
    </xf>
    <xf numFmtId="0" fontId="0" fillId="6" borderId="24" xfId="0" applyFill="1" applyBorder="1" applyAlignment="1">
      <alignment horizontal="center" vertical="center" wrapText="1"/>
    </xf>
    <xf numFmtId="0" fontId="5" fillId="3" borderId="86" xfId="0" applyFont="1" applyFill="1" applyBorder="1" applyAlignment="1">
      <alignment horizontal="center" vertical="center"/>
    </xf>
    <xf numFmtId="0" fontId="5" fillId="3" borderId="45" xfId="0" applyFont="1" applyFill="1" applyBorder="1" applyAlignment="1">
      <alignment horizontal="center" vertical="center" wrapText="1"/>
    </xf>
    <xf numFmtId="0" fontId="5" fillId="3" borderId="13" xfId="0" applyFont="1" applyFill="1" applyBorder="1" applyAlignment="1">
      <alignment horizontal="center" vertical="center"/>
    </xf>
    <xf numFmtId="0" fontId="5" fillId="5" borderId="13" xfId="0" applyFont="1" applyFill="1" applyBorder="1" applyAlignment="1">
      <alignment horizontal="center" vertical="center" wrapText="1"/>
    </xf>
    <xf numFmtId="0" fontId="5" fillId="26" borderId="45" xfId="0" applyFont="1" applyFill="1" applyBorder="1" applyAlignment="1">
      <alignment horizontal="center" vertical="center" wrapText="1"/>
    </xf>
    <xf numFmtId="0" fontId="6" fillId="20" borderId="24" xfId="0" applyFont="1" applyFill="1" applyBorder="1" applyAlignment="1">
      <alignment vertical="center" wrapText="1"/>
    </xf>
    <xf numFmtId="0" fontId="2" fillId="0" borderId="24" xfId="0" applyFont="1" applyBorder="1" applyAlignment="1">
      <alignment horizontal="center" vertical="center" wrapText="1"/>
    </xf>
    <xf numFmtId="9" fontId="2" fillId="0" borderId="24" xfId="1" applyFont="1" applyBorder="1" applyAlignment="1">
      <alignment horizontal="center" vertical="center" wrapText="1"/>
    </xf>
    <xf numFmtId="0" fontId="59" fillId="0" borderId="24" xfId="0" applyFont="1" applyBorder="1" applyAlignment="1">
      <alignment wrapText="1"/>
    </xf>
    <xf numFmtId="0" fontId="59" fillId="0" borderId="24" xfId="0" applyFont="1" applyBorder="1"/>
    <xf numFmtId="10" fontId="6" fillId="0" borderId="24" xfId="0" applyNumberFormat="1" applyFont="1" applyBorder="1" applyAlignment="1">
      <alignment horizontal="center" vertical="center" wrapText="1"/>
    </xf>
    <xf numFmtId="1" fontId="6" fillId="0" borderId="24" xfId="1" applyNumberFormat="1" applyFont="1" applyBorder="1" applyAlignment="1">
      <alignment vertical="center" wrapText="1"/>
    </xf>
    <xf numFmtId="0" fontId="59" fillId="0" borderId="24" xfId="0" applyFont="1" applyBorder="1" applyAlignment="1">
      <alignment horizontal="center"/>
    </xf>
    <xf numFmtId="0" fontId="59" fillId="0" borderId="24" xfId="0" applyFont="1" applyBorder="1" applyAlignment="1">
      <alignment horizontal="center" wrapText="1"/>
    </xf>
    <xf numFmtId="9" fontId="56" fillId="20" borderId="24" xfId="1" applyFont="1" applyFill="1" applyBorder="1" applyAlignment="1">
      <alignment vertical="center" wrapText="1"/>
    </xf>
    <xf numFmtId="0" fontId="34" fillId="20" borderId="24" xfId="0" applyFont="1" applyFill="1" applyBorder="1" applyAlignment="1">
      <alignment horizontal="left" vertical="center" wrapText="1"/>
    </xf>
    <xf numFmtId="0" fontId="5" fillId="20" borderId="24" xfId="0" applyFont="1" applyFill="1" applyBorder="1" applyAlignment="1">
      <alignment horizontal="center" vertical="center" wrapText="1"/>
    </xf>
    <xf numFmtId="0" fontId="34" fillId="20" borderId="24" xfId="0" applyFont="1" applyFill="1" applyBorder="1" applyAlignment="1">
      <alignment horizontal="center" vertical="center" wrapText="1"/>
    </xf>
    <xf numFmtId="0" fontId="5" fillId="5" borderId="24" xfId="0" applyFont="1" applyFill="1" applyBorder="1" applyAlignment="1">
      <alignment horizontal="center" vertical="center"/>
    </xf>
    <xf numFmtId="0" fontId="15" fillId="20" borderId="24" xfId="0" applyFont="1" applyFill="1" applyBorder="1" applyAlignment="1">
      <alignment horizontal="center" vertical="center" wrapText="1"/>
    </xf>
    <xf numFmtId="9" fontId="6" fillId="0" borderId="33" xfId="1" applyFont="1" applyBorder="1" applyAlignment="1">
      <alignment vertical="center" wrapText="1"/>
    </xf>
    <xf numFmtId="0" fontId="0" fillId="14" borderId="76" xfId="0" applyFill="1" applyBorder="1" applyAlignment="1">
      <alignment horizontal="center" vertical="center" wrapText="1"/>
    </xf>
    <xf numFmtId="0" fontId="0" fillId="14" borderId="77" xfId="0" applyFill="1" applyBorder="1" applyAlignment="1">
      <alignment horizontal="center" vertical="center" wrapText="1"/>
    </xf>
    <xf numFmtId="0" fontId="0" fillId="14" borderId="78" xfId="0" applyFill="1" applyBorder="1" applyAlignment="1">
      <alignment horizontal="center" vertical="center" wrapText="1"/>
    </xf>
    <xf numFmtId="2" fontId="0" fillId="0" borderId="70" xfId="0" applyNumberFormat="1" applyBorder="1" applyAlignment="1">
      <alignment horizontal="center" vertical="center" wrapText="1"/>
    </xf>
    <xf numFmtId="9" fontId="0" fillId="0" borderId="87" xfId="0" applyNumberFormat="1" applyBorder="1" applyAlignment="1">
      <alignment horizontal="center" vertical="center"/>
    </xf>
    <xf numFmtId="9" fontId="0" fillId="0" borderId="0" xfId="0" applyNumberFormat="1" applyBorder="1" applyAlignment="1">
      <alignment horizontal="center" vertical="center"/>
    </xf>
    <xf numFmtId="9" fontId="0" fillId="0" borderId="88" xfId="0" applyNumberFormat="1" applyBorder="1" applyAlignment="1">
      <alignment horizontal="center" vertical="center"/>
    </xf>
    <xf numFmtId="0" fontId="0" fillId="0" borderId="70" xfId="0" applyBorder="1" applyAlignment="1">
      <alignment horizontal="center" vertical="center" wrapText="1"/>
    </xf>
    <xf numFmtId="0" fontId="15" fillId="0" borderId="70" xfId="0" applyFont="1" applyBorder="1" applyAlignment="1">
      <alignment horizontal="left" vertical="center" wrapText="1"/>
    </xf>
    <xf numFmtId="9" fontId="0" fillId="0" borderId="57" xfId="0" applyNumberFormat="1" applyBorder="1" applyAlignment="1">
      <alignment horizontal="center" vertical="center"/>
    </xf>
    <xf numFmtId="9" fontId="0" fillId="0" borderId="56" xfId="0" applyNumberFormat="1" applyBorder="1" applyAlignment="1">
      <alignment horizontal="center" vertical="center"/>
    </xf>
    <xf numFmtId="9" fontId="0" fillId="0" borderId="58" xfId="0" applyNumberFormat="1" applyBorder="1" applyAlignment="1">
      <alignment horizontal="center" vertical="center"/>
    </xf>
    <xf numFmtId="0" fontId="0" fillId="0" borderId="70" xfId="0" applyFont="1" applyBorder="1" applyAlignment="1">
      <alignment horizontal="left" vertical="center" wrapText="1"/>
    </xf>
    <xf numFmtId="0" fontId="0" fillId="0" borderId="12"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9" fontId="0" fillId="0" borderId="36" xfId="0" applyNumberFormat="1" applyBorder="1" applyAlignment="1">
      <alignment horizontal="center" vertical="center"/>
    </xf>
    <xf numFmtId="9" fontId="0" fillId="0" borderId="74" xfId="0" applyNumberFormat="1" applyBorder="1" applyAlignment="1">
      <alignment horizontal="center" vertical="center"/>
    </xf>
    <xf numFmtId="9" fontId="0" fillId="0" borderId="37" xfId="0" applyNumberFormat="1" applyBorder="1" applyAlignment="1">
      <alignment horizontal="center" vertical="center"/>
    </xf>
    <xf numFmtId="0" fontId="0" fillId="0" borderId="24" xfId="0" applyBorder="1" applyAlignment="1">
      <alignment horizontal="center" vertical="center" wrapText="1"/>
    </xf>
    <xf numFmtId="0" fontId="0" fillId="0" borderId="0" xfId="0"/>
    <xf numFmtId="0" fontId="10" fillId="0" borderId="24" xfId="0" applyFont="1" applyBorder="1" applyAlignment="1">
      <alignment vertical="center" wrapText="1"/>
    </xf>
    <xf numFmtId="0" fontId="0" fillId="0" borderId="24" xfId="0" applyBorder="1" applyAlignment="1">
      <alignment vertical="center" wrapText="1"/>
    </xf>
    <xf numFmtId="0" fontId="0" fillId="7" borderId="62" xfId="0" applyFill="1" applyBorder="1" applyAlignment="1">
      <alignment vertical="center" wrapText="1"/>
    </xf>
    <xf numFmtId="0" fontId="5" fillId="3" borderId="0" xfId="4" applyFont="1" applyFill="1" applyAlignment="1">
      <alignment horizontal="center" vertical="center" wrapText="1"/>
    </xf>
    <xf numFmtId="0" fontId="3" fillId="0" borderId="12" xfId="0" applyFont="1" applyBorder="1" applyAlignment="1">
      <alignment vertical="center" wrapText="1"/>
    </xf>
    <xf numFmtId="0" fontId="3" fillId="0" borderId="12" xfId="0" applyFont="1" applyBorder="1" applyAlignment="1">
      <alignment horizontal="center" vertical="center" wrapText="1"/>
    </xf>
    <xf numFmtId="0" fontId="32" fillId="0" borderId="12" xfId="0" applyFont="1" applyBorder="1" applyAlignment="1">
      <alignment horizontal="left" vertical="center" wrapText="1"/>
    </xf>
    <xf numFmtId="43" fontId="34" fillId="0" borderId="24" xfId="6" applyFont="1" applyBorder="1" applyAlignment="1">
      <alignment vertical="center" wrapText="1"/>
    </xf>
    <xf numFmtId="165" fontId="34" fillId="0" borderId="24" xfId="6" applyNumberFormat="1" applyFont="1" applyBorder="1" applyAlignment="1">
      <alignment vertical="center" wrapText="1"/>
    </xf>
    <xf numFmtId="10" fontId="34" fillId="0" borderId="24" xfId="1" applyNumberFormat="1" applyFont="1" applyBorder="1" applyAlignment="1">
      <alignment vertical="center" wrapText="1"/>
    </xf>
    <xf numFmtId="0" fontId="34" fillId="0" borderId="24" xfId="0" applyFont="1" applyBorder="1" applyAlignment="1">
      <alignment vertical="center" wrapText="1"/>
    </xf>
    <xf numFmtId="10" fontId="34" fillId="0" borderId="24" xfId="0" applyNumberFormat="1" applyFont="1" applyBorder="1" applyAlignment="1">
      <alignment vertical="center" wrapText="1"/>
    </xf>
    <xf numFmtId="9" fontId="34" fillId="0" borderId="24" xfId="1" applyFont="1" applyBorder="1" applyAlignment="1">
      <alignment vertical="center" wrapText="1"/>
    </xf>
    <xf numFmtId="0" fontId="32" fillId="0" borderId="12" xfId="0" applyFont="1" applyBorder="1" applyAlignment="1">
      <alignment horizontal="center" vertical="center" wrapText="1"/>
    </xf>
    <xf numFmtId="0" fontId="34" fillId="0" borderId="24" xfId="0" applyFont="1" applyBorder="1" applyAlignment="1">
      <alignment horizontal="left" vertical="center" wrapText="1"/>
    </xf>
    <xf numFmtId="0" fontId="34" fillId="0" borderId="24" xfId="6" applyNumberFormat="1" applyFont="1" applyBorder="1" applyAlignment="1">
      <alignment vertical="center" wrapText="1"/>
    </xf>
    <xf numFmtId="0" fontId="3" fillId="0" borderId="49" xfId="0" applyFont="1" applyBorder="1" applyAlignment="1">
      <alignment horizontal="center" vertical="center" wrapText="1"/>
    </xf>
    <xf numFmtId="0" fontId="3" fillId="0" borderId="17"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24" xfId="0" applyFont="1" applyBorder="1" applyAlignment="1">
      <alignment horizontal="center" vertical="center" wrapText="1"/>
    </xf>
    <xf numFmtId="0" fontId="3" fillId="0" borderId="49" xfId="0" applyFont="1" applyBorder="1" applyAlignment="1">
      <alignment vertical="center" wrapText="1"/>
    </xf>
    <xf numFmtId="0" fontId="3" fillId="0" borderId="24" xfId="0" applyFont="1" applyBorder="1" applyAlignment="1">
      <alignment horizontal="center" vertical="center" wrapText="1"/>
    </xf>
    <xf numFmtId="43" fontId="32" fillId="0" borderId="24" xfId="6" applyFont="1" applyBorder="1" applyAlignment="1">
      <alignment vertical="center" wrapText="1"/>
    </xf>
    <xf numFmtId="165" fontId="32" fillId="0" borderId="24" xfId="6" applyNumberFormat="1" applyFont="1" applyBorder="1" applyAlignment="1">
      <alignment vertical="center" wrapText="1"/>
    </xf>
    <xf numFmtId="10" fontId="32" fillId="0" borderId="24" xfId="1" applyNumberFormat="1" applyFont="1" applyBorder="1" applyAlignment="1">
      <alignment vertical="center" wrapText="1"/>
    </xf>
    <xf numFmtId="0" fontId="32" fillId="0" borderId="49" xfId="0" applyFont="1" applyBorder="1" applyAlignment="1">
      <alignment vertical="center" wrapText="1"/>
    </xf>
    <xf numFmtId="9" fontId="2" fillId="0" borderId="24" xfId="0" applyNumberFormat="1" applyFont="1" applyBorder="1" applyAlignment="1">
      <alignment horizontal="center" vertical="center" wrapText="1"/>
    </xf>
    <xf numFmtId="9" fontId="2" fillId="20" borderId="24" xfId="0" applyNumberFormat="1" applyFont="1" applyFill="1" applyBorder="1" applyAlignment="1">
      <alignment horizontal="center" vertical="center" wrapText="1"/>
    </xf>
    <xf numFmtId="0" fontId="5" fillId="3" borderId="53" xfId="0" applyFont="1" applyFill="1" applyBorder="1" applyAlignment="1">
      <alignment horizontal="center" vertical="center" wrapText="1"/>
    </xf>
    <xf numFmtId="9" fontId="6" fillId="28" borderId="57" xfId="1" applyNumberFormat="1" applyFont="1" applyFill="1" applyBorder="1" applyAlignment="1">
      <alignment horizontal="center" vertical="center" wrapText="1"/>
    </xf>
    <xf numFmtId="9" fontId="6" fillId="0" borderId="57" xfId="1" applyNumberFormat="1" applyFont="1" applyBorder="1" applyAlignment="1">
      <alignment horizontal="center" vertical="center" wrapText="1"/>
    </xf>
    <xf numFmtId="9" fontId="6" fillId="28" borderId="55" xfId="1" applyNumberFormat="1" applyFont="1" applyFill="1" applyBorder="1" applyAlignment="1">
      <alignment horizontal="center" vertical="center" wrapText="1"/>
    </xf>
    <xf numFmtId="9" fontId="6" fillId="0" borderId="55" xfId="1" applyNumberFormat="1" applyFont="1" applyBorder="1" applyAlignment="1">
      <alignment horizontal="center" vertical="center" wrapText="1"/>
    </xf>
    <xf numFmtId="9" fontId="6" fillId="0" borderId="59" xfId="1" applyNumberFormat="1" applyFont="1" applyBorder="1" applyAlignment="1">
      <alignment horizontal="center" vertical="center" wrapText="1"/>
    </xf>
    <xf numFmtId="9" fontId="6" fillId="0" borderId="56" xfId="1" applyNumberFormat="1" applyFont="1" applyBorder="1" applyAlignment="1">
      <alignment horizontal="center" vertical="center" wrapText="1"/>
    </xf>
    <xf numFmtId="9" fontId="6" fillId="0" borderId="90" xfId="1" applyNumberFormat="1" applyFont="1" applyBorder="1" applyAlignment="1">
      <alignment horizontal="center" vertical="center" wrapText="1"/>
    </xf>
    <xf numFmtId="9" fontId="6" fillId="0" borderId="91" xfId="1" applyNumberFormat="1" applyFont="1" applyBorder="1" applyAlignment="1">
      <alignment horizontal="center" vertical="center" wrapText="1"/>
    </xf>
    <xf numFmtId="9" fontId="6" fillId="28" borderId="91" xfId="1" applyNumberFormat="1" applyFont="1" applyFill="1" applyBorder="1" applyAlignment="1">
      <alignment horizontal="center" vertical="center" wrapText="1"/>
    </xf>
    <xf numFmtId="14" fontId="2" fillId="20" borderId="55" xfId="0" applyNumberFormat="1" applyFont="1" applyFill="1" applyBorder="1" applyAlignment="1">
      <alignment horizontal="center" vertical="center" wrapText="1"/>
    </xf>
    <xf numFmtId="14" fontId="2" fillId="20" borderId="55" xfId="0" applyNumberFormat="1" applyFont="1" applyFill="1" applyBorder="1" applyAlignment="1">
      <alignment horizontal="left" vertical="center" wrapText="1"/>
    </xf>
    <xf numFmtId="9" fontId="2" fillId="20" borderId="55" xfId="1" applyNumberFormat="1" applyFont="1" applyFill="1" applyBorder="1" applyAlignment="1">
      <alignment horizontal="left" vertical="center" wrapText="1"/>
    </xf>
    <xf numFmtId="9" fontId="2" fillId="0" borderId="55" xfId="1" applyNumberFormat="1" applyFont="1" applyBorder="1" applyAlignment="1">
      <alignment horizontal="center" vertical="center" wrapText="1"/>
    </xf>
    <xf numFmtId="9" fontId="2" fillId="20" borderId="55" xfId="1" applyNumberFormat="1" applyFont="1" applyFill="1" applyBorder="1" applyAlignment="1">
      <alignment vertical="center" wrapText="1"/>
    </xf>
    <xf numFmtId="0" fontId="2" fillId="20" borderId="55" xfId="0" applyFont="1" applyFill="1" applyBorder="1" applyAlignment="1">
      <alignment vertical="center" wrapText="1"/>
    </xf>
    <xf numFmtId="0" fontId="2" fillId="20" borderId="55" xfId="0" applyFont="1" applyFill="1" applyBorder="1" applyAlignment="1">
      <alignment horizontal="center" vertical="center" wrapText="1"/>
    </xf>
    <xf numFmtId="9" fontId="6" fillId="20" borderId="57" xfId="1" applyNumberFormat="1" applyFont="1" applyFill="1" applyBorder="1" applyAlignment="1">
      <alignment horizontal="center" vertical="center" wrapText="1"/>
    </xf>
    <xf numFmtId="9" fontId="6" fillId="0" borderId="85" xfId="1" applyNumberFormat="1" applyFont="1" applyBorder="1" applyAlignment="1">
      <alignment horizontal="center" vertical="center" wrapText="1"/>
    </xf>
    <xf numFmtId="1" fontId="2" fillId="23" borderId="64" xfId="0" applyNumberFormat="1" applyFont="1" applyFill="1" applyBorder="1" applyAlignment="1">
      <alignment horizontal="center" vertical="center" wrapText="1"/>
    </xf>
    <xf numFmtId="9" fontId="2" fillId="23" borderId="64" xfId="1" applyFont="1" applyFill="1" applyBorder="1" applyAlignment="1">
      <alignment horizontal="center" vertical="center" wrapText="1"/>
    </xf>
    <xf numFmtId="0" fontId="2" fillId="23" borderId="64" xfId="0" applyFont="1" applyFill="1" applyBorder="1" applyAlignment="1">
      <alignment horizontal="center" vertical="center" wrapText="1"/>
    </xf>
    <xf numFmtId="2" fontId="2" fillId="23" borderId="64" xfId="1" applyNumberFormat="1" applyFont="1" applyFill="1" applyBorder="1" applyAlignment="1">
      <alignment horizontal="center" vertical="center" wrapText="1"/>
    </xf>
    <xf numFmtId="0" fontId="5" fillId="4" borderId="11" xfId="0" applyFont="1" applyFill="1" applyBorder="1" applyAlignment="1">
      <alignment horizontal="center" vertical="center" wrapText="1"/>
    </xf>
    <xf numFmtId="9" fontId="0" fillId="0" borderId="77" xfId="1" applyNumberFormat="1" applyFont="1" applyBorder="1" applyAlignment="1">
      <alignment horizontal="center" vertical="center" wrapText="1"/>
    </xf>
    <xf numFmtId="9" fontId="0" fillId="0" borderId="35" xfId="1" applyNumberFormat="1" applyFont="1" applyBorder="1" applyAlignment="1">
      <alignment horizontal="center" vertical="center" wrapText="1"/>
    </xf>
    <xf numFmtId="9" fontId="2" fillId="0" borderId="14" xfId="0" applyNumberFormat="1" applyFont="1" applyBorder="1" applyAlignment="1">
      <alignment horizontal="center" vertical="center" wrapText="1"/>
    </xf>
    <xf numFmtId="9" fontId="2" fillId="0" borderId="15" xfId="0" applyNumberFormat="1" applyFont="1" applyBorder="1" applyAlignment="1">
      <alignment horizontal="center" vertical="center" wrapText="1"/>
    </xf>
    <xf numFmtId="9" fontId="2" fillId="28" borderId="14" xfId="0" applyNumberFormat="1" applyFont="1" applyFill="1" applyBorder="1" applyAlignment="1">
      <alignment horizontal="center" vertical="center" wrapText="1"/>
    </xf>
    <xf numFmtId="9" fontId="2" fillId="28" borderId="15" xfId="0" applyNumberFormat="1" applyFont="1" applyFill="1" applyBorder="1" applyAlignment="1">
      <alignment horizontal="center" vertical="center" wrapText="1"/>
    </xf>
    <xf numFmtId="9" fontId="2" fillId="0" borderId="77" xfId="0" applyNumberFormat="1" applyFont="1" applyBorder="1" applyAlignment="1">
      <alignment horizontal="center" vertical="center" wrapText="1"/>
    </xf>
    <xf numFmtId="9" fontId="2" fillId="0" borderId="35" xfId="0" applyNumberFormat="1" applyFont="1" applyBorder="1" applyAlignment="1">
      <alignment horizontal="center" vertical="center" wrapText="1"/>
    </xf>
    <xf numFmtId="9" fontId="2" fillId="28" borderId="77" xfId="0" applyNumberFormat="1" applyFont="1" applyFill="1" applyBorder="1" applyAlignment="1">
      <alignment horizontal="center" vertical="center" wrapText="1"/>
    </xf>
    <xf numFmtId="9" fontId="2" fillId="28" borderId="35" xfId="0" applyNumberFormat="1" applyFont="1" applyFill="1" applyBorder="1" applyAlignment="1">
      <alignment horizontal="center" vertical="center" wrapText="1"/>
    </xf>
    <xf numFmtId="9" fontId="0" fillId="20" borderId="77" xfId="1" applyNumberFormat="1" applyFont="1" applyFill="1" applyBorder="1" applyAlignment="1">
      <alignment horizontal="center" vertical="center" wrapText="1"/>
    </xf>
    <xf numFmtId="9" fontId="0" fillId="20" borderId="35" xfId="1" applyNumberFormat="1" applyFont="1" applyFill="1" applyBorder="1" applyAlignment="1">
      <alignment horizontal="center" vertical="center" wrapText="1"/>
    </xf>
    <xf numFmtId="9" fontId="2" fillId="20" borderId="77" xfId="0" applyNumberFormat="1" applyFont="1" applyFill="1" applyBorder="1" applyAlignment="1">
      <alignment horizontal="center" vertical="center" wrapText="1"/>
    </xf>
    <xf numFmtId="9" fontId="2" fillId="20" borderId="35" xfId="0" applyNumberFormat="1" applyFont="1" applyFill="1" applyBorder="1" applyAlignment="1">
      <alignment horizontal="center" vertical="center" wrapText="1"/>
    </xf>
    <xf numFmtId="1" fontId="2" fillId="20" borderId="77" xfId="0" applyNumberFormat="1" applyFont="1" applyFill="1" applyBorder="1" applyAlignment="1">
      <alignment horizontal="center" vertical="center" wrapText="1"/>
    </xf>
    <xf numFmtId="1" fontId="2" fillId="20" borderId="35" xfId="0" applyNumberFormat="1" applyFont="1" applyFill="1" applyBorder="1" applyAlignment="1">
      <alignment horizontal="center" vertical="center" wrapText="1"/>
    </xf>
    <xf numFmtId="1" fontId="2" fillId="20" borderId="14" xfId="1" applyNumberFormat="1" applyFont="1" applyFill="1" applyBorder="1" applyAlignment="1">
      <alignment horizontal="center" vertical="center" wrapText="1"/>
    </xf>
    <xf numFmtId="1" fontId="2" fillId="20" borderId="15" xfId="1" applyNumberFormat="1" applyFont="1" applyFill="1" applyBorder="1" applyAlignment="1">
      <alignment horizontal="center" vertical="center" wrapText="1"/>
    </xf>
    <xf numFmtId="1" fontId="12" fillId="20" borderId="14" xfId="0" applyNumberFormat="1" applyFont="1" applyFill="1" applyBorder="1" applyAlignment="1">
      <alignment horizontal="center" vertical="center" wrapText="1"/>
    </xf>
    <xf numFmtId="1" fontId="12" fillId="20" borderId="15" xfId="0" applyNumberFormat="1" applyFont="1" applyFill="1" applyBorder="1" applyAlignment="1">
      <alignment horizontal="center" vertical="center" wrapText="1"/>
    </xf>
    <xf numFmtId="1" fontId="2" fillId="20" borderId="14" xfId="0" applyNumberFormat="1" applyFont="1" applyFill="1" applyBorder="1" applyAlignment="1">
      <alignment horizontal="center" vertical="center" wrapText="1"/>
    </xf>
    <xf numFmtId="1" fontId="2" fillId="20" borderId="15" xfId="0" applyNumberFormat="1" applyFont="1" applyFill="1" applyBorder="1" applyAlignment="1">
      <alignment horizontal="center" vertical="center" wrapText="1"/>
    </xf>
    <xf numFmtId="0" fontId="36" fillId="7" borderId="55" xfId="0" applyFont="1" applyFill="1" applyBorder="1" applyAlignment="1">
      <alignment horizontal="center" vertical="center" wrapText="1"/>
    </xf>
    <xf numFmtId="0" fontId="36" fillId="7" borderId="67" xfId="0" applyFont="1" applyFill="1" applyBorder="1" applyAlignment="1">
      <alignment horizontal="center" vertical="center"/>
    </xf>
    <xf numFmtId="0" fontId="36" fillId="7" borderId="64" xfId="0" applyFont="1" applyFill="1" applyBorder="1" applyAlignment="1">
      <alignment horizontal="center" vertical="center"/>
    </xf>
    <xf numFmtId="0" fontId="44" fillId="20" borderId="13" xfId="0" applyFont="1" applyFill="1" applyBorder="1" applyAlignment="1">
      <alignment horizontal="center" vertical="center" wrapText="1"/>
    </xf>
    <xf numFmtId="0" fontId="44" fillId="20" borderId="16" xfId="0" applyFont="1" applyFill="1" applyBorder="1" applyAlignment="1">
      <alignment horizontal="center" vertical="center" wrapText="1"/>
    </xf>
    <xf numFmtId="9" fontId="44" fillId="20" borderId="13" xfId="0" applyNumberFormat="1" applyFont="1" applyFill="1" applyBorder="1" applyAlignment="1">
      <alignment horizontal="center" vertical="center" wrapText="1"/>
    </xf>
    <xf numFmtId="9" fontId="44" fillId="20" borderId="18" xfId="0" applyNumberFormat="1" applyFont="1" applyFill="1" applyBorder="1" applyAlignment="1">
      <alignment horizontal="center" vertical="center" wrapText="1"/>
    </xf>
    <xf numFmtId="9" fontId="44" fillId="20" borderId="16" xfId="0" applyNumberFormat="1" applyFont="1" applyFill="1" applyBorder="1" applyAlignment="1">
      <alignment horizontal="center" vertical="center" wrapText="1"/>
    </xf>
    <xf numFmtId="0" fontId="44" fillId="20" borderId="18" xfId="0" applyFont="1" applyFill="1" applyBorder="1" applyAlignment="1">
      <alignment horizontal="center" vertical="center" wrapText="1"/>
    </xf>
    <xf numFmtId="9" fontId="44" fillId="0" borderId="13" xfId="0" applyNumberFormat="1" applyFont="1" applyBorder="1" applyAlignment="1">
      <alignment horizontal="center" vertical="center" wrapText="1"/>
    </xf>
    <xf numFmtId="0" fontId="44" fillId="0" borderId="18" xfId="0" applyFont="1" applyBorder="1" applyAlignment="1">
      <alignment horizontal="center" vertical="center" wrapText="1"/>
    </xf>
    <xf numFmtId="0" fontId="44" fillId="0" borderId="16" xfId="0" applyFont="1" applyBorder="1" applyAlignment="1">
      <alignment horizontal="center" vertical="center" wrapText="1"/>
    </xf>
    <xf numFmtId="0" fontId="44" fillId="0" borderId="13" xfId="0" applyFont="1" applyBorder="1" applyAlignment="1">
      <alignment horizontal="center" vertical="center" wrapText="1"/>
    </xf>
    <xf numFmtId="0" fontId="47" fillId="3" borderId="13" xfId="0" applyFont="1" applyFill="1" applyBorder="1" applyAlignment="1">
      <alignment horizontal="center" vertical="center" wrapText="1"/>
    </xf>
    <xf numFmtId="0" fontId="47" fillId="3" borderId="18" xfId="0" applyFont="1" applyFill="1" applyBorder="1" applyAlignment="1">
      <alignment horizontal="center" vertical="center" wrapText="1"/>
    </xf>
    <xf numFmtId="0" fontId="47" fillId="3" borderId="16" xfId="0" applyFont="1" applyFill="1" applyBorder="1" applyAlignment="1">
      <alignment horizontal="center" vertical="center" wrapText="1"/>
    </xf>
    <xf numFmtId="0" fontId="46" fillId="0" borderId="14"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6" fillId="0" borderId="22" xfId="0" applyFont="1" applyFill="1" applyBorder="1" applyAlignment="1">
      <alignment horizontal="center" vertical="center" wrapText="1"/>
    </xf>
    <xf numFmtId="164" fontId="46" fillId="20" borderId="12" xfId="1" applyNumberFormat="1" applyFont="1" applyFill="1" applyBorder="1" applyAlignment="1">
      <alignment horizontal="center" vertical="center" wrapText="1"/>
    </xf>
    <xf numFmtId="164" fontId="46" fillId="20" borderId="17" xfId="1" applyNumberFormat="1" applyFont="1" applyFill="1" applyBorder="1" applyAlignment="1">
      <alignment horizontal="center" vertical="center" wrapText="1"/>
    </xf>
    <xf numFmtId="164" fontId="46" fillId="20" borderId="21" xfId="1" applyNumberFormat="1" applyFont="1" applyFill="1" applyBorder="1" applyAlignment="1">
      <alignment horizontal="center" vertical="center" wrapText="1"/>
    </xf>
    <xf numFmtId="1" fontId="46" fillId="20" borderId="12" xfId="1" applyNumberFormat="1" applyFont="1" applyFill="1" applyBorder="1" applyAlignment="1">
      <alignment horizontal="center" vertical="center" wrapText="1"/>
    </xf>
    <xf numFmtId="1" fontId="46" fillId="20" borderId="17" xfId="1" applyNumberFormat="1" applyFont="1" applyFill="1" applyBorder="1" applyAlignment="1">
      <alignment horizontal="center" vertical="center" wrapText="1"/>
    </xf>
    <xf numFmtId="1" fontId="46" fillId="20" borderId="21" xfId="1" applyNumberFormat="1" applyFont="1" applyFill="1" applyBorder="1" applyAlignment="1">
      <alignment horizontal="center" vertical="center" wrapText="1"/>
    </xf>
    <xf numFmtId="9" fontId="46" fillId="20" borderId="12" xfId="1" applyFont="1" applyFill="1" applyBorder="1" applyAlignment="1">
      <alignment horizontal="center" vertical="center" wrapText="1"/>
    </xf>
    <xf numFmtId="9" fontId="46" fillId="20" borderId="17" xfId="1" applyFont="1" applyFill="1" applyBorder="1" applyAlignment="1">
      <alignment horizontal="center" vertical="center" wrapText="1"/>
    </xf>
    <xf numFmtId="9" fontId="46" fillId="20" borderId="21" xfId="1" applyFont="1" applyFill="1" applyBorder="1" applyAlignment="1">
      <alignment horizontal="center" vertical="center" wrapText="1"/>
    </xf>
    <xf numFmtId="9" fontId="45" fillId="20" borderId="12" xfId="1" applyFont="1" applyFill="1" applyBorder="1" applyAlignment="1">
      <alignment horizontal="center" vertical="center" wrapText="1"/>
    </xf>
    <xf numFmtId="9" fontId="45" fillId="20" borderId="17" xfId="1" applyFont="1" applyFill="1" applyBorder="1" applyAlignment="1">
      <alignment horizontal="center" vertical="center" wrapText="1"/>
    </xf>
    <xf numFmtId="9" fontId="45" fillId="20" borderId="21" xfId="1" applyFont="1" applyFill="1" applyBorder="1" applyAlignment="1">
      <alignment horizontal="center" vertical="center" wrapText="1"/>
    </xf>
    <xf numFmtId="9" fontId="46" fillId="20" borderId="15" xfId="1" applyFont="1" applyFill="1" applyBorder="1" applyAlignment="1">
      <alignment horizontal="center" vertical="center" wrapText="1"/>
    </xf>
    <xf numFmtId="9" fontId="46" fillId="20" borderId="20" xfId="1" applyFont="1" applyFill="1" applyBorder="1" applyAlignment="1">
      <alignment horizontal="center" vertical="center" wrapText="1"/>
    </xf>
    <xf numFmtId="9" fontId="46" fillId="20" borderId="23" xfId="1" applyFont="1" applyFill="1" applyBorder="1" applyAlignment="1">
      <alignment horizontal="center" vertical="center" wrapText="1"/>
    </xf>
    <xf numFmtId="0" fontId="46" fillId="20" borderId="12" xfId="0" applyFont="1" applyFill="1" applyBorder="1" applyAlignment="1">
      <alignment horizontal="center" vertical="center" wrapText="1"/>
    </xf>
    <xf numFmtId="0" fontId="46" fillId="20" borderId="21" xfId="0" applyFont="1" applyFill="1" applyBorder="1" applyAlignment="1">
      <alignment horizontal="center" vertical="center" wrapText="1"/>
    </xf>
    <xf numFmtId="0" fontId="44" fillId="0" borderId="14" xfId="0" applyFont="1" applyFill="1" applyBorder="1" applyAlignment="1">
      <alignment horizontal="center" vertical="center" wrapText="1"/>
    </xf>
    <xf numFmtId="0" fontId="44" fillId="0" borderId="19" xfId="0" applyFont="1" applyFill="1" applyBorder="1" applyAlignment="1">
      <alignment horizontal="center" vertical="center" wrapText="1"/>
    </xf>
    <xf numFmtId="0" fontId="44" fillId="0" borderId="22" xfId="0" applyFont="1" applyFill="1" applyBorder="1" applyAlignment="1">
      <alignment horizontal="center" vertical="center" wrapText="1"/>
    </xf>
    <xf numFmtId="0" fontId="50" fillId="20" borderId="12" xfId="0" applyFont="1" applyFill="1" applyBorder="1" applyAlignment="1">
      <alignment horizontal="center" vertical="center" wrapText="1"/>
    </xf>
    <xf numFmtId="0" fontId="50" fillId="20" borderId="21" xfId="0" applyFont="1" applyFill="1" applyBorder="1" applyAlignment="1">
      <alignment horizontal="center" vertical="center" wrapText="1"/>
    </xf>
    <xf numFmtId="0" fontId="50" fillId="20" borderId="17" xfId="0" applyFont="1" applyFill="1" applyBorder="1" applyAlignment="1">
      <alignment horizontal="center" vertical="center" wrapText="1"/>
    </xf>
    <xf numFmtId="0" fontId="49" fillId="20" borderId="12" xfId="0" applyFont="1" applyFill="1" applyBorder="1" applyAlignment="1">
      <alignment horizontal="center" vertical="center" wrapText="1"/>
    </xf>
    <xf numFmtId="0" fontId="49" fillId="20" borderId="17" xfId="0" applyFont="1" applyFill="1" applyBorder="1" applyAlignment="1">
      <alignment horizontal="center" vertical="center" wrapText="1"/>
    </xf>
    <xf numFmtId="0" fontId="49" fillId="20" borderId="21" xfId="0" applyFont="1" applyFill="1" applyBorder="1" applyAlignment="1">
      <alignment horizontal="center" vertical="center" wrapText="1"/>
    </xf>
    <xf numFmtId="0" fontId="44" fillId="0" borderId="25" xfId="0" applyFont="1" applyFill="1" applyBorder="1" applyAlignment="1">
      <alignment horizontal="center" vertical="center" wrapText="1"/>
    </xf>
    <xf numFmtId="164" fontId="46" fillId="20" borderId="26" xfId="1" applyNumberFormat="1" applyFont="1" applyFill="1" applyBorder="1" applyAlignment="1">
      <alignment horizontal="center" vertical="center" wrapText="1"/>
    </xf>
    <xf numFmtId="1" fontId="46" fillId="20" borderId="26" xfId="1" applyNumberFormat="1" applyFont="1" applyFill="1" applyBorder="1" applyAlignment="1">
      <alignment horizontal="center" vertical="center" wrapText="1"/>
    </xf>
    <xf numFmtId="9" fontId="46" fillId="20" borderId="26" xfId="1" applyFont="1" applyFill="1" applyBorder="1" applyAlignment="1">
      <alignment horizontal="center" vertical="center" wrapText="1"/>
    </xf>
    <xf numFmtId="0" fontId="44" fillId="20" borderId="26" xfId="0" applyFont="1" applyFill="1" applyBorder="1" applyAlignment="1">
      <alignment horizontal="center" vertical="center" wrapText="1"/>
    </xf>
    <xf numFmtId="0" fontId="44" fillId="20" borderId="17" xfId="0" applyFont="1" applyFill="1" applyBorder="1" applyAlignment="1">
      <alignment horizontal="center" vertical="center" wrapText="1"/>
    </xf>
    <xf numFmtId="0" fontId="44" fillId="20" borderId="21" xfId="0" applyFont="1" applyFill="1" applyBorder="1" applyAlignment="1">
      <alignment horizontal="center" vertical="center" wrapText="1"/>
    </xf>
    <xf numFmtId="9" fontId="46" fillId="20" borderId="27" xfId="1" applyFont="1" applyFill="1" applyBorder="1" applyAlignment="1">
      <alignment horizontal="center" vertical="center" wrapText="1"/>
    </xf>
    <xf numFmtId="0" fontId="2" fillId="23" borderId="24" xfId="0" applyFont="1" applyFill="1" applyBorder="1" applyAlignment="1">
      <alignment horizontal="center" vertical="center" wrapText="1"/>
    </xf>
    <xf numFmtId="9" fontId="2" fillId="23" borderId="24" xfId="0" applyNumberFormat="1" applyFont="1" applyFill="1" applyBorder="1" applyAlignment="1">
      <alignment horizontal="center" vertical="center" wrapText="1"/>
    </xf>
    <xf numFmtId="14" fontId="8" fillId="0" borderId="25" xfId="0" applyNumberFormat="1" applyFont="1" applyFill="1" applyBorder="1" applyAlignment="1">
      <alignment horizontal="center" vertical="center"/>
    </xf>
    <xf numFmtId="14" fontId="8" fillId="0" borderId="19" xfId="0" applyNumberFormat="1" applyFont="1" applyFill="1" applyBorder="1" applyAlignment="1">
      <alignment horizontal="center" vertical="center"/>
    </xf>
    <xf numFmtId="14" fontId="8" fillId="0" borderId="22" xfId="0" applyNumberFormat="1" applyFont="1" applyFill="1" applyBorder="1" applyAlignment="1">
      <alignment horizontal="center" vertical="center"/>
    </xf>
    <xf numFmtId="14" fontId="8" fillId="0" borderId="26" xfId="0" applyNumberFormat="1" applyFont="1" applyFill="1" applyBorder="1" applyAlignment="1">
      <alignment horizontal="center" vertical="center" wrapText="1"/>
    </xf>
    <xf numFmtId="14" fontId="8" fillId="0" borderId="17" xfId="0" applyNumberFormat="1" applyFont="1" applyFill="1" applyBorder="1" applyAlignment="1">
      <alignment horizontal="center" vertical="center" wrapText="1"/>
    </xf>
    <xf numFmtId="14" fontId="8" fillId="0" borderId="21" xfId="0" applyNumberFormat="1" applyFont="1" applyFill="1" applyBorder="1" applyAlignment="1">
      <alignment horizontal="center" vertical="center" wrapText="1"/>
    </xf>
    <xf numFmtId="9" fontId="8" fillId="0" borderId="12" xfId="1" applyFont="1" applyFill="1" applyBorder="1" applyAlignment="1">
      <alignment horizontal="center" vertical="center" wrapText="1"/>
    </xf>
    <xf numFmtId="9" fontId="8" fillId="0" borderId="17" xfId="1" applyFont="1" applyFill="1" applyBorder="1" applyAlignment="1">
      <alignment horizontal="center" vertical="center" wrapText="1"/>
    </xf>
    <xf numFmtId="9" fontId="8" fillId="0" borderId="21" xfId="1" applyFont="1" applyFill="1" applyBorder="1" applyAlignment="1">
      <alignment horizontal="center" vertical="center" wrapText="1"/>
    </xf>
    <xf numFmtId="9" fontId="6" fillId="0" borderId="12" xfId="1" applyFont="1" applyFill="1" applyBorder="1" applyAlignment="1">
      <alignment horizontal="center" vertical="center" wrapText="1"/>
    </xf>
    <xf numFmtId="9" fontId="6" fillId="0" borderId="17" xfId="1" applyFont="1" applyFill="1" applyBorder="1" applyAlignment="1">
      <alignment horizontal="center" vertical="center" wrapText="1"/>
    </xf>
    <xf numFmtId="9" fontId="6" fillId="0" borderId="21" xfId="1" applyFont="1" applyFill="1" applyBorder="1" applyAlignment="1">
      <alignment horizontal="center" vertical="center" wrapText="1"/>
    </xf>
    <xf numFmtId="1" fontId="6" fillId="0" borderId="12" xfId="1" applyNumberFormat="1" applyFont="1" applyFill="1" applyBorder="1" applyAlignment="1">
      <alignment horizontal="center" vertical="center" wrapText="1"/>
    </xf>
    <xf numFmtId="1" fontId="6" fillId="0" borderId="17" xfId="1" applyNumberFormat="1" applyFont="1" applyFill="1" applyBorder="1" applyAlignment="1">
      <alignment horizontal="center" vertical="center" wrapText="1"/>
    </xf>
    <xf numFmtId="1" fontId="6" fillId="0" borderId="21" xfId="1" applyNumberFormat="1" applyFont="1" applyFill="1" applyBorder="1" applyAlignment="1">
      <alignment horizontal="center" vertical="center" wrapText="1"/>
    </xf>
    <xf numFmtId="9" fontId="6" fillId="0" borderId="15" xfId="1" applyFont="1" applyFill="1" applyBorder="1" applyAlignment="1">
      <alignment horizontal="center" vertical="center" wrapText="1"/>
    </xf>
    <xf numFmtId="9" fontId="6" fillId="0" borderId="20" xfId="1" applyFont="1" applyFill="1" applyBorder="1" applyAlignment="1">
      <alignment horizontal="center" vertical="center" wrapText="1"/>
    </xf>
    <xf numFmtId="9" fontId="6" fillId="0" borderId="23" xfId="1"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6" xfId="0" applyFont="1" applyFill="1" applyBorder="1" applyAlignment="1">
      <alignment horizontal="center" vertical="center" wrapText="1"/>
    </xf>
    <xf numFmtId="9" fontId="2" fillId="0" borderId="45" xfId="1" applyFont="1" applyFill="1" applyBorder="1" applyAlignment="1">
      <alignment horizontal="center" vertical="center" wrapText="1"/>
    </xf>
    <xf numFmtId="9" fontId="2" fillId="0" borderId="60" xfId="1" applyFont="1" applyFill="1" applyBorder="1" applyAlignment="1">
      <alignment horizontal="center" vertical="center" wrapText="1"/>
    </xf>
    <xf numFmtId="9" fontId="2" fillId="0" borderId="61" xfId="1" applyFont="1" applyFill="1" applyBorder="1" applyAlignment="1">
      <alignment horizontal="center" vertical="center" wrapText="1"/>
    </xf>
    <xf numFmtId="9" fontId="2" fillId="0" borderId="13" xfId="0" applyNumberFormat="1" applyFont="1" applyFill="1" applyBorder="1" applyAlignment="1">
      <alignment horizontal="center" vertical="center" wrapText="1"/>
    </xf>
    <xf numFmtId="9" fontId="2" fillId="0" borderId="13" xfId="1" applyFont="1" applyFill="1" applyBorder="1" applyAlignment="1">
      <alignment horizontal="center" vertical="center" wrapText="1"/>
    </xf>
    <xf numFmtId="9" fontId="2" fillId="0" borderId="18" xfId="1" applyFont="1" applyFill="1" applyBorder="1" applyAlignment="1">
      <alignment horizontal="center" vertical="center" wrapText="1"/>
    </xf>
    <xf numFmtId="9" fontId="2" fillId="0" borderId="16" xfId="1"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7" fillId="3" borderId="13"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2" xfId="0" applyFont="1" applyFill="1" applyBorder="1" applyAlignment="1">
      <alignment horizontal="center" vertical="center" wrapText="1"/>
    </xf>
    <xf numFmtId="14" fontId="8" fillId="0" borderId="14" xfId="0" applyNumberFormat="1" applyFont="1" applyFill="1" applyBorder="1" applyAlignment="1">
      <alignment horizontal="center" vertical="center" wrapText="1"/>
    </xf>
    <xf numFmtId="14" fontId="8" fillId="0" borderId="19" xfId="0" applyNumberFormat="1" applyFont="1" applyFill="1" applyBorder="1" applyAlignment="1">
      <alignment horizontal="center" vertical="center" wrapText="1"/>
    </xf>
    <xf numFmtId="14" fontId="8" fillId="0" borderId="22" xfId="0" applyNumberFormat="1" applyFont="1" applyFill="1" applyBorder="1" applyAlignment="1">
      <alignment horizontal="center" vertical="center" wrapText="1"/>
    </xf>
    <xf numFmtId="14" fontId="8" fillId="0" borderId="12" xfId="0" applyNumberFormat="1" applyFont="1" applyFill="1" applyBorder="1" applyAlignment="1">
      <alignment horizontal="center" vertical="center" wrapText="1"/>
    </xf>
    <xf numFmtId="0" fontId="2" fillId="23" borderId="12" xfId="0" applyFont="1" applyFill="1" applyBorder="1" applyAlignment="1">
      <alignment horizontal="center" vertical="center" wrapText="1"/>
    </xf>
    <xf numFmtId="0" fontId="2" fillId="23" borderId="17" xfId="0" applyFont="1" applyFill="1" applyBorder="1" applyAlignment="1">
      <alignment horizontal="center" vertical="center" wrapText="1"/>
    </xf>
    <xf numFmtId="0" fontId="2" fillId="23" borderId="21" xfId="0" applyFont="1" applyFill="1" applyBorder="1" applyAlignment="1">
      <alignment horizontal="center" vertical="center" wrapText="1"/>
    </xf>
    <xf numFmtId="9" fontId="6" fillId="0" borderId="24" xfId="1" applyFont="1" applyFill="1" applyBorder="1" applyAlignment="1">
      <alignment horizontal="center" vertical="center" wrapText="1"/>
    </xf>
    <xf numFmtId="0" fontId="0" fillId="0" borderId="24" xfId="0" applyBorder="1" applyAlignment="1">
      <alignment horizontal="center" vertical="center" wrapText="1"/>
    </xf>
    <xf numFmtId="0" fontId="0" fillId="0" borderId="13" xfId="0" applyBorder="1" applyAlignment="1">
      <alignment horizontal="center" vertical="center" wrapText="1"/>
    </xf>
    <xf numFmtId="0" fontId="0" fillId="0" borderId="18" xfId="0" applyBorder="1" applyAlignment="1">
      <alignment horizontal="center" vertical="center" wrapText="1"/>
    </xf>
    <xf numFmtId="0" fontId="2" fillId="0" borderId="28"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0" fillId="0" borderId="68" xfId="0" applyBorder="1" applyAlignment="1">
      <alignment horizontal="center" vertical="center" wrapText="1"/>
    </xf>
    <xf numFmtId="0" fontId="2" fillId="0" borderId="52" xfId="0" applyFont="1" applyFill="1" applyBorder="1" applyAlignment="1">
      <alignment horizontal="center" vertical="center" wrapText="1"/>
    </xf>
    <xf numFmtId="9" fontId="2" fillId="0" borderId="44"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1" fontId="6" fillId="0" borderId="26" xfId="1" applyNumberFormat="1" applyFont="1" applyFill="1" applyBorder="1" applyAlignment="1">
      <alignment horizontal="center" vertical="center" wrapText="1"/>
    </xf>
    <xf numFmtId="9" fontId="6" fillId="0" borderId="26" xfId="1" applyFont="1" applyFill="1" applyBorder="1" applyAlignment="1">
      <alignment horizontal="center" vertical="center" wrapText="1"/>
    </xf>
    <xf numFmtId="9" fontId="6" fillId="0" borderId="27" xfId="1" applyFont="1" applyFill="1" applyBorder="1" applyAlignment="1">
      <alignment horizontal="center" vertical="center" wrapText="1"/>
    </xf>
    <xf numFmtId="0" fontId="6" fillId="0" borderId="25" xfId="0" applyFont="1" applyFill="1" applyBorder="1" applyAlignment="1">
      <alignment horizontal="center" vertical="center" wrapText="1"/>
    </xf>
    <xf numFmtId="10" fontId="6" fillId="0" borderId="26" xfId="1" applyNumberFormat="1" applyFont="1" applyFill="1" applyBorder="1" applyAlignment="1">
      <alignment horizontal="center" vertical="center" wrapText="1"/>
    </xf>
    <xf numFmtId="10" fontId="6" fillId="0" borderId="24" xfId="1" applyNumberFormat="1" applyFont="1" applyFill="1" applyBorder="1" applyAlignment="1">
      <alignment horizontal="center" vertical="center" wrapText="1"/>
    </xf>
    <xf numFmtId="9" fontId="2" fillId="0" borderId="18" xfId="0" applyNumberFormat="1" applyFont="1" applyFill="1" applyBorder="1" applyAlignment="1">
      <alignment horizontal="center" vertical="center" wrapText="1"/>
    </xf>
    <xf numFmtId="0" fontId="7" fillId="3" borderId="24" xfId="0" applyFont="1" applyFill="1" applyBorder="1" applyAlignment="1">
      <alignment horizontal="center" vertical="center" wrapText="1"/>
    </xf>
    <xf numFmtId="0" fontId="6" fillId="14" borderId="24" xfId="0" applyFont="1" applyFill="1" applyBorder="1" applyAlignment="1">
      <alignment horizontal="center" vertical="center" wrapText="1"/>
    </xf>
    <xf numFmtId="1" fontId="6" fillId="0" borderId="24" xfId="1" applyNumberFormat="1" applyFont="1" applyFill="1" applyBorder="1" applyAlignment="1">
      <alignment horizontal="center" vertical="center" wrapText="1"/>
    </xf>
    <xf numFmtId="9" fontId="2" fillId="0" borderId="24" xfId="0" applyNumberFormat="1" applyFont="1" applyFill="1" applyBorder="1" applyAlignment="1">
      <alignment horizontal="center" vertical="center" wrapText="1"/>
    </xf>
    <xf numFmtId="0" fontId="2" fillId="0" borderId="24" xfId="0" applyFont="1" applyFill="1" applyBorder="1" applyAlignment="1">
      <alignment horizontal="center" vertical="center" wrapText="1"/>
    </xf>
    <xf numFmtId="9" fontId="2" fillId="0" borderId="55" xfId="0" applyNumberFormat="1" applyFont="1" applyFill="1" applyBorder="1" applyAlignment="1">
      <alignment horizontal="center" vertical="center" wrapText="1"/>
    </xf>
    <xf numFmtId="0" fontId="6" fillId="0" borderId="24"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29" xfId="0" applyFont="1" applyFill="1" applyBorder="1" applyAlignment="1">
      <alignment horizontal="center" vertical="center" wrapText="1"/>
    </xf>
    <xf numFmtId="9" fontId="2" fillId="0" borderId="16" xfId="0" applyNumberFormat="1" applyFont="1" applyFill="1" applyBorder="1" applyAlignment="1">
      <alignment horizontal="center" vertical="center" wrapText="1"/>
    </xf>
    <xf numFmtId="9" fontId="2" fillId="0" borderId="28" xfId="0" applyNumberFormat="1" applyFont="1" applyFill="1" applyBorder="1" applyAlignment="1">
      <alignment horizontal="center" vertical="center" wrapText="1"/>
    </xf>
    <xf numFmtId="9" fontId="2" fillId="0" borderId="29" xfId="0" applyNumberFormat="1" applyFont="1" applyFill="1" applyBorder="1" applyAlignment="1">
      <alignment horizontal="center" vertical="center" wrapText="1"/>
    </xf>
    <xf numFmtId="10" fontId="2" fillId="0" borderId="13" xfId="0" applyNumberFormat="1" applyFont="1" applyFill="1" applyBorder="1" applyAlignment="1">
      <alignment horizontal="center" vertical="center" wrapText="1"/>
    </xf>
    <xf numFmtId="10" fontId="2" fillId="0" borderId="16"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21" xfId="0" applyFont="1" applyFill="1" applyBorder="1" applyAlignment="1">
      <alignment horizontal="center" vertical="center" wrapText="1"/>
    </xf>
    <xf numFmtId="9" fontId="2" fillId="0" borderId="12" xfId="1" applyFont="1" applyFill="1" applyBorder="1" applyAlignment="1">
      <alignment horizontal="center" vertical="center" wrapText="1"/>
    </xf>
    <xf numFmtId="9" fontId="2" fillId="0" borderId="17" xfId="1" applyFont="1" applyFill="1" applyBorder="1" applyAlignment="1">
      <alignment horizontal="center" vertical="center" wrapText="1"/>
    </xf>
    <xf numFmtId="9" fontId="2" fillId="0" borderId="21" xfId="1" applyFont="1" applyFill="1" applyBorder="1" applyAlignment="1">
      <alignment horizontal="center" vertical="center" wrapText="1"/>
    </xf>
    <xf numFmtId="9" fontId="2" fillId="0" borderId="57" xfId="1" applyFont="1" applyFill="1" applyBorder="1" applyAlignment="1">
      <alignment horizontal="center" vertical="center" wrapText="1"/>
    </xf>
    <xf numFmtId="9" fontId="2" fillId="0" borderId="56" xfId="1" applyFont="1" applyFill="1" applyBorder="1" applyAlignment="1">
      <alignment horizontal="center" vertical="center" wrapText="1"/>
    </xf>
    <xf numFmtId="9" fontId="2" fillId="0" borderId="58" xfId="1" applyFont="1" applyFill="1" applyBorder="1" applyAlignment="1">
      <alignment horizontal="center" vertical="center" wrapText="1"/>
    </xf>
    <xf numFmtId="9" fontId="2" fillId="0" borderId="26" xfId="1" applyFont="1" applyFill="1" applyBorder="1" applyAlignment="1">
      <alignment horizontal="center" vertical="center" wrapText="1"/>
    </xf>
    <xf numFmtId="9" fontId="2" fillId="0" borderId="59" xfId="1"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2" xfId="0" applyFont="1" applyFill="1" applyBorder="1" applyAlignment="1">
      <alignment horizontal="center" vertical="center" wrapText="1"/>
    </xf>
    <xf numFmtId="10" fontId="2" fillId="0" borderId="12" xfId="0" applyNumberFormat="1" applyFont="1" applyFill="1" applyBorder="1" applyAlignment="1">
      <alignment horizontal="center" vertical="center"/>
    </xf>
    <xf numFmtId="10" fontId="2" fillId="0" borderId="17" xfId="0" applyNumberFormat="1" applyFont="1" applyFill="1" applyBorder="1" applyAlignment="1">
      <alignment horizontal="center" vertical="center"/>
    </xf>
    <xf numFmtId="10" fontId="2" fillId="0" borderId="21" xfId="0" applyNumberFormat="1"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14" borderId="14" xfId="0" applyFont="1" applyFill="1" applyBorder="1" applyAlignment="1">
      <alignment horizontal="center" vertical="center" wrapText="1"/>
    </xf>
    <xf numFmtId="0" fontId="2" fillId="14" borderId="19" xfId="0" applyFont="1" applyFill="1" applyBorder="1" applyAlignment="1">
      <alignment horizontal="center" vertical="center" wrapText="1"/>
    </xf>
    <xf numFmtId="0" fontId="2" fillId="14" borderId="22" xfId="0" applyFont="1" applyFill="1" applyBorder="1" applyAlignment="1">
      <alignment horizontal="center" vertical="center" wrapText="1"/>
    </xf>
    <xf numFmtId="9" fontId="2" fillId="0" borderId="12" xfId="0" applyNumberFormat="1" applyFont="1" applyFill="1" applyBorder="1" applyAlignment="1">
      <alignment horizontal="center" vertical="center" wrapText="1"/>
    </xf>
    <xf numFmtId="9" fontId="2" fillId="0" borderId="21" xfId="0" applyNumberFormat="1" applyFont="1" applyFill="1" applyBorder="1" applyAlignment="1">
      <alignment horizontal="center" vertical="center" wrapText="1"/>
    </xf>
    <xf numFmtId="9" fontId="2" fillId="0" borderId="57" xfId="0" applyNumberFormat="1" applyFont="1" applyFill="1" applyBorder="1" applyAlignment="1">
      <alignment horizontal="center" vertical="center" wrapText="1"/>
    </xf>
    <xf numFmtId="9" fontId="2" fillId="0" borderId="58" xfId="0" applyNumberFormat="1" applyFont="1" applyFill="1" applyBorder="1" applyAlignment="1">
      <alignment horizontal="center" vertical="center" wrapText="1"/>
    </xf>
    <xf numFmtId="10" fontId="2" fillId="0" borderId="12" xfId="0" applyNumberFormat="1" applyFont="1" applyFill="1" applyBorder="1" applyAlignment="1">
      <alignment horizontal="center" vertical="center" wrapText="1"/>
    </xf>
    <xf numFmtId="10" fontId="2" fillId="0" borderId="17" xfId="0" applyNumberFormat="1" applyFont="1" applyFill="1" applyBorder="1" applyAlignment="1">
      <alignment horizontal="center" vertical="center" wrapText="1"/>
    </xf>
    <xf numFmtId="10" fontId="2" fillId="0" borderId="21" xfId="0" applyNumberFormat="1" applyFont="1" applyFill="1" applyBorder="1" applyAlignment="1">
      <alignment horizontal="center" vertical="center" wrapText="1"/>
    </xf>
    <xf numFmtId="9" fontId="6" fillId="0" borderId="57" xfId="1" applyFont="1" applyFill="1" applyBorder="1" applyAlignment="1">
      <alignment horizontal="center" vertical="center" wrapText="1"/>
    </xf>
    <xf numFmtId="9" fontId="6" fillId="0" borderId="56" xfId="1" applyFont="1" applyFill="1" applyBorder="1" applyAlignment="1">
      <alignment horizontal="center" vertical="center" wrapText="1"/>
    </xf>
    <xf numFmtId="9" fontId="6" fillId="0" borderId="58" xfId="1" applyFont="1" applyFill="1" applyBorder="1" applyAlignment="1">
      <alignment horizontal="center" vertical="center" wrapText="1"/>
    </xf>
    <xf numFmtId="9" fontId="2" fillId="0" borderId="24" xfId="1" applyFont="1" applyFill="1" applyBorder="1" applyAlignment="1">
      <alignment horizontal="center" vertical="center" wrapText="1"/>
    </xf>
    <xf numFmtId="9" fontId="2" fillId="0" borderId="55" xfId="1" applyFont="1" applyFill="1" applyBorder="1" applyAlignment="1">
      <alignment horizontal="center" vertical="center" wrapText="1"/>
    </xf>
    <xf numFmtId="9" fontId="6" fillId="0" borderId="55" xfId="1" applyFont="1" applyFill="1" applyBorder="1" applyAlignment="1">
      <alignment horizontal="center" vertical="center" wrapText="1"/>
    </xf>
    <xf numFmtId="0" fontId="7" fillId="3" borderId="28" xfId="0" applyFont="1" applyFill="1" applyBorder="1" applyAlignment="1">
      <alignment horizontal="center" vertical="center" wrapText="1"/>
    </xf>
    <xf numFmtId="0" fontId="7" fillId="3" borderId="29" xfId="0" applyFont="1" applyFill="1" applyBorder="1" applyAlignment="1">
      <alignment horizontal="center" vertical="center" wrapText="1"/>
    </xf>
    <xf numFmtId="10" fontId="2" fillId="0" borderId="24" xfId="0" applyNumberFormat="1" applyFont="1" applyFill="1" applyBorder="1" applyAlignment="1">
      <alignment horizontal="center" vertical="center"/>
    </xf>
    <xf numFmtId="0" fontId="44" fillId="20" borderId="12" xfId="0" applyFont="1" applyFill="1" applyBorder="1" applyAlignment="1">
      <alignment horizontal="center" vertical="center" wrapText="1"/>
    </xf>
    <xf numFmtId="0" fontId="46" fillId="20" borderId="17" xfId="0" applyFont="1" applyFill="1" applyBorder="1" applyAlignment="1">
      <alignment horizontal="center" vertical="center" wrapText="1"/>
    </xf>
    <xf numFmtId="9" fontId="44" fillId="0" borderId="13" xfId="0" applyNumberFormat="1" applyFont="1" applyFill="1" applyBorder="1" applyAlignment="1">
      <alignment horizontal="center" vertical="center" wrapText="1"/>
    </xf>
    <xf numFmtId="9" fontId="44" fillId="0" borderId="18" xfId="0" applyNumberFormat="1" applyFont="1" applyFill="1" applyBorder="1" applyAlignment="1">
      <alignment horizontal="center" vertical="center" wrapText="1"/>
    </xf>
    <xf numFmtId="9" fontId="44" fillId="0" borderId="16" xfId="0" applyNumberFormat="1" applyFont="1" applyFill="1" applyBorder="1" applyAlignment="1">
      <alignment horizontal="center" vertical="center" wrapText="1"/>
    </xf>
    <xf numFmtId="0" fontId="6" fillId="0" borderId="30" xfId="0" applyFont="1" applyFill="1" applyBorder="1" applyAlignment="1">
      <alignment horizontal="center" vertical="center" wrapText="1"/>
    </xf>
    <xf numFmtId="9" fontId="6" fillId="0" borderId="31" xfId="1" applyFont="1" applyFill="1" applyBorder="1" applyAlignment="1">
      <alignment horizontal="center" vertical="center" wrapText="1"/>
    </xf>
    <xf numFmtId="1" fontId="6" fillId="0" borderId="31" xfId="1" applyNumberFormat="1" applyFont="1" applyFill="1" applyBorder="1" applyAlignment="1">
      <alignment horizontal="center" vertical="center" wrapText="1"/>
    </xf>
    <xf numFmtId="9" fontId="13" fillId="0" borderId="12" xfId="1" applyFont="1" applyFill="1" applyBorder="1" applyAlignment="1">
      <alignment horizontal="center" vertical="center" wrapText="1"/>
    </xf>
    <xf numFmtId="9" fontId="13" fillId="0" borderId="17" xfId="1" applyFont="1" applyFill="1" applyBorder="1" applyAlignment="1">
      <alignment horizontal="center" vertical="center" wrapText="1"/>
    </xf>
    <xf numFmtId="9" fontId="13" fillId="0" borderId="21" xfId="1"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6" fillId="0" borderId="31" xfId="0" applyFont="1" applyFill="1" applyBorder="1" applyAlignment="1">
      <alignment horizontal="center" vertical="center" wrapText="1"/>
    </xf>
    <xf numFmtId="9" fontId="6" fillId="0" borderId="32" xfId="1"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16" xfId="0" applyFont="1" applyFill="1" applyBorder="1" applyAlignment="1">
      <alignment horizontal="center" vertical="center" wrapText="1"/>
    </xf>
    <xf numFmtId="164" fontId="2" fillId="0" borderId="14" xfId="1" applyNumberFormat="1" applyFont="1" applyFill="1" applyBorder="1" applyAlignment="1">
      <alignment horizontal="left" vertical="center" wrapText="1"/>
    </xf>
    <xf numFmtId="164" fontId="2" fillId="0" borderId="22" xfId="1" applyNumberFormat="1" applyFont="1" applyFill="1" applyBorder="1" applyAlignment="1">
      <alignment horizontal="left" vertical="center" wrapText="1"/>
    </xf>
    <xf numFmtId="10" fontId="2" fillId="0" borderId="12" xfId="1" applyNumberFormat="1" applyFont="1" applyFill="1" applyBorder="1" applyAlignment="1">
      <alignment horizontal="center" vertical="center" wrapText="1"/>
    </xf>
    <xf numFmtId="10" fontId="2" fillId="0" borderId="21" xfId="1" applyNumberFormat="1"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21" xfId="0" applyFont="1" applyFill="1" applyBorder="1" applyAlignment="1">
      <alignment horizontal="left" vertical="center" wrapText="1"/>
    </xf>
    <xf numFmtId="1" fontId="2" fillId="0" borderId="26" xfId="1" applyNumberFormat="1" applyFont="1" applyFill="1" applyBorder="1" applyAlignment="1">
      <alignment horizontal="center" vertical="center" wrapText="1"/>
    </xf>
    <xf numFmtId="1" fontId="2" fillId="0" borderId="17" xfId="1" applyNumberFormat="1" applyFont="1" applyFill="1" applyBorder="1" applyAlignment="1">
      <alignment horizontal="center" vertical="center" wrapText="1"/>
    </xf>
    <xf numFmtId="0" fontId="2" fillId="0" borderId="2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25" xfId="0" applyFont="1" applyFill="1" applyBorder="1" applyAlignment="1">
      <alignment vertical="center" wrapText="1"/>
    </xf>
    <xf numFmtId="0" fontId="2" fillId="0" borderId="19" xfId="0" applyFont="1" applyFill="1" applyBorder="1" applyAlignment="1">
      <alignment vertical="center" wrapText="1"/>
    </xf>
    <xf numFmtId="10" fontId="2" fillId="0" borderId="26" xfId="1" applyNumberFormat="1" applyFont="1" applyFill="1" applyBorder="1" applyAlignment="1">
      <alignment horizontal="center" vertical="center" wrapText="1"/>
    </xf>
    <xf numFmtId="10" fontId="2" fillId="0" borderId="17" xfId="1" applyNumberFormat="1" applyFont="1" applyFill="1" applyBorder="1" applyAlignment="1">
      <alignment horizontal="center" vertical="center" wrapText="1"/>
    </xf>
    <xf numFmtId="9" fontId="2" fillId="0" borderId="28" xfId="1" applyFont="1" applyFill="1" applyBorder="1" applyAlignment="1">
      <alignment horizontal="center" vertical="center" wrapText="1"/>
    </xf>
    <xf numFmtId="9" fontId="2" fillId="0" borderId="29" xfId="1" applyFont="1" applyFill="1" applyBorder="1" applyAlignment="1">
      <alignment horizontal="center" vertical="center" wrapText="1"/>
    </xf>
    <xf numFmtId="9" fontId="2" fillId="0" borderId="38" xfId="1" applyFont="1" applyFill="1" applyBorder="1" applyAlignment="1">
      <alignment horizontal="center" vertical="center" wrapText="1"/>
    </xf>
    <xf numFmtId="0" fontId="16" fillId="3" borderId="11" xfId="0" applyFont="1" applyFill="1" applyBorder="1" applyAlignment="1">
      <alignment horizontal="center" vertical="center" wrapText="1"/>
    </xf>
    <xf numFmtId="0" fontId="2" fillId="0" borderId="14"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14" xfId="0" applyFont="1" applyFill="1" applyBorder="1" applyAlignment="1">
      <alignment vertical="center" wrapText="1"/>
    </xf>
    <xf numFmtId="0" fontId="2" fillId="0" borderId="22" xfId="0" applyFont="1" applyFill="1" applyBorder="1" applyAlignment="1">
      <alignment vertical="center" wrapText="1"/>
    </xf>
    <xf numFmtId="164" fontId="2" fillId="0" borderId="13" xfId="0" applyNumberFormat="1" applyFont="1" applyFill="1" applyBorder="1" applyAlignment="1">
      <alignment horizontal="center" vertical="center" wrapText="1"/>
    </xf>
    <xf numFmtId="2" fontId="2" fillId="0" borderId="38" xfId="0" applyNumberFormat="1" applyFont="1" applyFill="1" applyBorder="1" applyAlignment="1">
      <alignment horizontal="center" vertical="center" wrapText="1"/>
    </xf>
    <xf numFmtId="2" fontId="2" fillId="0" borderId="29" xfId="0" applyNumberFormat="1" applyFont="1" applyFill="1" applyBorder="1" applyAlignment="1">
      <alignment horizontal="center" vertical="center" wrapText="1"/>
    </xf>
    <xf numFmtId="0" fontId="16" fillId="3" borderId="18" xfId="0" applyFont="1" applyFill="1" applyBorder="1" applyAlignment="1">
      <alignment horizontal="center" vertical="center" wrapText="1"/>
    </xf>
    <xf numFmtId="0" fontId="2" fillId="0" borderId="19" xfId="0" applyFont="1" applyFill="1" applyBorder="1" applyAlignment="1">
      <alignment horizontal="left" vertical="center" wrapText="1"/>
    </xf>
    <xf numFmtId="1" fontId="12" fillId="0" borderId="12" xfId="1" applyNumberFormat="1" applyFont="1" applyFill="1" applyBorder="1" applyAlignment="1">
      <alignment horizontal="center" vertical="center" wrapText="1"/>
    </xf>
    <xf numFmtId="1" fontId="12" fillId="0" borderId="17" xfId="1" applyNumberFormat="1" applyFont="1" applyFill="1" applyBorder="1" applyAlignment="1">
      <alignment horizontal="center" vertical="center" wrapText="1"/>
    </xf>
    <xf numFmtId="1" fontId="12" fillId="0" borderId="21" xfId="1" applyNumberFormat="1" applyFont="1" applyFill="1" applyBorder="1" applyAlignment="1">
      <alignment horizontal="center" vertical="center" wrapText="1"/>
    </xf>
    <xf numFmtId="9" fontId="2" fillId="0" borderId="12" xfId="1" applyFont="1" applyFill="1" applyBorder="1" applyAlignment="1">
      <alignment horizontal="left" vertical="center" wrapText="1"/>
    </xf>
    <xf numFmtId="9" fontId="2" fillId="0" borderId="17" xfId="1" applyFont="1" applyFill="1" applyBorder="1" applyAlignment="1">
      <alignment horizontal="left" vertical="center" wrapText="1"/>
    </xf>
    <xf numFmtId="9" fontId="2" fillId="0" borderId="21" xfId="1" applyFont="1" applyFill="1" applyBorder="1" applyAlignment="1">
      <alignment horizontal="left" vertical="center" wrapText="1"/>
    </xf>
    <xf numFmtId="0" fontId="17" fillId="0" borderId="12" xfId="0" applyFont="1" applyFill="1" applyBorder="1" applyAlignment="1">
      <alignment horizontal="left" vertical="center" wrapText="1"/>
    </xf>
    <xf numFmtId="0" fontId="17" fillId="0" borderId="17" xfId="0" applyFont="1" applyFill="1" applyBorder="1" applyAlignment="1">
      <alignment horizontal="left" vertical="center" wrapText="1"/>
    </xf>
    <xf numFmtId="0" fontId="17" fillId="0" borderId="21" xfId="0" applyFont="1" applyFill="1" applyBorder="1" applyAlignment="1">
      <alignment horizontal="left" vertical="center" wrapText="1"/>
    </xf>
    <xf numFmtId="2" fontId="2" fillId="0" borderId="18" xfId="0" applyNumberFormat="1" applyFont="1" applyFill="1" applyBorder="1" applyAlignment="1">
      <alignment horizontal="center" vertical="center" wrapText="1"/>
    </xf>
    <xf numFmtId="2" fontId="2" fillId="0" borderId="16" xfId="0" applyNumberFormat="1" applyFont="1" applyFill="1" applyBorder="1" applyAlignment="1">
      <alignment horizontal="center" vertical="center" wrapText="1"/>
    </xf>
    <xf numFmtId="9" fontId="2" fillId="0" borderId="15" xfId="1" applyFont="1" applyFill="1" applyBorder="1" applyAlignment="1">
      <alignment horizontal="left" vertical="center" wrapText="1"/>
    </xf>
    <xf numFmtId="9" fontId="2" fillId="0" borderId="20" xfId="1" applyFont="1" applyFill="1" applyBorder="1" applyAlignment="1">
      <alignment horizontal="left" vertical="center" wrapText="1"/>
    </xf>
    <xf numFmtId="9" fontId="2" fillId="0" borderId="23" xfId="1" applyFont="1" applyFill="1" applyBorder="1" applyAlignment="1">
      <alignment horizontal="left" vertical="center" wrapText="1"/>
    </xf>
    <xf numFmtId="0" fontId="18" fillId="0" borderId="36" xfId="0" applyFont="1" applyFill="1" applyBorder="1" applyAlignment="1">
      <alignment vertical="center" wrapText="1"/>
    </xf>
    <xf numFmtId="0" fontId="18" fillId="0" borderId="37" xfId="0" applyFont="1" applyFill="1" applyBorder="1" applyAlignment="1">
      <alignment vertical="center" wrapText="1"/>
    </xf>
    <xf numFmtId="0" fontId="2" fillId="0" borderId="12" xfId="1" applyNumberFormat="1" applyFont="1" applyFill="1" applyBorder="1" applyAlignment="1">
      <alignment horizontal="center" vertical="center" wrapText="1"/>
    </xf>
    <xf numFmtId="0" fontId="2" fillId="0" borderId="21" xfId="1" applyNumberFormat="1" applyFont="1" applyFill="1" applyBorder="1" applyAlignment="1">
      <alignment horizontal="center" vertical="center" wrapText="1"/>
    </xf>
    <xf numFmtId="0" fontId="17" fillId="0" borderId="14" xfId="0" applyFont="1" applyFill="1" applyBorder="1" applyAlignment="1">
      <alignment horizontal="left" vertical="center" wrapText="1"/>
    </xf>
    <xf numFmtId="0" fontId="17" fillId="0" borderId="19" xfId="0" applyFont="1" applyFill="1" applyBorder="1" applyAlignment="1">
      <alignment horizontal="left" vertical="center" wrapText="1"/>
    </xf>
    <xf numFmtId="0" fontId="17" fillId="0" borderId="22" xfId="0" applyFont="1" applyFill="1" applyBorder="1" applyAlignment="1">
      <alignment horizontal="left" vertical="center" wrapText="1"/>
    </xf>
    <xf numFmtId="0" fontId="2" fillId="0" borderId="12" xfId="0" applyFont="1" applyFill="1" applyBorder="1" applyAlignment="1">
      <alignment vertical="center" wrapText="1"/>
    </xf>
    <xf numFmtId="0" fontId="2" fillId="0" borderId="17" xfId="0" applyFont="1" applyFill="1" applyBorder="1" applyAlignment="1">
      <alignment vertical="center" wrapText="1"/>
    </xf>
    <xf numFmtId="0" fontId="2" fillId="0" borderId="21" xfId="0" applyFont="1" applyFill="1" applyBorder="1" applyAlignment="1">
      <alignment vertical="center" wrapText="1"/>
    </xf>
    <xf numFmtId="1" fontId="2" fillId="0" borderId="12" xfId="1" applyNumberFormat="1" applyFont="1" applyFill="1" applyBorder="1" applyAlignment="1">
      <alignment horizontal="center" vertical="center" wrapText="1"/>
    </xf>
    <xf numFmtId="1" fontId="2" fillId="0" borderId="21" xfId="1" applyNumberFormat="1" applyFont="1" applyFill="1" applyBorder="1" applyAlignment="1">
      <alignment horizontal="center" vertical="center" wrapText="1"/>
    </xf>
    <xf numFmtId="14" fontId="2" fillId="0" borderId="15" xfId="0" applyNumberFormat="1" applyFont="1" applyFill="1" applyBorder="1" applyAlignment="1">
      <alignment horizontal="left" vertical="center" wrapText="1"/>
    </xf>
    <xf numFmtId="14" fontId="2" fillId="0" borderId="23" xfId="0" applyNumberFormat="1" applyFont="1" applyFill="1" applyBorder="1" applyAlignment="1">
      <alignment horizontal="left" vertical="center" wrapText="1"/>
    </xf>
    <xf numFmtId="9" fontId="12" fillId="0" borderId="12" xfId="1" applyFont="1" applyFill="1" applyBorder="1" applyAlignment="1">
      <alignment horizontal="center" vertical="center" wrapText="1"/>
    </xf>
    <xf numFmtId="9" fontId="12" fillId="0" borderId="17" xfId="1" applyFont="1" applyFill="1" applyBorder="1" applyAlignment="1">
      <alignment horizontal="center" vertical="center" wrapText="1"/>
    </xf>
    <xf numFmtId="9" fontId="12" fillId="0" borderId="21" xfId="1" applyFont="1" applyFill="1" applyBorder="1" applyAlignment="1">
      <alignment horizontal="center" vertical="center" wrapText="1"/>
    </xf>
    <xf numFmtId="9" fontId="2" fillId="0" borderId="27" xfId="1" applyFont="1" applyFill="1" applyBorder="1" applyAlignment="1">
      <alignment horizontal="center" vertical="center" wrapText="1"/>
    </xf>
    <xf numFmtId="9" fontId="2" fillId="0" borderId="20" xfId="1" applyFont="1" applyFill="1" applyBorder="1" applyAlignment="1">
      <alignment horizontal="center" vertical="center" wrapText="1"/>
    </xf>
    <xf numFmtId="9" fontId="2" fillId="0" borderId="23" xfId="1" applyFont="1" applyFill="1" applyBorder="1" applyAlignment="1">
      <alignment horizontal="center" vertical="center" wrapText="1"/>
    </xf>
    <xf numFmtId="9" fontId="2" fillId="0" borderId="38" xfId="0" applyNumberFormat="1"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2" xfId="0" applyFont="1" applyFill="1" applyBorder="1" applyAlignment="1">
      <alignment horizontal="center" vertical="center" wrapText="1"/>
    </xf>
    <xf numFmtId="9" fontId="12" fillId="0" borderId="26" xfId="1" applyFont="1" applyFill="1" applyBorder="1" applyAlignment="1">
      <alignment horizontal="center" vertical="center" wrapText="1"/>
    </xf>
    <xf numFmtId="0" fontId="12" fillId="0" borderId="25"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2" xfId="0" applyFont="1" applyFill="1" applyBorder="1" applyAlignment="1">
      <alignment horizontal="center" vertical="center" wrapText="1"/>
    </xf>
    <xf numFmtId="9" fontId="2" fillId="0" borderId="15" xfId="1" applyFont="1" applyFill="1" applyBorder="1" applyAlignment="1">
      <alignment horizontal="center" vertical="center" wrapText="1"/>
    </xf>
    <xf numFmtId="0" fontId="2" fillId="0" borderId="0" xfId="0" applyFont="1" applyAlignment="1">
      <alignment horizontal="left" wrapText="1"/>
    </xf>
    <xf numFmtId="10" fontId="2" fillId="0" borderId="18" xfId="0" applyNumberFormat="1" applyFont="1" applyFill="1" applyBorder="1" applyAlignment="1">
      <alignment horizontal="center" vertical="center" wrapText="1"/>
    </xf>
    <xf numFmtId="9" fontId="6" fillId="0" borderId="28" xfId="1" applyFont="1" applyFill="1" applyBorder="1" applyAlignment="1">
      <alignment horizontal="center" vertical="center" wrapText="1"/>
    </xf>
    <xf numFmtId="9" fontId="6" fillId="0" borderId="38" xfId="1" applyFont="1" applyFill="1" applyBorder="1" applyAlignment="1">
      <alignment horizontal="center" vertical="center" wrapText="1"/>
    </xf>
    <xf numFmtId="9" fontId="6" fillId="0" borderId="29" xfId="1" applyFont="1" applyFill="1" applyBorder="1" applyAlignment="1">
      <alignment horizontal="center" vertical="center" wrapText="1"/>
    </xf>
    <xf numFmtId="9" fontId="6" fillId="0" borderId="13" xfId="1" applyFont="1" applyFill="1" applyBorder="1" applyAlignment="1">
      <alignment horizontal="center" vertical="center" wrapText="1"/>
    </xf>
    <xf numFmtId="9" fontId="6" fillId="0" borderId="18" xfId="1" applyFont="1" applyFill="1" applyBorder="1" applyAlignment="1">
      <alignment horizontal="center" vertical="center" wrapText="1"/>
    </xf>
    <xf numFmtId="9" fontId="6" fillId="0" borderId="16" xfId="1" applyFont="1" applyFill="1" applyBorder="1" applyAlignment="1">
      <alignment horizontal="center" vertical="center" wrapText="1"/>
    </xf>
    <xf numFmtId="0" fontId="7" fillId="3" borderId="38" xfId="0" applyFont="1" applyFill="1" applyBorder="1" applyAlignment="1">
      <alignment horizontal="center" vertical="center" wrapText="1"/>
    </xf>
    <xf numFmtId="0" fontId="5" fillId="8" borderId="53"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3" fillId="17" borderId="52" xfId="0" applyFont="1" applyFill="1" applyBorder="1" applyAlignment="1">
      <alignment horizontal="center" vertical="center" wrapText="1"/>
    </xf>
    <xf numFmtId="0" fontId="3" fillId="17" borderId="53" xfId="0" applyFont="1" applyFill="1" applyBorder="1" applyAlignment="1">
      <alignment horizontal="center" vertical="center" wrapText="1"/>
    </xf>
    <xf numFmtId="0" fontId="3" fillId="17" borderId="10"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0" fillId="0" borderId="0" xfId="0"/>
    <xf numFmtId="9" fontId="8" fillId="0" borderId="18" xfId="1" applyFont="1" applyBorder="1" applyAlignment="1">
      <alignment horizontal="center" vertical="center" wrapText="1"/>
    </xf>
    <xf numFmtId="9" fontId="8" fillId="0" borderId="16" xfId="1" applyFont="1" applyBorder="1" applyAlignment="1">
      <alignment horizontal="center" vertical="center" wrapText="1"/>
    </xf>
    <xf numFmtId="0" fontId="10" fillId="0" borderId="24" xfId="0" applyFont="1" applyBorder="1" applyAlignment="1">
      <alignment horizontal="center" vertical="center" wrapText="1"/>
    </xf>
    <xf numFmtId="0" fontId="6" fillId="0" borderId="24" xfId="0" applyFont="1" applyBorder="1" applyAlignment="1">
      <alignment horizontal="center" vertical="center" wrapText="1"/>
    </xf>
    <xf numFmtId="9" fontId="6" fillId="0" borderId="24" xfId="1" applyFont="1" applyBorder="1" applyAlignment="1">
      <alignment horizontal="center" vertical="center" wrapText="1"/>
    </xf>
    <xf numFmtId="1" fontId="6" fillId="0" borderId="24" xfId="1" applyNumberFormat="1" applyFont="1" applyBorder="1" applyAlignment="1">
      <alignment horizontal="center" vertical="center" wrapText="1"/>
    </xf>
    <xf numFmtId="9" fontId="8" fillId="0" borderId="24" xfId="1" applyFont="1" applyFill="1" applyBorder="1" applyAlignment="1">
      <alignment horizontal="center" vertical="center" wrapText="1"/>
    </xf>
    <xf numFmtId="0" fontId="10" fillId="7" borderId="76" xfId="0" applyFont="1" applyFill="1" applyBorder="1" applyAlignment="1">
      <alignment horizontal="center" vertical="center" wrapText="1"/>
    </xf>
    <xf numFmtId="0" fontId="10" fillId="7" borderId="77" xfId="0" applyFont="1" applyFill="1" applyBorder="1" applyAlignment="1">
      <alignment horizontal="center" vertical="center" wrapText="1"/>
    </xf>
    <xf numFmtId="0" fontId="10" fillId="7" borderId="78" xfId="0" applyFont="1" applyFill="1" applyBorder="1" applyAlignment="1">
      <alignment horizontal="center" vertical="center" wrapText="1"/>
    </xf>
    <xf numFmtId="0" fontId="10" fillId="7" borderId="62"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63" xfId="0" applyFont="1" applyFill="1" applyBorder="1" applyAlignment="1">
      <alignment horizontal="center" vertical="center" wrapText="1"/>
    </xf>
    <xf numFmtId="0" fontId="6" fillId="7" borderId="62" xfId="0" applyFont="1" applyFill="1" applyBorder="1" applyAlignment="1">
      <alignment horizontal="center" vertical="center" wrapText="1"/>
    </xf>
    <xf numFmtId="0" fontId="6" fillId="7" borderId="24" xfId="0" applyFont="1" applyFill="1" applyBorder="1" applyAlignment="1">
      <alignment horizontal="center" vertical="center" wrapText="1"/>
    </xf>
    <xf numFmtId="0" fontId="6" fillId="7" borderId="63" xfId="0" applyFont="1" applyFill="1" applyBorder="1" applyAlignment="1">
      <alignment horizontal="center" vertical="center" wrapText="1"/>
    </xf>
    <xf numFmtId="0" fontId="7" fillId="30" borderId="62" xfId="0" applyFont="1" applyFill="1" applyBorder="1" applyAlignment="1">
      <alignment horizontal="center" vertical="center" wrapText="1"/>
    </xf>
    <xf numFmtId="0" fontId="7" fillId="30" borderId="24" xfId="0" applyFont="1" applyFill="1" applyBorder="1" applyAlignment="1">
      <alignment horizontal="center" vertical="center" wrapText="1"/>
    </xf>
    <xf numFmtId="0" fontId="7" fillId="30" borderId="63" xfId="0" applyFont="1" applyFill="1" applyBorder="1" applyAlignment="1">
      <alignment horizontal="center" vertical="center" wrapText="1"/>
    </xf>
    <xf numFmtId="0" fontId="6" fillId="14" borderId="62" xfId="0" applyFont="1" applyFill="1" applyBorder="1" applyAlignment="1">
      <alignment horizontal="center" vertical="center" wrapText="1"/>
    </xf>
    <xf numFmtId="0" fontId="6" fillId="14" borderId="63" xfId="0" applyFont="1" applyFill="1" applyBorder="1" applyAlignment="1">
      <alignment horizontal="center" vertical="center" wrapText="1"/>
    </xf>
    <xf numFmtId="10" fontId="6" fillId="0" borderId="62" xfId="1" applyNumberFormat="1" applyFont="1" applyBorder="1" applyAlignment="1">
      <alignment horizontal="center" vertical="center" wrapText="1"/>
    </xf>
    <xf numFmtId="10" fontId="6" fillId="0" borderId="24" xfId="1" applyNumberFormat="1" applyFont="1" applyBorder="1" applyAlignment="1">
      <alignment horizontal="center" vertical="center" wrapText="1"/>
    </xf>
    <xf numFmtId="10" fontId="6" fillId="0" borderId="63" xfId="1" applyNumberFormat="1" applyFont="1" applyBorder="1" applyAlignment="1">
      <alignment horizontal="center" vertical="center" wrapText="1"/>
    </xf>
    <xf numFmtId="1" fontId="6" fillId="0" borderId="62" xfId="1" applyNumberFormat="1" applyFont="1" applyBorder="1" applyAlignment="1">
      <alignment horizontal="center" vertical="center" wrapText="1"/>
    </xf>
    <xf numFmtId="1" fontId="6" fillId="0" borderId="63" xfId="1" applyNumberFormat="1" applyFont="1" applyBorder="1" applyAlignment="1">
      <alignment horizontal="center" vertical="center" wrapText="1"/>
    </xf>
    <xf numFmtId="9" fontId="6" fillId="0" borderId="62" xfId="1" applyFont="1" applyBorder="1" applyAlignment="1">
      <alignment horizontal="center" vertical="center" wrapText="1"/>
    </xf>
    <xf numFmtId="9" fontId="6" fillId="0" borderId="63" xfId="1" applyFont="1" applyBorder="1" applyAlignment="1">
      <alignment horizontal="center" vertical="center" wrapText="1"/>
    </xf>
    <xf numFmtId="0" fontId="0" fillId="0" borderId="38" xfId="0" applyBorder="1"/>
    <xf numFmtId="9" fontId="2" fillId="0" borderId="24" xfId="1" applyFont="1" applyBorder="1" applyAlignment="1">
      <alignment horizontal="center" vertical="center" wrapText="1"/>
    </xf>
    <xf numFmtId="0" fontId="2" fillId="0" borderId="24" xfId="0" applyFont="1" applyBorder="1" applyAlignment="1">
      <alignment horizontal="center" vertical="center" wrapText="1"/>
    </xf>
    <xf numFmtId="9" fontId="2" fillId="0" borderId="24" xfId="0" applyNumberFormat="1" applyFont="1" applyBorder="1" applyAlignment="1">
      <alignment horizontal="center" vertical="center" wrapText="1"/>
    </xf>
    <xf numFmtId="9" fontId="8" fillId="0" borderId="24" xfId="1" applyFont="1" applyBorder="1" applyAlignment="1">
      <alignment horizontal="center" vertical="center" wrapText="1"/>
    </xf>
    <xf numFmtId="9" fontId="8" fillId="6" borderId="24" xfId="1" applyFont="1" applyFill="1" applyBorder="1" applyAlignment="1">
      <alignment horizontal="center" vertical="center" wrapText="1"/>
    </xf>
    <xf numFmtId="0" fontId="61" fillId="3" borderId="24" xfId="0" applyFont="1" applyFill="1" applyBorder="1" applyAlignment="1">
      <alignment horizontal="center" vertical="center" wrapText="1"/>
    </xf>
    <xf numFmtId="0" fontId="13" fillId="14" borderId="24" xfId="0" applyFont="1" applyFill="1" applyBorder="1" applyAlignment="1">
      <alignment horizontal="center" vertical="center" wrapText="1"/>
    </xf>
    <xf numFmtId="10" fontId="0" fillId="20" borderId="24" xfId="0" applyNumberFormat="1" applyFill="1" applyBorder="1" applyAlignment="1">
      <alignment horizontal="center"/>
    </xf>
    <xf numFmtId="0" fontId="0" fillId="20" borderId="24" xfId="0" applyFill="1" applyBorder="1" applyAlignment="1">
      <alignment horizontal="center"/>
    </xf>
    <xf numFmtId="9" fontId="6" fillId="20" borderId="24" xfId="1" applyFont="1" applyFill="1" applyBorder="1" applyAlignment="1">
      <alignment horizontal="center" vertical="center" wrapText="1"/>
    </xf>
    <xf numFmtId="9" fontId="8" fillId="20" borderId="24" xfId="1" applyFont="1" applyFill="1" applyBorder="1" applyAlignment="1">
      <alignment horizontal="center" vertical="center" wrapText="1"/>
    </xf>
    <xf numFmtId="0" fontId="13" fillId="20" borderId="24" xfId="0" applyFont="1" applyFill="1" applyBorder="1" applyAlignment="1">
      <alignment horizontal="center" vertical="center" wrapText="1"/>
    </xf>
    <xf numFmtId="0" fontId="6" fillId="20" borderId="24" xfId="0" applyFont="1" applyFill="1" applyBorder="1" applyAlignment="1">
      <alignment horizontal="center" vertical="center" wrapText="1"/>
    </xf>
    <xf numFmtId="10" fontId="2" fillId="20" borderId="24" xfId="1" applyNumberFormat="1" applyFont="1" applyFill="1" applyBorder="1" applyAlignment="1">
      <alignment horizontal="center" vertical="center" wrapText="1"/>
    </xf>
    <xf numFmtId="9" fontId="12" fillId="20" borderId="24" xfId="1" applyFont="1" applyFill="1" applyBorder="1" applyAlignment="1">
      <alignment horizontal="center" vertical="center" wrapText="1"/>
    </xf>
    <xf numFmtId="9" fontId="0" fillId="20" borderId="24" xfId="1" applyFont="1" applyFill="1" applyBorder="1" applyAlignment="1">
      <alignment horizontal="center" vertical="center" wrapText="1"/>
    </xf>
    <xf numFmtId="0" fontId="2" fillId="14" borderId="24" xfId="0" applyFont="1" applyFill="1" applyBorder="1" applyAlignment="1">
      <alignment horizontal="center" vertical="center" wrapText="1"/>
    </xf>
    <xf numFmtId="0" fontId="2" fillId="20" borderId="24" xfId="0" applyFont="1" applyFill="1" applyBorder="1" applyAlignment="1">
      <alignment horizontal="center" vertical="center" wrapText="1"/>
    </xf>
    <xf numFmtId="1" fontId="2" fillId="20" borderId="24" xfId="1" applyNumberFormat="1" applyFont="1" applyFill="1" applyBorder="1" applyAlignment="1">
      <alignment horizontal="center" vertical="center" wrapText="1"/>
    </xf>
    <xf numFmtId="9" fontId="2" fillId="20" borderId="24" xfId="1" applyFont="1" applyFill="1" applyBorder="1" applyAlignment="1">
      <alignment horizontal="center" vertical="center" wrapText="1"/>
    </xf>
    <xf numFmtId="0" fontId="17" fillId="20" borderId="24" xfId="0" applyFont="1" applyFill="1" applyBorder="1" applyAlignment="1">
      <alignment horizontal="center" vertical="center" wrapText="1"/>
    </xf>
    <xf numFmtId="9" fontId="0" fillId="20" borderId="24" xfId="1" applyFont="1" applyFill="1" applyBorder="1" applyAlignment="1">
      <alignment horizontal="left" vertical="center" wrapText="1"/>
    </xf>
    <xf numFmtId="9" fontId="0" fillId="6" borderId="24" xfId="1" applyFont="1" applyFill="1" applyBorder="1" applyAlignment="1">
      <alignment horizontal="left" vertical="center" wrapText="1"/>
    </xf>
    <xf numFmtId="10" fontId="12" fillId="20" borderId="24" xfId="1" applyNumberFormat="1" applyFont="1" applyFill="1" applyBorder="1" applyAlignment="1">
      <alignment horizontal="center" vertical="center" wrapText="1"/>
    </xf>
    <xf numFmtId="1" fontId="12" fillId="20" borderId="24" xfId="1" applyNumberFormat="1" applyFont="1" applyFill="1" applyBorder="1" applyAlignment="1">
      <alignment horizontal="center" vertical="center" wrapText="1"/>
    </xf>
    <xf numFmtId="0" fontId="18" fillId="20" borderId="24" xfId="0" applyFont="1" applyFill="1" applyBorder="1" applyAlignment="1">
      <alignment horizontal="center" vertical="center" wrapText="1"/>
    </xf>
    <xf numFmtId="0" fontId="12" fillId="20" borderId="24" xfId="1" applyNumberFormat="1" applyFont="1" applyFill="1" applyBorder="1" applyAlignment="1">
      <alignment horizontal="center" vertical="center" wrapText="1"/>
    </xf>
    <xf numFmtId="0" fontId="2" fillId="20" borderId="24" xfId="0" applyFont="1" applyFill="1" applyBorder="1" applyAlignment="1">
      <alignment horizontal="left" vertical="center" wrapText="1"/>
    </xf>
    <xf numFmtId="9" fontId="12" fillId="20" borderId="24" xfId="0" applyNumberFormat="1" applyFont="1" applyFill="1" applyBorder="1" applyAlignment="1">
      <alignment horizontal="center" vertical="center" wrapText="1"/>
    </xf>
    <xf numFmtId="0" fontId="12" fillId="20" borderId="24" xfId="0" applyFont="1" applyFill="1" applyBorder="1" applyAlignment="1">
      <alignment horizontal="left" vertical="center" wrapText="1"/>
    </xf>
    <xf numFmtId="14" fontId="0" fillId="20" borderId="24" xfId="0" applyNumberFormat="1" applyFill="1" applyBorder="1" applyAlignment="1">
      <alignment horizontal="left" vertical="center" wrapText="1"/>
    </xf>
    <xf numFmtId="14" fontId="0" fillId="20" borderId="24" xfId="0" applyNumberFormat="1" applyFont="1" applyFill="1" applyBorder="1" applyAlignment="1">
      <alignment horizontal="left" vertical="center" wrapText="1"/>
    </xf>
    <xf numFmtId="0" fontId="12" fillId="20" borderId="24" xfId="0" applyFont="1" applyFill="1" applyBorder="1" applyAlignment="1">
      <alignment horizontal="center" vertical="center" wrapText="1"/>
    </xf>
    <xf numFmtId="14" fontId="0" fillId="20" borderId="24" xfId="0" applyNumberFormat="1" applyFont="1" applyFill="1" applyBorder="1" applyAlignment="1">
      <alignment horizontal="center" vertical="center" wrapText="1"/>
    </xf>
    <xf numFmtId="9" fontId="56" fillId="20" borderId="24" xfId="1" applyFont="1" applyFill="1" applyBorder="1" applyAlignment="1">
      <alignment horizontal="center" vertical="center" wrapText="1"/>
    </xf>
    <xf numFmtId="164" fontId="2" fillId="20" borderId="24" xfId="1" applyNumberFormat="1" applyFont="1" applyFill="1" applyBorder="1" applyAlignment="1">
      <alignment horizontal="center" vertical="center" wrapText="1"/>
    </xf>
    <xf numFmtId="14" fontId="2" fillId="20" borderId="24" xfId="0" applyNumberFormat="1" applyFont="1" applyFill="1" applyBorder="1" applyAlignment="1">
      <alignment horizontal="center" vertical="center" wrapText="1"/>
    </xf>
    <xf numFmtId="1" fontId="6" fillId="20" borderId="24" xfId="1" applyNumberFormat="1" applyFont="1" applyFill="1" applyBorder="1" applyAlignment="1">
      <alignment horizontal="center" vertical="center" wrapText="1"/>
    </xf>
    <xf numFmtId="9" fontId="2" fillId="20" borderId="24" xfId="0" applyNumberFormat="1" applyFont="1" applyFill="1" applyBorder="1" applyAlignment="1">
      <alignment horizontal="center" vertical="center" wrapText="1"/>
    </xf>
    <xf numFmtId="9" fontId="6" fillId="23" borderId="24" xfId="1" applyFont="1" applyFill="1" applyBorder="1" applyAlignment="1">
      <alignment horizontal="center" vertical="center" wrapText="1"/>
    </xf>
    <xf numFmtId="10" fontId="6" fillId="0" borderId="24" xfId="0" applyNumberFormat="1" applyFont="1" applyBorder="1" applyAlignment="1">
      <alignment horizontal="center" vertical="center" wrapText="1"/>
    </xf>
    <xf numFmtId="0" fontId="19" fillId="0" borderId="24" xfId="0" applyFont="1" applyBorder="1" applyAlignment="1">
      <alignment horizontal="center" vertical="center" wrapText="1"/>
    </xf>
    <xf numFmtId="9" fontId="2" fillId="23" borderId="24" xfId="1" applyFont="1" applyFill="1" applyBorder="1" applyAlignment="1">
      <alignment horizontal="center" vertical="center" wrapText="1"/>
    </xf>
    <xf numFmtId="0" fontId="60" fillId="20" borderId="24" xfId="0" applyFont="1" applyFill="1" applyBorder="1" applyAlignment="1">
      <alignment horizontal="center" vertical="center" wrapText="1"/>
    </xf>
    <xf numFmtId="9" fontId="60" fillId="20" borderId="24" xfId="1" applyFont="1" applyFill="1" applyBorder="1" applyAlignment="1">
      <alignment horizontal="center" vertical="center" wrapText="1"/>
    </xf>
    <xf numFmtId="0" fontId="56" fillId="20" borderId="24" xfId="0" applyFont="1" applyFill="1" applyBorder="1" applyAlignment="1">
      <alignment horizontal="center" vertical="center" wrapText="1"/>
    </xf>
    <xf numFmtId="1" fontId="56" fillId="20" borderId="24" xfId="1" applyNumberFormat="1" applyFont="1" applyFill="1" applyBorder="1" applyAlignment="1">
      <alignment horizontal="center" vertical="center" wrapText="1"/>
    </xf>
    <xf numFmtId="9" fontId="60" fillId="20" borderId="24" xfId="0" applyNumberFormat="1" applyFont="1" applyFill="1" applyBorder="1" applyAlignment="1">
      <alignment horizontal="center" vertical="center" wrapText="1"/>
    </xf>
    <xf numFmtId="0" fontId="32" fillId="0" borderId="12"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89" xfId="0" applyFont="1" applyBorder="1" applyAlignment="1">
      <alignment horizontal="center" vertical="center" wrapText="1"/>
    </xf>
  </cellXfs>
  <cellStyles count="7">
    <cellStyle name="20% - Énfasis3" xfId="4" builtinId="38"/>
    <cellStyle name="40% - Énfasis5" xfId="5" builtinId="47"/>
    <cellStyle name="Millares 2" xfId="6"/>
    <cellStyle name="Normal" xfId="0" builtinId="0"/>
    <cellStyle name="Normal 2" xfId="2"/>
    <cellStyle name="Normal 3" xfId="3"/>
    <cellStyle name="Porcentaje" xfId="1" builtinId="5"/>
  </cellStyles>
  <dxfs count="713">
    <dxf>
      <alignment wrapText="1" readingOrder="0"/>
    </dxf>
    <dxf>
      <alignment wrapText="1" readingOrder="0"/>
    </dxf>
    <dxf>
      <alignment horizontal="center" readingOrder="0"/>
    </dxf>
    <dxf>
      <alignment vertic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3" formatCode="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3" formatCode="0%"/>
    </dxf>
    <dxf>
      <numFmt numFmtId="0" formatCode="General"/>
    </dxf>
    <dxf>
      <alignment vertical="center" readingOrder="0"/>
    </dxf>
    <dxf>
      <alignment vertical="bottom" readingOrder="0"/>
    </dxf>
    <dxf>
      <alignment vertical="center" readingOrder="0"/>
    </dxf>
    <dxf>
      <alignment vertical="bottom" readingOrder="0"/>
    </dxf>
    <dxf>
      <numFmt numFmtId="0" formatCode="General"/>
    </dxf>
    <dxf>
      <fill>
        <patternFill patternType="solid">
          <bgColor rgb="FFFFFF00"/>
        </patternFill>
      </fil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font>
        <b/>
      </font>
    </dxf>
    <dxf>
      <font>
        <b/>
      </font>
    </dxf>
    <dxf>
      <font>
        <b/>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color auto="1"/>
      </font>
    </dxf>
    <dxf>
      <font>
        <color auto="1"/>
      </font>
    </dxf>
    <dxf>
      <border>
        <left style="medium">
          <color theme="0"/>
        </left>
        <right style="medium">
          <color theme="0"/>
        </right>
        <top style="medium">
          <color theme="0"/>
        </top>
        <bottom style="medium">
          <color theme="0"/>
        </bottom>
        <vertical style="medium">
          <color theme="0"/>
        </vertical>
      </border>
    </dxf>
    <dxf>
      <border>
        <left style="medium">
          <color theme="0"/>
        </left>
        <right style="medium">
          <color theme="0"/>
        </right>
        <top style="medium">
          <color theme="0"/>
        </top>
        <bottom style="medium">
          <color theme="0"/>
        </bottom>
        <vertical style="medium">
          <color theme="0"/>
        </vertical>
      </border>
    </dxf>
    <dxf>
      <alignment horizontal="center" readingOrder="0"/>
    </dxf>
    <dxf>
      <numFmt numFmtId="13" formatCode="0%"/>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13" formatCode="0%"/>
    </dxf>
    <dxf>
      <numFmt numFmtId="13" formatCode="0%"/>
    </dxf>
    <dxf>
      <numFmt numFmtId="1" formatCode="0"/>
    </dxf>
    <dxf>
      <alignment horizontal="center" readingOrder="0"/>
    </dxf>
    <dxf>
      <alignment horizontal="center" readingOrder="0"/>
    </dxf>
    <dxf>
      <numFmt numFmtId="13" formatCode="0%"/>
    </dxf>
    <dxf>
      <alignment horizontal="left"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vertical="center" readingOrder="0"/>
    </dxf>
    <dxf>
      <alignment horizontal="general" wrapText="1" readingOrder="0"/>
    </dxf>
    <dxf>
      <alignment horizontal="general" wrapText="1" readingOrder="0"/>
    </dxf>
    <dxf>
      <alignment horizontal="general" wrapText="1"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3" formatCode="0%"/>
    </dxf>
    <dxf>
      <numFmt numFmtId="13" formatCode="0%"/>
    </dxf>
    <dxf>
      <alignment wrapText="1"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3" formatCode="0%"/>
    </dxf>
    <dxf>
      <numFmt numFmtId="13" formatCode="0%"/>
    </dxf>
    <dxf>
      <numFmt numFmtId="1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wrapText="1" readingOrder="0"/>
    </dxf>
    <dxf>
      <alignment horizontal="general" wrapText="1" readingOrder="0"/>
    </dxf>
    <dxf>
      <alignment horizontal="center" vertic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horizontal="center" readingOrder="0"/>
    </dxf>
    <dxf>
      <alignment horizontal="center" readingOrder="0"/>
    </dxf>
    <dxf>
      <numFmt numFmtId="13" formatCode="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13" formatCode="0%"/>
    </dxf>
    <dxf>
      <font>
        <color theme="1"/>
      </font>
    </dxf>
    <dxf>
      <numFmt numFmtId="13" formatCode="0%"/>
    </dxf>
    <dxf>
      <numFmt numFmtId="164" formatCode="0.0%"/>
    </dxf>
    <dxf>
      <numFmt numFmtId="14" formatCode="0.00%"/>
    </dxf>
    <dxf>
      <numFmt numFmtId="164" formatCode="0.0%"/>
    </dxf>
    <dxf>
      <alignment vertical="center" readingOrder="0"/>
    </dxf>
    <dxf>
      <alignment vertical="bottom" readingOrder="0"/>
    </dxf>
    <dxf>
      <alignment vertical="center" readingOrder="0"/>
    </dxf>
    <dxf>
      <alignment vertical="bottom" readingOrder="0"/>
    </dxf>
    <dxf>
      <fill>
        <patternFill patternType="solid">
          <bgColor rgb="FFFFFF00"/>
        </patternFill>
      </fill>
    </dxf>
    <dxf>
      <font>
        <b/>
      </font>
    </dxf>
    <dxf>
      <font>
        <b/>
      </font>
    </dxf>
    <dxf>
      <font>
        <b/>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color auto="1"/>
      </font>
    </dxf>
    <dxf>
      <font>
        <color auto="1"/>
      </font>
    </dxf>
    <dxf>
      <border>
        <left style="medium">
          <color theme="0"/>
        </left>
        <right style="medium">
          <color theme="0"/>
        </right>
        <top style="medium">
          <color theme="0"/>
        </top>
        <bottom style="medium">
          <color theme="0"/>
        </bottom>
        <vertical style="medium">
          <color theme="0"/>
        </vertical>
      </border>
    </dxf>
    <dxf>
      <border>
        <left style="medium">
          <color theme="0"/>
        </left>
        <right style="medium">
          <color theme="0"/>
        </right>
        <top style="medium">
          <color theme="0"/>
        </top>
        <bottom style="medium">
          <color theme="0"/>
        </bottom>
        <vertical style="medium">
          <color theme="0"/>
        </vertical>
      </border>
    </dxf>
    <dxf>
      <alignment horizontal="center" readingOrder="0"/>
    </dxf>
    <dxf>
      <numFmt numFmtId="13" formatCode="0%"/>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13" formatCode="0%"/>
    </dxf>
    <dxf>
      <numFmt numFmtId="1" formatCode="0"/>
    </dxf>
    <dxf>
      <alignment horizontal="center" readingOrder="0"/>
    </dxf>
    <dxf>
      <alignment horizontal="center" readingOrder="0"/>
    </dxf>
    <dxf>
      <numFmt numFmtId="13" formatCode="0%"/>
    </dxf>
    <dxf>
      <alignment horizontal="left"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microsoft.com/office/2007/relationships/slicerCache" Target="slicerCaches/slicerCache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pivotCacheDefinition" Target="pivotCache/pivotCacheDefinition2.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0" Type="http://schemas.microsoft.com/office/2007/relationships/slicerCache" Target="slicerCaches/slicerCache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sharedStrings" Target="sharedStrings.xml"/><Relationship Id="rId10" Type="http://schemas.openxmlformats.org/officeDocument/2006/relationships/externalLink" Target="externalLinks/externalLink2.xml"/><Relationship Id="rId19" Type="http://schemas.microsoft.com/office/2007/relationships/slicerCache" Target="slicerCaches/slicerCache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1.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Indicadores!$BU$21</c:f>
          <c:strCache>
            <c:ptCount val="1"/>
            <c:pt idx="0">
              <c:v>Cumplimiento Productos y Actividades</c:v>
            </c:pt>
          </c:strCache>
        </c:strRef>
      </c:tx>
      <c:layout>
        <c:manualLayout>
          <c:xMode val="edge"/>
          <c:yMode val="edge"/>
          <c:x val="1.801377952755906E-2"/>
          <c:y val="2.7777777777777776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6.3031839350962765E-2"/>
          <c:y val="0.12457770299324898"/>
          <c:w val="0.80377749574045887"/>
          <c:h val="0.67016835004480113"/>
        </c:manualLayout>
      </c:layout>
      <c:barChart>
        <c:barDir val="col"/>
        <c:grouping val="clustered"/>
        <c:varyColors val="0"/>
        <c:ser>
          <c:idx val="0"/>
          <c:order val="0"/>
          <c:tx>
            <c:strRef>
              <c:f>Indicadores!$BT$15</c:f>
              <c:strCache>
                <c:ptCount val="1"/>
                <c:pt idx="0">
                  <c:v>Productos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Indicadores!$BU$14:$CC$14</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Logística</c:v>
                </c:pt>
                <c:pt idx="7">
                  <c:v>8. Subdirección de Gestión Corporativa</c:v>
                </c:pt>
                <c:pt idx="8">
                  <c:v>9. Subdirección de Gestión Humana</c:v>
                </c:pt>
              </c:strCache>
            </c:strRef>
          </c:cat>
          <c:val>
            <c:numRef>
              <c:f>Indicadores!$BU$15:$CC$15</c:f>
              <c:numCache>
                <c:formatCode>0%</c:formatCode>
                <c:ptCount val="9"/>
                <c:pt idx="0">
                  <c:v>1</c:v>
                </c:pt>
                <c:pt idx="1">
                  <c:v>1</c:v>
                </c:pt>
                <c:pt idx="2">
                  <c:v>0.75666666666666671</c:v>
                </c:pt>
                <c:pt idx="3">
                  <c:v>0.4950495049504951</c:v>
                </c:pt>
                <c:pt idx="4">
                  <c:v>1.0832944470368642</c:v>
                </c:pt>
                <c:pt idx="5">
                  <c:v>0.81818181818181812</c:v>
                </c:pt>
                <c:pt idx="6">
                  <c:v>1</c:v>
                </c:pt>
                <c:pt idx="7">
                  <c:v>0.87316409791477778</c:v>
                </c:pt>
                <c:pt idx="8">
                  <c:v>1</c:v>
                </c:pt>
              </c:numCache>
            </c:numRef>
          </c:val>
          <c:extLst xmlns:c16r2="http://schemas.microsoft.com/office/drawing/2015/06/chart">
            <c:ext xmlns:c16="http://schemas.microsoft.com/office/drawing/2014/chart" uri="{C3380CC4-5D6E-409C-BE32-E72D297353CC}">
              <c16:uniqueId val="{00000000-F2E9-46F9-B921-D60EFA55435E}"/>
            </c:ext>
          </c:extLst>
        </c:ser>
        <c:ser>
          <c:idx val="1"/>
          <c:order val="1"/>
          <c:tx>
            <c:strRef>
              <c:f>Indicadores!$BT$16</c:f>
              <c:strCache>
                <c:ptCount val="1"/>
                <c:pt idx="0">
                  <c:v>Actividades</c:v>
                </c:pt>
              </c:strCache>
            </c:strRef>
          </c:tx>
          <c:spPr>
            <a:solidFill>
              <a:schemeClr val="accent3"/>
            </a:solidFill>
            <a:ln>
              <a:noFill/>
            </a:ln>
            <a:effectLst/>
          </c:spPr>
          <c:invertIfNegative val="0"/>
          <c:dLbls>
            <c:dLbl>
              <c:idx val="0"/>
              <c:layout>
                <c:manualLayout>
                  <c:x val="1.4422040284335634E-2"/>
                  <c:y val="4.8829700354028831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918-45E6-A61E-9CA2821000B9}"/>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b" anchorCtr="0">
                <a:spAutoFit/>
              </a:bodyPr>
              <a:lstStyle/>
              <a:p>
                <a:pPr>
                  <a:defRPr sz="800" b="0" i="0" u="none" strike="noStrike" kern="1200" baseline="0">
                    <a:solidFill>
                      <a:schemeClr val="tx1">
                        <a:lumMod val="75000"/>
                        <a:lumOff val="25000"/>
                      </a:schemeClr>
                    </a:solidFill>
                    <a:latin typeface="+mn-lt"/>
                    <a:ea typeface="+mn-ea"/>
                    <a:cs typeface="+mn-cs"/>
                  </a:defRPr>
                </a:pPr>
                <a:endParaRPr lang="es-E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Indicadores!$BU$14:$CC$14</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Logística</c:v>
                </c:pt>
                <c:pt idx="7">
                  <c:v>8. Subdirección de Gestión Corporativa</c:v>
                </c:pt>
                <c:pt idx="8">
                  <c:v>9. Subdirección de Gestión Humana</c:v>
                </c:pt>
              </c:strCache>
            </c:strRef>
          </c:cat>
          <c:val>
            <c:numRef>
              <c:f>Indicadores!$BU$16:$CC$16</c:f>
              <c:numCache>
                <c:formatCode>0%</c:formatCode>
                <c:ptCount val="9"/>
                <c:pt idx="0">
                  <c:v>1</c:v>
                </c:pt>
                <c:pt idx="1">
                  <c:v>1</c:v>
                </c:pt>
                <c:pt idx="2">
                  <c:v>0.59969924812030084</c:v>
                </c:pt>
                <c:pt idx="3">
                  <c:v>0.5</c:v>
                </c:pt>
                <c:pt idx="4">
                  <c:v>0.66540427036610073</c:v>
                </c:pt>
                <c:pt idx="5">
                  <c:v>0.7384937238493724</c:v>
                </c:pt>
                <c:pt idx="6">
                  <c:v>1</c:v>
                </c:pt>
                <c:pt idx="7">
                  <c:v>0.71875139709404412</c:v>
                </c:pt>
                <c:pt idx="8">
                  <c:v>1</c:v>
                </c:pt>
              </c:numCache>
            </c:numRef>
          </c:val>
          <c:extLst xmlns:c16r2="http://schemas.microsoft.com/office/drawing/2015/06/chart">
            <c:ext xmlns:c16="http://schemas.microsoft.com/office/drawing/2014/chart" uri="{C3380CC4-5D6E-409C-BE32-E72D297353CC}">
              <c16:uniqueId val="{00000001-F2E9-46F9-B921-D60EFA55435E}"/>
            </c:ext>
          </c:extLst>
        </c:ser>
        <c:dLbls>
          <c:showLegendKey val="0"/>
          <c:showVal val="0"/>
          <c:showCatName val="0"/>
          <c:showSerName val="0"/>
          <c:showPercent val="0"/>
          <c:showBubbleSize val="0"/>
        </c:dLbls>
        <c:gapWidth val="219"/>
        <c:overlap val="-27"/>
        <c:axId val="114053888"/>
        <c:axId val="114054280"/>
      </c:barChart>
      <c:catAx>
        <c:axId val="1140538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114054280"/>
        <c:crosses val="autoZero"/>
        <c:auto val="1"/>
        <c:lblAlgn val="ctr"/>
        <c:lblOffset val="100"/>
        <c:noMultiLvlLbl val="0"/>
      </c:catAx>
      <c:valAx>
        <c:axId val="114054280"/>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14053888"/>
        <c:crosses val="autoZero"/>
        <c:crossBetween val="between"/>
      </c:valAx>
      <c:spPr>
        <a:solidFill>
          <a:schemeClr val="bg1">
            <a:lumMod val="95000"/>
          </a:schemeClr>
        </a:solidFill>
        <a:ln>
          <a:noFill/>
        </a:ln>
        <a:effectLst/>
      </c:spPr>
    </c:plotArea>
    <c:legend>
      <c:legendPos val="r"/>
      <c:layout>
        <c:manualLayout>
          <c:xMode val="edge"/>
          <c:yMode val="edge"/>
          <c:x val="0.87942862034021541"/>
          <c:y val="0.45098075190252951"/>
          <c:w val="0.10434658433990705"/>
          <c:h val="9.8300629371896348E-2"/>
        </c:manualLayout>
      </c:layout>
      <c:overlay val="0"/>
      <c:spPr>
        <a:solidFill>
          <a:schemeClr val="bg1">
            <a:lumMod val="85000"/>
          </a:schemeClr>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gradFill flip="none" rotWithShape="1">
      <a:gsLst>
        <a:gs pos="0">
          <a:schemeClr val="bg1">
            <a:lumMod val="95000"/>
            <a:shade val="30000"/>
            <a:satMod val="115000"/>
          </a:schemeClr>
        </a:gs>
        <a:gs pos="50000">
          <a:schemeClr val="bg1">
            <a:lumMod val="95000"/>
            <a:shade val="67500"/>
            <a:satMod val="115000"/>
          </a:schemeClr>
        </a:gs>
        <a:gs pos="100000">
          <a:schemeClr val="bg1">
            <a:lumMod val="95000"/>
            <a:shade val="100000"/>
            <a:satMod val="115000"/>
          </a:schemeClr>
        </a:gs>
      </a:gsLst>
      <a:path path="circle">
        <a:fillToRect l="100000" t="100000"/>
      </a:path>
      <a:tileRect r="-100000" b="-100000"/>
    </a:gradFill>
    <a:ln w="9525" cap="flat" cmpd="sng" algn="ctr">
      <a:solidFill>
        <a:schemeClr val="tx1">
          <a:lumMod val="15000"/>
          <a:lumOff val="85000"/>
        </a:schemeClr>
      </a:solidFill>
      <a:round/>
    </a:ln>
    <a:effectLst/>
    <a:scene3d>
      <a:camera prst="orthographicFront"/>
      <a:lightRig rig="threePt" dir="t"/>
    </a:scene3d>
    <a:sp3d>
      <a:bevelT/>
    </a:sp3d>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CO" b="1"/>
              <a:t>Indicadores</a:t>
            </a:r>
            <a:r>
              <a:rPr lang="es-CO" b="1" baseline="0"/>
              <a:t> de Cumplimiento</a:t>
            </a:r>
            <a:endParaRPr lang="es-CO"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tx>
            <c:strRef>
              <c:f>Indicadores!$B$44</c:f>
              <c:strCache>
                <c:ptCount val="1"/>
                <c:pt idx="0">
                  <c:v>1. Dirección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Indicadores!$CE$10</c:f>
              <c:numCache>
                <c:formatCode>0%</c:formatCode>
                <c:ptCount val="1"/>
                <c:pt idx="0">
                  <c:v>1.3125</c:v>
                </c:pt>
              </c:numCache>
            </c:numRef>
          </c:val>
          <c:extLst xmlns:c16r2="http://schemas.microsoft.com/office/drawing/2015/06/chart">
            <c:ext xmlns:c16="http://schemas.microsoft.com/office/drawing/2014/chart" uri="{C3380CC4-5D6E-409C-BE32-E72D297353CC}">
              <c16:uniqueId val="{00000000-ED60-4A9C-A1F9-ED04DE13019A}"/>
            </c:ext>
          </c:extLst>
        </c:ser>
        <c:ser>
          <c:idx val="1"/>
          <c:order val="1"/>
          <c:tx>
            <c:strRef>
              <c:f>Indicadores!$C$44</c:f>
              <c:strCache>
                <c:ptCount val="1"/>
                <c:pt idx="0">
                  <c:v>1. Dirección</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Indicadores!$CF$10</c:f>
              <c:numCache>
                <c:formatCode>0%</c:formatCode>
                <c:ptCount val="1"/>
                <c:pt idx="0">
                  <c:v>0.25</c:v>
                </c:pt>
              </c:numCache>
            </c:numRef>
          </c:val>
          <c:extLst xmlns:c16r2="http://schemas.microsoft.com/office/drawing/2015/06/chart">
            <c:ext xmlns:c16="http://schemas.microsoft.com/office/drawing/2014/chart" uri="{C3380CC4-5D6E-409C-BE32-E72D297353CC}">
              <c16:uniqueId val="{00000001-ED60-4A9C-A1F9-ED04DE13019A}"/>
            </c:ext>
          </c:extLst>
        </c:ser>
        <c:dLbls>
          <c:showLegendKey val="0"/>
          <c:showVal val="0"/>
          <c:showCatName val="0"/>
          <c:showSerName val="0"/>
          <c:showPercent val="0"/>
          <c:showBubbleSize val="0"/>
        </c:dLbls>
        <c:gapWidth val="140"/>
        <c:overlap val="-25"/>
        <c:axId val="114055064"/>
        <c:axId val="114055456"/>
      </c:barChart>
      <c:catAx>
        <c:axId val="114055064"/>
        <c:scaling>
          <c:orientation val="minMax"/>
        </c:scaling>
        <c:delete val="1"/>
        <c:axPos val="b"/>
        <c:majorTickMark val="none"/>
        <c:minorTickMark val="none"/>
        <c:tickLblPos val="nextTo"/>
        <c:crossAx val="114055456"/>
        <c:crosses val="autoZero"/>
        <c:auto val="1"/>
        <c:lblAlgn val="ctr"/>
        <c:lblOffset val="100"/>
        <c:noMultiLvlLbl val="0"/>
      </c:catAx>
      <c:valAx>
        <c:axId val="114055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14055064"/>
        <c:crosses val="autoZero"/>
        <c:crossBetween val="between"/>
      </c:valAx>
      <c:spPr>
        <a:solidFill>
          <a:schemeClr val="bg1">
            <a:lumMod val="95000"/>
          </a:schemeClr>
        </a:solid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a:scene3d>
      <a:camera prst="orthographicFront"/>
      <a:lightRig rig="threePt" dir="t"/>
    </a:scene3d>
    <a:sp3d>
      <a:bevelT/>
    </a:sp3d>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63DB-4F55-8A4E-1901579201B3}"/>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63DB-4F55-8A4E-1901579201B3}"/>
              </c:ext>
            </c:extLst>
          </c:dPt>
          <c:val>
            <c:numRef>
              <c:f>Indicadores!$CF$15:$CF$16</c:f>
              <c:numCache>
                <c:formatCode>General</c:formatCode>
                <c:ptCount val="2"/>
                <c:pt idx="0">
                  <c:v>55</c:v>
                </c:pt>
                <c:pt idx="1">
                  <c:v>19</c:v>
                </c:pt>
              </c:numCache>
            </c:numRef>
          </c:val>
          <c:extLst xmlns:c16r2="http://schemas.microsoft.com/office/drawing/2015/06/chart">
            <c:ext xmlns:c16="http://schemas.microsoft.com/office/drawing/2014/chart" uri="{C3380CC4-5D6E-409C-BE32-E72D297353CC}">
              <c16:uniqueId val="{00000000-74A3-44D5-B63A-6ED402180880}"/>
            </c:ext>
          </c:extLst>
        </c:ser>
        <c:dLbls>
          <c:showLegendKey val="0"/>
          <c:showVal val="0"/>
          <c:showCatName val="0"/>
          <c:showSerName val="0"/>
          <c:showPercent val="0"/>
          <c:showBubbleSize val="0"/>
          <c:showLeaderLines val="1"/>
        </c:dLbls>
        <c:firstSliceAng val="0"/>
        <c:holeSize val="85"/>
      </c:doughnutChart>
      <c:spPr>
        <a:no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400">
                <a:solidFill>
                  <a:sysClr val="windowText" lastClr="000000"/>
                </a:solidFill>
              </a:defRPr>
            </a:pPr>
            <a:r>
              <a:rPr lang="es-CO" sz="1400">
                <a:solidFill>
                  <a:sysClr val="windowText" lastClr="000000"/>
                </a:solidFill>
              </a:rPr>
              <a:t>Plan</a:t>
            </a:r>
            <a:r>
              <a:rPr lang="es-CO" sz="1400" baseline="0">
                <a:solidFill>
                  <a:sysClr val="windowText" lastClr="000000"/>
                </a:solidFill>
              </a:rPr>
              <a:t> de acción 1er trimestre 2019</a:t>
            </a:r>
            <a:endParaRPr lang="es-CO" sz="1400">
              <a:solidFill>
                <a:sysClr val="windowText" lastClr="000000"/>
              </a:solidFill>
            </a:endParaRPr>
          </a:p>
        </c:rich>
      </c:tx>
      <c:overlay val="0"/>
    </c:title>
    <c:autoTitleDeleted val="0"/>
    <c:plotArea>
      <c:layout>
        <c:manualLayout>
          <c:layoutTarget val="inner"/>
          <c:xMode val="edge"/>
          <c:yMode val="edge"/>
          <c:x val="0.19209170282286142"/>
          <c:y val="0.19667520794640656"/>
          <c:w val="0.61724566763539412"/>
          <c:h val="0.81666762109281799"/>
        </c:manualLayout>
      </c:layout>
      <c:doughnutChart>
        <c:varyColors val="1"/>
        <c:ser>
          <c:idx val="0"/>
          <c:order val="0"/>
          <c:tx>
            <c:strRef>
              <c:f>Tablas!$D$531</c:f>
              <c:strCache>
                <c:ptCount val="1"/>
                <c:pt idx="0">
                  <c:v>ESCALA</c:v>
                </c:pt>
              </c:strCache>
            </c:strRef>
          </c:tx>
          <c:spPr>
            <a:gradFill>
              <a:gsLst>
                <a:gs pos="0">
                  <a:srgbClr val="FFFF00"/>
                </a:gs>
                <a:gs pos="0">
                  <a:srgbClr val="FFF200"/>
                </a:gs>
                <a:gs pos="0">
                  <a:srgbClr val="FF7A00"/>
                </a:gs>
                <a:gs pos="0">
                  <a:srgbClr val="FF0300"/>
                </a:gs>
              </a:gsLst>
              <a:lin ang="5400000" scaled="0"/>
            </a:gradFill>
            <a:scene3d>
              <a:camera prst="orthographicFront"/>
              <a:lightRig rig="threePt" dir="t"/>
            </a:scene3d>
            <a:sp3d>
              <a:bevelT/>
            </a:sp3d>
          </c:spPr>
          <c:dPt>
            <c:idx val="1"/>
            <c:bubble3D val="0"/>
            <c:spPr>
              <a:solidFill>
                <a:srgbClr val="FF00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1683-402E-85E0-F2556DDAD567}"/>
              </c:ext>
            </c:extLst>
          </c:dPt>
          <c:dPt>
            <c:idx val="2"/>
            <c:bubble3D val="0"/>
            <c:spPr>
              <a:gradFill flip="none" rotWithShape="1">
                <a:gsLst>
                  <a:gs pos="54000">
                    <a:srgbClr val="FFC000"/>
                  </a:gs>
                  <a:gs pos="30000">
                    <a:srgbClr val="FF0000"/>
                  </a:gs>
                  <a:gs pos="0">
                    <a:srgbClr val="FF0300"/>
                  </a:gs>
                </a:gsLst>
                <a:lin ang="18900000" scaled="1"/>
                <a:tileRect/>
              </a:gra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3-1683-402E-85E0-F2556DDAD567}"/>
              </c:ext>
            </c:extLst>
          </c:dPt>
          <c:dPt>
            <c:idx val="3"/>
            <c:bubble3D val="0"/>
            <c:spPr>
              <a:solidFill>
                <a:srgbClr val="FFC0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5-1683-402E-85E0-F2556DDAD567}"/>
              </c:ext>
            </c:extLst>
          </c:dPt>
          <c:dPt>
            <c:idx val="4"/>
            <c:bubble3D val="0"/>
            <c:spPr>
              <a:gradFill flip="none" rotWithShape="1">
                <a:gsLst>
                  <a:gs pos="0">
                    <a:srgbClr val="FFC000"/>
                  </a:gs>
                  <a:gs pos="62000">
                    <a:srgbClr val="FFFF00"/>
                  </a:gs>
                  <a:gs pos="14000">
                    <a:srgbClr val="FFC000"/>
                  </a:gs>
                </a:gsLst>
                <a:lin ang="0" scaled="1"/>
                <a:tileRect/>
              </a:gra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7-1683-402E-85E0-F2556DDAD567}"/>
              </c:ext>
            </c:extLst>
          </c:dPt>
          <c:dPt>
            <c:idx val="5"/>
            <c:bubble3D val="0"/>
            <c:spPr>
              <a:solidFill>
                <a:srgbClr val="FFFF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9-1683-402E-85E0-F2556DDAD567}"/>
              </c:ext>
            </c:extLst>
          </c:dPt>
          <c:dPt>
            <c:idx val="6"/>
            <c:bubble3D val="0"/>
            <c:spPr>
              <a:solidFill>
                <a:srgbClr val="FFFF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B-1683-402E-85E0-F2556DDAD567}"/>
              </c:ext>
            </c:extLst>
          </c:dPt>
          <c:dPt>
            <c:idx val="7"/>
            <c:bubble3D val="0"/>
            <c:spPr>
              <a:gradFill flip="none" rotWithShape="1">
                <a:gsLst>
                  <a:gs pos="33000">
                    <a:srgbClr val="FFFF00"/>
                  </a:gs>
                  <a:gs pos="48000">
                    <a:srgbClr val="FFF200"/>
                  </a:gs>
                  <a:gs pos="64000">
                    <a:srgbClr val="00CC00"/>
                  </a:gs>
                </a:gsLst>
                <a:lin ang="2700000" scaled="1"/>
                <a:tileRect/>
              </a:gra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D-1683-402E-85E0-F2556DDAD567}"/>
              </c:ext>
            </c:extLst>
          </c:dPt>
          <c:dPt>
            <c:idx val="8"/>
            <c:bubble3D val="0"/>
            <c:spPr>
              <a:solidFill>
                <a:srgbClr val="00CC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F-1683-402E-85E0-F2556DDAD567}"/>
              </c:ext>
            </c:extLst>
          </c:dPt>
          <c:dPt>
            <c:idx val="9"/>
            <c:bubble3D val="0"/>
            <c:spPr>
              <a:noFill/>
              <a:ln>
                <a:noFill/>
              </a:ln>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11-1683-402E-85E0-F2556DDAD567}"/>
              </c:ext>
            </c:extLst>
          </c:dPt>
          <c:dLbls>
            <c:dLbl>
              <c:idx val="9"/>
              <c:delete val="1"/>
              <c:extLst xmlns:c16r2="http://schemas.microsoft.com/office/drawing/2015/06/chart">
                <c:ext xmlns:c16="http://schemas.microsoft.com/office/drawing/2014/chart" uri="{C3380CC4-5D6E-409C-BE32-E72D297353CC}">
                  <c16:uniqueId val="{00000011-1683-402E-85E0-F2556DDAD567}"/>
                </c:ext>
                <c:ext xmlns:c15="http://schemas.microsoft.com/office/drawing/2012/chart" uri="{CE6537A1-D6FC-4f65-9D91-7224C49458BB}"/>
              </c:extLst>
            </c:dLbl>
            <c:spPr>
              <a:noFill/>
              <a:ln>
                <a:noFill/>
              </a:ln>
              <a:effectLst/>
            </c:spPr>
            <c:txPr>
              <a:bodyPr/>
              <a:lstStyle/>
              <a:p>
                <a:pPr>
                  <a:defRPr>
                    <a:solidFill>
                      <a:schemeClr val="tx1"/>
                    </a:solidFill>
                  </a:defRPr>
                </a:pPr>
                <a:endParaRPr lang="es-ES"/>
              </a:p>
            </c:txPr>
            <c:showLegendKey val="0"/>
            <c:showVal val="0"/>
            <c:showCatName val="1"/>
            <c:showSerName val="0"/>
            <c:showPercent val="0"/>
            <c:showBubbleSize val="0"/>
            <c:separator>; </c:separator>
            <c:showLeaderLines val="1"/>
            <c:extLst xmlns:c16r2="http://schemas.microsoft.com/office/drawing/2015/06/chart">
              <c:ext xmlns:c15="http://schemas.microsoft.com/office/drawing/2012/chart" uri="{CE6537A1-D6FC-4f65-9D91-7224C49458BB}"/>
            </c:extLst>
          </c:dLbls>
          <c:cat>
            <c:numRef>
              <c:f>Tablas!$C$532:$C$541</c:f>
              <c:numCache>
                <c:formatCode>0%</c:formatCode>
                <c:ptCount val="10"/>
                <c:pt idx="0">
                  <c:v>0.1</c:v>
                </c:pt>
                <c:pt idx="1">
                  <c:v>0.2</c:v>
                </c:pt>
                <c:pt idx="2">
                  <c:v>0.3</c:v>
                </c:pt>
                <c:pt idx="3">
                  <c:v>0.4</c:v>
                </c:pt>
                <c:pt idx="4">
                  <c:v>0.5</c:v>
                </c:pt>
                <c:pt idx="5">
                  <c:v>0.6</c:v>
                </c:pt>
                <c:pt idx="6">
                  <c:v>0.7</c:v>
                </c:pt>
                <c:pt idx="7">
                  <c:v>0.8</c:v>
                </c:pt>
                <c:pt idx="8">
                  <c:v>0.9</c:v>
                </c:pt>
                <c:pt idx="9">
                  <c:v>1</c:v>
                </c:pt>
              </c:numCache>
            </c:numRef>
          </c:cat>
          <c:val>
            <c:numRef>
              <c:f>Tablas!$D$532:$D$541</c:f>
              <c:numCache>
                <c:formatCode>General</c:formatCode>
                <c:ptCount val="10"/>
                <c:pt idx="0">
                  <c:v>1</c:v>
                </c:pt>
                <c:pt idx="1">
                  <c:v>1</c:v>
                </c:pt>
                <c:pt idx="2">
                  <c:v>1</c:v>
                </c:pt>
                <c:pt idx="3">
                  <c:v>1</c:v>
                </c:pt>
                <c:pt idx="4">
                  <c:v>1</c:v>
                </c:pt>
                <c:pt idx="5">
                  <c:v>1</c:v>
                </c:pt>
                <c:pt idx="6">
                  <c:v>1</c:v>
                </c:pt>
                <c:pt idx="7">
                  <c:v>1</c:v>
                </c:pt>
                <c:pt idx="8">
                  <c:v>1</c:v>
                </c:pt>
                <c:pt idx="9">
                  <c:v>9</c:v>
                </c:pt>
              </c:numCache>
            </c:numRef>
          </c:val>
          <c:extLst xmlns:c16r2="http://schemas.microsoft.com/office/drawing/2015/06/chart">
            <c:ext xmlns:c16="http://schemas.microsoft.com/office/drawing/2014/chart" uri="{C3380CC4-5D6E-409C-BE32-E72D297353CC}">
              <c16:uniqueId val="{00000012-1683-402E-85E0-F2556DDAD567}"/>
            </c:ext>
          </c:extLst>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Tablas!$B$544</c:f>
              <c:strCache>
                <c:ptCount val="1"/>
                <c:pt idx="0">
                  <c:v>Puntos</c:v>
                </c:pt>
              </c:strCache>
            </c:strRef>
          </c:tx>
          <c:spPr>
            <a:ln w="28575">
              <a:headEnd type="diamond"/>
              <a:tailEnd type="stealth"/>
            </a:ln>
          </c:spPr>
          <c:marker>
            <c:symbol val="none"/>
          </c:marker>
          <c:dPt>
            <c:idx val="0"/>
            <c:bubble3D val="0"/>
            <c:spPr>
              <a:ln w="28575">
                <a:headEnd type="diamond" w="lg" len="med"/>
                <a:tailEnd type="stealth"/>
              </a:ln>
            </c:spPr>
            <c:extLst xmlns:c16r2="http://schemas.microsoft.com/office/drawing/2015/06/chart">
              <c:ext xmlns:c16="http://schemas.microsoft.com/office/drawing/2014/chart" uri="{C3380CC4-5D6E-409C-BE32-E72D297353CC}">
                <c16:uniqueId val="{00000014-1683-402E-85E0-F2556DDAD567}"/>
              </c:ext>
            </c:extLst>
          </c:dPt>
          <c:dPt>
            <c:idx val="1"/>
            <c:bubble3D val="0"/>
            <c:spPr>
              <a:ln w="28575">
                <a:solidFill>
                  <a:srgbClr val="0070C0"/>
                </a:solidFill>
                <a:headEnd type="diamond"/>
                <a:tailEnd type="stealth"/>
              </a:ln>
            </c:spPr>
            <c:extLst xmlns:c16r2="http://schemas.microsoft.com/office/drawing/2015/06/chart">
              <c:ext xmlns:c16="http://schemas.microsoft.com/office/drawing/2014/chart" uri="{C3380CC4-5D6E-409C-BE32-E72D297353CC}">
                <c16:uniqueId val="{00000016-1683-402E-85E0-F2556DDAD567}"/>
              </c:ext>
            </c:extLst>
          </c:dPt>
          <c:xVal>
            <c:numRef>
              <c:f>Tablas!$C$545:$C$546</c:f>
              <c:numCache>
                <c:formatCode>General</c:formatCode>
                <c:ptCount val="2"/>
                <c:pt idx="0">
                  <c:v>0</c:v>
                </c:pt>
                <c:pt idx="1">
                  <c:v>0.9889010680932323</c:v>
                </c:pt>
              </c:numCache>
            </c:numRef>
          </c:xVal>
          <c:yVal>
            <c:numRef>
              <c:f>Tablas!$D$545:$D$546</c:f>
              <c:numCache>
                <c:formatCode>General</c:formatCode>
                <c:ptCount val="2"/>
                <c:pt idx="0">
                  <c:v>0</c:v>
                </c:pt>
                <c:pt idx="1">
                  <c:v>0.14857549435914469</c:v>
                </c:pt>
              </c:numCache>
            </c:numRef>
          </c:yVal>
          <c:smooth val="1"/>
          <c:extLst xmlns:c16r2="http://schemas.microsoft.com/office/drawing/2015/06/chart">
            <c:ext xmlns:c16="http://schemas.microsoft.com/office/drawing/2014/chart" uri="{C3380CC4-5D6E-409C-BE32-E72D297353CC}">
              <c16:uniqueId val="{00000017-1683-402E-85E0-F2556DDAD567}"/>
            </c:ext>
          </c:extLst>
        </c:ser>
        <c:dLbls>
          <c:showLegendKey val="0"/>
          <c:showVal val="0"/>
          <c:showCatName val="0"/>
          <c:showSerName val="0"/>
          <c:showPercent val="0"/>
          <c:showBubbleSize val="0"/>
        </c:dLbls>
        <c:axId val="300540520"/>
        <c:axId val="300540128"/>
      </c:scatterChart>
      <c:valAx>
        <c:axId val="300540128"/>
        <c:scaling>
          <c:orientation val="minMax"/>
          <c:max val="1"/>
          <c:min val="-1"/>
        </c:scaling>
        <c:delete val="1"/>
        <c:axPos val="l"/>
        <c:numFmt formatCode="General" sourceLinked="1"/>
        <c:majorTickMark val="out"/>
        <c:minorTickMark val="none"/>
        <c:tickLblPos val="nextTo"/>
        <c:crossAx val="300540520"/>
        <c:crosses val="autoZero"/>
        <c:crossBetween val="midCat"/>
        <c:majorUnit val="0.5"/>
        <c:minorUnit val="4.0000000000000008E-2"/>
      </c:valAx>
      <c:valAx>
        <c:axId val="300540520"/>
        <c:scaling>
          <c:orientation val="minMax"/>
          <c:max val="1"/>
          <c:min val="-1"/>
        </c:scaling>
        <c:delete val="1"/>
        <c:axPos val="b"/>
        <c:numFmt formatCode="General" sourceLinked="1"/>
        <c:majorTickMark val="out"/>
        <c:minorTickMark val="none"/>
        <c:tickLblPos val="nextTo"/>
        <c:crossAx val="300540128"/>
        <c:crosses val="autoZero"/>
        <c:crossBetween val="midCat"/>
      </c:valAx>
      <c:spPr>
        <a:noFill/>
        <a:ln>
          <a:noFill/>
        </a:ln>
      </c:spPr>
    </c:plotArea>
    <c:plotVisOnly val="1"/>
    <c:dispBlanksAs val="gap"/>
    <c:showDLblsOverMax val="0"/>
  </c:chart>
  <c:spPr>
    <a:gradFill flip="none" rotWithShape="1">
      <a:gsLst>
        <a:gs pos="0">
          <a:sysClr val="window" lastClr="FFFFFF">
            <a:lumMod val="75000"/>
            <a:shade val="30000"/>
            <a:satMod val="115000"/>
          </a:sysClr>
        </a:gs>
        <a:gs pos="50000">
          <a:sysClr val="window" lastClr="FFFFFF">
            <a:lumMod val="75000"/>
            <a:shade val="67500"/>
            <a:satMod val="115000"/>
          </a:sysClr>
        </a:gs>
        <a:gs pos="100000">
          <a:sysClr val="window" lastClr="FFFFFF">
            <a:lumMod val="75000"/>
            <a:shade val="100000"/>
            <a:satMod val="115000"/>
          </a:sysClr>
        </a:gs>
      </a:gsLst>
      <a:path path="circle">
        <a:fillToRect t="100000" r="100000"/>
      </a:path>
      <a:tileRect l="-100000" b="-100000"/>
    </a:gradFill>
    <a:scene3d>
      <a:camera prst="orthographicFront"/>
      <a:lightRig rig="threePt" dir="t"/>
    </a:scene3d>
    <a:sp3d>
      <a:bevelT/>
    </a:sp3d>
  </c:spPr>
  <c:txPr>
    <a:bodyPr/>
    <a:lstStyle/>
    <a:p>
      <a:pPr>
        <a:defRPr>
          <a:solidFill>
            <a:schemeClr val="bg1"/>
          </a:solidFill>
        </a:defRPr>
      </a:pPr>
      <a:endParaRPr lang="es-ES"/>
    </a:p>
  </c:txPr>
  <c:printSettings>
    <c:headerFooter/>
    <c:pageMargins b="0.75" l="0.7" r="0.7" t="0.75" header="0.3" footer="0.3"/>
    <c:pageSetup orientation="portrait"/>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[Plan de Acción 2019 Versión 2.xlsx]Tablas!Tabla Ejecución</c:name>
    <c:fmtId val="16"/>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Estado</a:t>
            </a:r>
            <a:r>
              <a:rPr lang="en-US" b="1" baseline="0"/>
              <a:t> de Ejecución</a:t>
            </a:r>
            <a:endParaRPr lang="en-US"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E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s>
    <c:plotArea>
      <c:layout>
        <c:manualLayout>
          <c:layoutTarget val="inner"/>
          <c:xMode val="edge"/>
          <c:yMode val="edge"/>
          <c:x val="0.22554435220484317"/>
          <c:y val="0.15319444444444447"/>
          <c:w val="0.71187685914260712"/>
          <c:h val="0.72088764946048411"/>
        </c:manualLayout>
      </c:layout>
      <c:barChart>
        <c:barDir val="bar"/>
        <c:grouping val="clustered"/>
        <c:varyColors val="0"/>
        <c:ser>
          <c:idx val="0"/>
          <c:order val="0"/>
          <c:tx>
            <c:strRef>
              <c:f>Tablas!$B$45</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Tablas!$A$46:$A$48</c:f>
              <c:strCache>
                <c:ptCount val="2"/>
                <c:pt idx="0">
                  <c:v>EN EJECUCIÓN</c:v>
                </c:pt>
                <c:pt idx="1">
                  <c:v>SIN EJECUTAR</c:v>
                </c:pt>
              </c:strCache>
            </c:strRef>
          </c:cat>
          <c:val>
            <c:numRef>
              <c:f>Tablas!$B$46:$B$48</c:f>
              <c:numCache>
                <c:formatCode>General</c:formatCode>
                <c:ptCount val="2"/>
                <c:pt idx="0">
                  <c:v>60</c:v>
                </c:pt>
                <c:pt idx="1">
                  <c:v>12</c:v>
                </c:pt>
              </c:numCache>
            </c:numRef>
          </c:val>
          <c:extLst xmlns:c16r2="http://schemas.microsoft.com/office/drawing/2015/06/chart">
            <c:ext xmlns:c16="http://schemas.microsoft.com/office/drawing/2014/chart" uri="{C3380CC4-5D6E-409C-BE32-E72D297353CC}">
              <c16:uniqueId val="{00000000-89CE-4C9F-9608-9BA5917AE390}"/>
            </c:ext>
          </c:extLst>
        </c:ser>
        <c:dLbls>
          <c:dLblPos val="outEnd"/>
          <c:showLegendKey val="0"/>
          <c:showVal val="1"/>
          <c:showCatName val="0"/>
          <c:showSerName val="0"/>
          <c:showPercent val="0"/>
          <c:showBubbleSize val="0"/>
        </c:dLbls>
        <c:gapWidth val="219"/>
        <c:axId val="300538952"/>
        <c:axId val="300538560"/>
      </c:barChart>
      <c:catAx>
        <c:axId val="300538952"/>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00538560"/>
        <c:crosses val="autoZero"/>
        <c:auto val="1"/>
        <c:lblAlgn val="ctr"/>
        <c:lblOffset val="100"/>
        <c:noMultiLvlLbl val="0"/>
      </c:catAx>
      <c:valAx>
        <c:axId val="3005385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00538952"/>
        <c:crosses val="autoZero"/>
        <c:crossBetween val="between"/>
      </c:valAx>
      <c:spPr>
        <a:solidFill>
          <a:schemeClr val="bg1">
            <a:lumMod val="95000"/>
          </a:schemeClr>
        </a:solid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a:scene3d>
      <a:camera prst="orthographicFront"/>
      <a:lightRig rig="threePt" dir="t"/>
    </a:scene3d>
    <a:sp3d>
      <a:bevelT/>
    </a:sp3d>
  </c:spPr>
  <c:txPr>
    <a:bodyPr/>
    <a:lstStyle/>
    <a:p>
      <a:pPr>
        <a:defRPr/>
      </a:pPr>
      <a:endParaRPr lang="es-E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Categories val="1"/>
        <c14:dropZoneData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[Plan de Acción 2019 Versión 2.xlsx]Tablas!Productos Periodo</c:name>
    <c:fmtId val="3"/>
  </c:pivotSource>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CO" sz="1200" b="1" i="0" baseline="0">
                <a:effectLst/>
              </a:rPr>
              <a:t>Programado vs Resultado PRODUCTO 1er trimestre 2019</a:t>
            </a:r>
            <a:endParaRPr lang="es-CO" sz="1200">
              <a:effectLst/>
            </a:endParaRP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ES"/>
        </a:p>
      </c:txPr>
    </c:title>
    <c:autoTitleDeleted val="0"/>
    <c:pivotFmts>
      <c:pivotFmt>
        <c:idx val="0"/>
        <c:spPr>
          <a:solidFill>
            <a:schemeClr val="accent1"/>
          </a:solidFill>
          <a:ln>
            <a:noFill/>
          </a:ln>
          <a:effectLst/>
        </c:spPr>
      </c:pivotFmt>
      <c:pivotFmt>
        <c:idx val="1"/>
        <c:spPr>
          <a:solidFill>
            <a:schemeClr val="accent1"/>
          </a:solidFill>
          <a:ln>
            <a:noFill/>
          </a:ln>
          <a:effectLst/>
        </c:spPr>
      </c:pivotFmt>
      <c:pivotFmt>
        <c:idx val="2"/>
        <c:spPr>
          <a:solidFill>
            <a:schemeClr val="accent1"/>
          </a:solidFill>
          <a:ln>
            <a:noFill/>
          </a:ln>
          <a:effectLst/>
        </c:spPr>
      </c:pivotFmt>
      <c:pivotFmt>
        <c:idx val="3"/>
        <c:spPr>
          <a:solidFill>
            <a:schemeClr val="accent1"/>
          </a:solidFill>
          <a:ln>
            <a:noFill/>
          </a:ln>
          <a:effectLst/>
        </c:spPr>
        <c:marker>
          <c:spPr>
            <a:solidFill>
              <a:schemeClr val="accent1"/>
            </a:solidFill>
            <a:ln w="9525">
              <a:solidFill>
                <a:schemeClr val="accent1"/>
              </a:solidFill>
            </a:ln>
            <a:effectLst/>
          </c:spPr>
        </c:marker>
      </c:pivotFmt>
      <c:pivotFmt>
        <c:idx val="4"/>
        <c:spPr>
          <a:solidFill>
            <a:schemeClr val="accent1"/>
          </a:solidFill>
          <a:ln>
            <a:noFill/>
          </a:ln>
          <a:effectLst/>
        </c:spPr>
        <c:marker>
          <c:spPr>
            <a:solidFill>
              <a:schemeClr val="accent1"/>
            </a:solidFill>
            <a:ln w="9525">
              <a:solidFill>
                <a:schemeClr val="accent1"/>
              </a:solidFill>
            </a:ln>
            <a:effectLst/>
          </c:spPr>
        </c:marker>
      </c:pivotFmt>
      <c:pivotFmt>
        <c:idx val="5"/>
        <c:spPr>
          <a:solidFill>
            <a:schemeClr val="accent1"/>
          </a:solidFill>
          <a:ln>
            <a:noFill/>
          </a:ln>
          <a:effectLst/>
        </c:spPr>
        <c:marker>
          <c:spPr>
            <a:solidFill>
              <a:sysClr val="windowText" lastClr="000000"/>
            </a:solidFill>
            <a:ln w="9525">
              <a:solidFill>
                <a:srgbClr val="9BBB59">
                  <a:lumMod val="75000"/>
                </a:srgbClr>
              </a:solidFill>
            </a:ln>
            <a:effectLst/>
          </c:spPr>
        </c:marker>
      </c:pivotFmt>
      <c:pivotFmt>
        <c:idx val="6"/>
        <c:spPr>
          <a:solidFill>
            <a:schemeClr val="accent1"/>
          </a:solidFill>
          <a:ln w="28575" cap="rnd">
            <a:solidFill>
              <a:schemeClr val="accent1"/>
            </a:solidFill>
            <a:round/>
          </a:ln>
          <a:effectLst/>
        </c:spPr>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ES"/>
            </a:p>
          </c:txPr>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ES"/>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9"/>
        <c:spPr>
          <a:solidFill>
            <a:schemeClr val="accent1"/>
          </a:solidFill>
          <a:ln w="28575" cap="rnd" cmpd="dbl">
            <a:solidFill>
              <a:srgbClr val="00B050"/>
            </a:solidFill>
            <a:round/>
          </a:ln>
          <a:effectLst/>
        </c:spPr>
        <c:marker>
          <c:symbol val="circle"/>
          <c:size val="5"/>
          <c:spPr>
            <a:solidFill>
              <a:schemeClr val="accent3"/>
            </a:solidFill>
            <a:ln w="9525">
              <a:solidFill>
                <a:schemeClr val="accent3"/>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2"/>
                  </a:solidFill>
                  <a:latin typeface="+mn-lt"/>
                  <a:ea typeface="+mn-ea"/>
                  <a:cs typeface="+mn-cs"/>
                </a:defRPr>
              </a:pPr>
              <a:endParaRPr lang="es-ES"/>
            </a:p>
          </c:txPr>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ES"/>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ES"/>
            </a:p>
          </c:txPr>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2"/>
        <c:spPr>
          <a:solidFill>
            <a:schemeClr val="accent1"/>
          </a:solidFill>
          <a:ln w="28575" cap="rnd" cmpd="dbl">
            <a:solidFill>
              <a:srgbClr val="00B050"/>
            </a:solidFill>
            <a:round/>
          </a:ln>
          <a:effectLst/>
        </c:spPr>
        <c:marker>
          <c:symbol val="circle"/>
          <c:size val="5"/>
          <c:spPr>
            <a:solidFill>
              <a:schemeClr val="accent3"/>
            </a:solidFill>
            <a:ln w="9525">
              <a:solidFill>
                <a:schemeClr val="accent3"/>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2"/>
                  </a:solidFill>
                  <a:latin typeface="+mn-lt"/>
                  <a:ea typeface="+mn-ea"/>
                  <a:cs typeface="+mn-cs"/>
                </a:defRPr>
              </a:pPr>
              <a:endParaRPr lang="es-ES"/>
            </a:p>
          </c:txPr>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ES"/>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4"/>
        <c:spPr>
          <a:solidFill>
            <a:schemeClr val="accent1"/>
          </a:solidFill>
          <a:ln w="25400">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ES"/>
            </a:p>
          </c:txPr>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5"/>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t" anchorCtr="0">
              <a:spAutoFit/>
            </a:bodyPr>
            <a:lstStyle/>
            <a:p>
              <a:pPr>
                <a:defRPr sz="900" b="1" i="0" u="none" strike="noStrike" kern="1200" baseline="0">
                  <a:solidFill>
                    <a:schemeClr val="tx2"/>
                  </a:solidFill>
                  <a:latin typeface="+mn-lt"/>
                  <a:ea typeface="+mn-ea"/>
                  <a:cs typeface="+mn-cs"/>
                </a:defRPr>
              </a:pPr>
              <a:endParaRPr lang="es-E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6"/>
        <c:spPr>
          <a:solidFill>
            <a:schemeClr val="accent1"/>
          </a:solidFill>
          <a:ln w="28575" cap="rnd">
            <a:solidFill>
              <a:srgbClr val="00B050"/>
            </a:solidFill>
            <a:round/>
          </a:ln>
          <a:effectLst/>
        </c:spPr>
        <c:marker>
          <c:spPr>
            <a:solidFill>
              <a:schemeClr val="accent1"/>
            </a:solidFill>
            <a:ln w="9525">
              <a:solidFill>
                <a:schemeClr val="accent1"/>
              </a:solidFill>
            </a:ln>
            <a:effectLst/>
          </c:spPr>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1"/>
        <c:spPr>
          <a:ln w="28575" cap="rnd">
            <a:solidFill>
              <a:srgbClr val="00B050"/>
            </a:solidFill>
            <a:round/>
          </a:ln>
          <a:effectLst/>
        </c:spPr>
        <c:marker>
          <c:symbol val="circle"/>
          <c:size val="5"/>
          <c:spPr>
            <a:solidFill>
              <a:srgbClr val="9BBB59">
                <a:lumMod val="50000"/>
              </a:srgbClr>
            </a:solidFill>
            <a:ln w="9525">
              <a:solidFill>
                <a:schemeClr val="accent3"/>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s>
    <c:plotArea>
      <c:layout/>
      <c:barChart>
        <c:barDir val="col"/>
        <c:grouping val="clustered"/>
        <c:varyColors val="0"/>
        <c:ser>
          <c:idx val="0"/>
          <c:order val="0"/>
          <c:tx>
            <c:strRef>
              <c:f>Tablas!$B$69</c:f>
              <c:strCache>
                <c:ptCount val="1"/>
                <c:pt idx="0">
                  <c:v>Programado 1er tri.</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Tablas!$A$70:$A$78</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Logística</c:v>
                </c:pt>
                <c:pt idx="7">
                  <c:v>8. Subdirección de Gestión Corporativa</c:v>
                </c:pt>
                <c:pt idx="8">
                  <c:v>9. Subdirección de Gestión Humana</c:v>
                </c:pt>
              </c:strCache>
            </c:strRef>
          </c:cat>
          <c:val>
            <c:numRef>
              <c:f>Tablas!$B$70:$B$78</c:f>
              <c:numCache>
                <c:formatCode>0%</c:formatCode>
                <c:ptCount val="9"/>
                <c:pt idx="0">
                  <c:v>1</c:v>
                </c:pt>
                <c:pt idx="1">
                  <c:v>1</c:v>
                </c:pt>
                <c:pt idx="2">
                  <c:v>0.8125</c:v>
                </c:pt>
                <c:pt idx="3">
                  <c:v>0.75</c:v>
                </c:pt>
                <c:pt idx="4">
                  <c:v>0.875</c:v>
                </c:pt>
                <c:pt idx="5">
                  <c:v>0.4</c:v>
                </c:pt>
                <c:pt idx="6">
                  <c:v>1</c:v>
                </c:pt>
                <c:pt idx="7">
                  <c:v>0.8125</c:v>
                </c:pt>
                <c:pt idx="8">
                  <c:v>1</c:v>
                </c:pt>
              </c:numCache>
            </c:numRef>
          </c:val>
          <c:extLst xmlns:c16r2="http://schemas.microsoft.com/office/drawing/2015/06/chart">
            <c:ext xmlns:c16="http://schemas.microsoft.com/office/drawing/2014/chart" uri="{C3380CC4-5D6E-409C-BE32-E72D297353CC}">
              <c16:uniqueId val="{00000000-51A7-4CDD-A01E-0525ABE14367}"/>
            </c:ext>
          </c:extLst>
        </c:ser>
        <c:ser>
          <c:idx val="1"/>
          <c:order val="1"/>
          <c:tx>
            <c:strRef>
              <c:f>Tablas!$C$69</c:f>
              <c:strCache>
                <c:ptCount val="1"/>
                <c:pt idx="0">
                  <c:v>Avance Ponderado 1er tri.</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Tablas!$A$70:$A$78</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Logística</c:v>
                </c:pt>
                <c:pt idx="7">
                  <c:v>8. Subdirección de Gestión Corporativa</c:v>
                </c:pt>
                <c:pt idx="8">
                  <c:v>9. Subdirección de Gestión Humana</c:v>
                </c:pt>
              </c:strCache>
            </c:strRef>
          </c:cat>
          <c:val>
            <c:numRef>
              <c:f>Tablas!$C$70:$C$78</c:f>
              <c:numCache>
                <c:formatCode>0%</c:formatCode>
                <c:ptCount val="9"/>
                <c:pt idx="0">
                  <c:v>1.3125</c:v>
                </c:pt>
                <c:pt idx="1">
                  <c:v>0.96</c:v>
                </c:pt>
                <c:pt idx="2">
                  <c:v>0.73888888888888893</c:v>
                </c:pt>
                <c:pt idx="3">
                  <c:v>0.75</c:v>
                </c:pt>
                <c:pt idx="4">
                  <c:v>0.88249999999999995</c:v>
                </c:pt>
                <c:pt idx="5">
                  <c:v>0.32</c:v>
                </c:pt>
                <c:pt idx="6">
                  <c:v>0.9</c:v>
                </c:pt>
                <c:pt idx="7">
                  <c:v>0.68437499999999996</c:v>
                </c:pt>
                <c:pt idx="8">
                  <c:v>0.84000000000000019</c:v>
                </c:pt>
              </c:numCache>
            </c:numRef>
          </c:val>
          <c:extLst xmlns:c16r2="http://schemas.microsoft.com/office/drawing/2015/06/chart">
            <c:ext xmlns:c16="http://schemas.microsoft.com/office/drawing/2014/chart" uri="{C3380CC4-5D6E-409C-BE32-E72D297353CC}">
              <c16:uniqueId val="{00000001-51A7-4CDD-A01E-0525ABE14367}"/>
            </c:ext>
          </c:extLst>
        </c:ser>
        <c:dLbls>
          <c:showLegendKey val="0"/>
          <c:showVal val="1"/>
          <c:showCatName val="0"/>
          <c:showSerName val="0"/>
          <c:showPercent val="0"/>
          <c:showBubbleSize val="0"/>
        </c:dLbls>
        <c:gapWidth val="219"/>
        <c:axId val="300542088"/>
        <c:axId val="300787312"/>
      </c:barChart>
      <c:lineChart>
        <c:grouping val="standard"/>
        <c:varyColors val="0"/>
        <c:ser>
          <c:idx val="2"/>
          <c:order val="2"/>
          <c:tx>
            <c:strRef>
              <c:f>Tablas!$D$69</c:f>
              <c:strCache>
                <c:ptCount val="1"/>
                <c:pt idx="0">
                  <c:v>Cumplimiento Producto1er tri.</c:v>
                </c:pt>
              </c:strCache>
            </c:strRef>
          </c:tx>
          <c:spPr>
            <a:ln w="28575" cap="rnd">
              <a:solidFill>
                <a:srgbClr val="00B050"/>
              </a:solidFill>
              <a:round/>
            </a:ln>
            <a:effectLst/>
          </c:spPr>
          <c:marker>
            <c:symbol val="circle"/>
            <c:size val="5"/>
            <c:spPr>
              <a:solidFill>
                <a:srgbClr val="9BBB59">
                  <a:lumMod val="50000"/>
                </a:srgbClr>
              </a:solidFill>
              <a:ln w="9525">
                <a:solidFill>
                  <a:schemeClr val="accent3"/>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Tablas!$A$70:$A$78</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Logística</c:v>
                </c:pt>
                <c:pt idx="7">
                  <c:v>8. Subdirección de Gestión Corporativa</c:v>
                </c:pt>
                <c:pt idx="8">
                  <c:v>9. Subdirección de Gestión Humana</c:v>
                </c:pt>
              </c:strCache>
            </c:strRef>
          </c:cat>
          <c:val>
            <c:numRef>
              <c:f>Tablas!$D$70:$D$78</c:f>
              <c:numCache>
                <c:formatCode>0%</c:formatCode>
                <c:ptCount val="9"/>
                <c:pt idx="0">
                  <c:v>1.3125</c:v>
                </c:pt>
                <c:pt idx="1">
                  <c:v>0.96</c:v>
                </c:pt>
                <c:pt idx="2">
                  <c:v>0.9094017094017095</c:v>
                </c:pt>
                <c:pt idx="3">
                  <c:v>1</c:v>
                </c:pt>
                <c:pt idx="4">
                  <c:v>1.0085714285714285</c:v>
                </c:pt>
                <c:pt idx="5">
                  <c:v>0.79999999999999993</c:v>
                </c:pt>
                <c:pt idx="6">
                  <c:v>0.9</c:v>
                </c:pt>
                <c:pt idx="7">
                  <c:v>0.8423076923076922</c:v>
                </c:pt>
                <c:pt idx="8">
                  <c:v>0.84000000000000019</c:v>
                </c:pt>
              </c:numCache>
            </c:numRef>
          </c:val>
          <c:smooth val="0"/>
          <c:extLst xmlns:c16r2="http://schemas.microsoft.com/office/drawing/2015/06/chart">
            <c:ext xmlns:c16="http://schemas.microsoft.com/office/drawing/2014/chart" uri="{C3380CC4-5D6E-409C-BE32-E72D297353CC}">
              <c16:uniqueId val="{00000002-51A7-4CDD-A01E-0525ABE14367}"/>
            </c:ext>
          </c:extLst>
        </c:ser>
        <c:dLbls>
          <c:showLegendKey val="0"/>
          <c:showVal val="1"/>
          <c:showCatName val="0"/>
          <c:showSerName val="0"/>
          <c:showPercent val="0"/>
          <c:showBubbleSize val="0"/>
        </c:dLbls>
        <c:marker val="1"/>
        <c:smooth val="0"/>
        <c:axId val="300542088"/>
        <c:axId val="300787312"/>
      </c:lineChart>
      <c:catAx>
        <c:axId val="300542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00787312"/>
        <c:crosses val="autoZero"/>
        <c:auto val="1"/>
        <c:lblAlgn val="ctr"/>
        <c:lblOffset val="100"/>
        <c:noMultiLvlLbl val="0"/>
      </c:catAx>
      <c:valAx>
        <c:axId val="3007873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00542088"/>
        <c:crosses val="autoZero"/>
        <c:crossBetween val="between"/>
      </c:valAx>
      <c:spPr>
        <a:solidFill>
          <a:schemeClr val="accent3">
            <a:lumMod val="20000"/>
            <a:lumOff val="80000"/>
          </a:schemeClr>
        </a:solidFill>
        <a:ln>
          <a:noFill/>
        </a:ln>
        <a:effectLst/>
        <a:scene3d>
          <a:camera prst="orthographicFront"/>
          <a:lightRig rig="threePt" dir="t"/>
        </a:scene3d>
        <a:sp3d>
          <a:bevelT/>
        </a:sp3d>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gradFill flip="none" rotWithShape="1">
      <a:gsLst>
        <a:gs pos="0">
          <a:schemeClr val="accent3">
            <a:lumMod val="20000"/>
            <a:lumOff val="80000"/>
            <a:shade val="30000"/>
            <a:satMod val="115000"/>
          </a:schemeClr>
        </a:gs>
        <a:gs pos="50000">
          <a:schemeClr val="accent3">
            <a:lumMod val="20000"/>
            <a:lumOff val="80000"/>
            <a:shade val="67500"/>
            <a:satMod val="115000"/>
          </a:schemeClr>
        </a:gs>
        <a:gs pos="100000">
          <a:schemeClr val="accent3">
            <a:lumMod val="20000"/>
            <a:lumOff val="80000"/>
            <a:shade val="100000"/>
            <a:satMod val="115000"/>
          </a:schemeClr>
        </a:gs>
      </a:gsLst>
      <a:path path="circle">
        <a:fillToRect l="100000" b="100000"/>
      </a:path>
      <a:tileRect t="-100000" r="-100000"/>
    </a:gradFill>
    <a:ln w="9525" cap="flat" cmpd="sng" algn="ctr">
      <a:solidFill>
        <a:srgbClr val="4F81BD"/>
      </a:solidFill>
      <a:round/>
    </a:ln>
    <a:effectLst/>
    <a:scene3d>
      <a:camera prst="orthographicFront"/>
      <a:lightRig rig="threePt" dir="t"/>
    </a:scene3d>
    <a:sp3d>
      <a:bevelT/>
    </a:sp3d>
  </c:spPr>
  <c:txPr>
    <a:bodyPr/>
    <a:lstStyle/>
    <a:p>
      <a:pPr>
        <a:defRPr/>
      </a:pPr>
      <a:endParaRPr lang="es-ES"/>
    </a:p>
  </c:txPr>
  <c:printSettings>
    <c:headerFooter/>
    <c:pageMargins b="0.75" l="0.7" r="0.7" t="0.75" header="0.3" footer="0.3"/>
    <c:pageSetup orientation="portrait"/>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sVisible val="1"/>
      </c14:pivotOptions>
    </c:ext>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s-CO" sz="1400"/>
              <a:t>Plan</a:t>
            </a:r>
            <a:r>
              <a:rPr lang="es-CO" sz="1400" baseline="0"/>
              <a:t> de acción 1er trimestre 2018</a:t>
            </a:r>
            <a:endParaRPr lang="es-CO" sz="1400"/>
          </a:p>
        </c:rich>
      </c:tx>
      <c:overlay val="0"/>
    </c:title>
    <c:autoTitleDeleted val="0"/>
    <c:plotArea>
      <c:layout>
        <c:manualLayout>
          <c:layoutTarget val="inner"/>
          <c:xMode val="edge"/>
          <c:yMode val="edge"/>
          <c:x val="0.19209170282286142"/>
          <c:y val="0.19667520794640656"/>
          <c:w val="0.61724566763539412"/>
          <c:h val="0.81666762109281799"/>
        </c:manualLayout>
      </c:layout>
      <c:doughnutChart>
        <c:varyColors val="1"/>
        <c:ser>
          <c:idx val="0"/>
          <c:order val="0"/>
          <c:tx>
            <c:strRef>
              <c:f>Tablas!$D$531</c:f>
              <c:strCache>
                <c:ptCount val="1"/>
                <c:pt idx="0">
                  <c:v>ESCALA</c:v>
                </c:pt>
              </c:strCache>
            </c:strRef>
          </c:tx>
          <c:spPr>
            <a:gradFill>
              <a:gsLst>
                <a:gs pos="0">
                  <a:srgbClr val="FFFF00"/>
                </a:gs>
                <a:gs pos="0">
                  <a:srgbClr val="FFF200"/>
                </a:gs>
                <a:gs pos="0">
                  <a:srgbClr val="FF7A00"/>
                </a:gs>
                <a:gs pos="0">
                  <a:srgbClr val="FF0300"/>
                </a:gs>
              </a:gsLst>
              <a:lin ang="5400000" scaled="0"/>
            </a:gradFill>
            <a:scene3d>
              <a:camera prst="orthographicFront"/>
              <a:lightRig rig="threePt" dir="t"/>
            </a:scene3d>
            <a:sp3d>
              <a:bevelT/>
            </a:sp3d>
          </c:spPr>
          <c:dPt>
            <c:idx val="1"/>
            <c:bubble3D val="0"/>
            <c:spPr>
              <a:solidFill>
                <a:srgbClr val="FF00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C443-416B-9F1B-B65C18218D19}"/>
              </c:ext>
            </c:extLst>
          </c:dPt>
          <c:dPt>
            <c:idx val="2"/>
            <c:bubble3D val="0"/>
            <c:spPr>
              <a:gradFill flip="none" rotWithShape="1">
                <a:gsLst>
                  <a:gs pos="54000">
                    <a:srgbClr val="FFC000"/>
                  </a:gs>
                  <a:gs pos="30000">
                    <a:srgbClr val="FF0000"/>
                  </a:gs>
                  <a:gs pos="0">
                    <a:srgbClr val="FF0300"/>
                  </a:gs>
                </a:gsLst>
                <a:lin ang="18900000" scaled="1"/>
                <a:tileRect/>
              </a:gra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3-C443-416B-9F1B-B65C18218D19}"/>
              </c:ext>
            </c:extLst>
          </c:dPt>
          <c:dPt>
            <c:idx val="3"/>
            <c:bubble3D val="0"/>
            <c:spPr>
              <a:solidFill>
                <a:srgbClr val="FFC0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5-C443-416B-9F1B-B65C18218D19}"/>
              </c:ext>
            </c:extLst>
          </c:dPt>
          <c:dPt>
            <c:idx val="4"/>
            <c:bubble3D val="0"/>
            <c:spPr>
              <a:gradFill flip="none" rotWithShape="1">
                <a:gsLst>
                  <a:gs pos="0">
                    <a:srgbClr val="FFC000"/>
                  </a:gs>
                  <a:gs pos="62000">
                    <a:srgbClr val="FFFF00"/>
                  </a:gs>
                  <a:gs pos="14000">
                    <a:srgbClr val="FFC000"/>
                  </a:gs>
                </a:gsLst>
                <a:lin ang="0" scaled="1"/>
                <a:tileRect/>
              </a:gra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7-C443-416B-9F1B-B65C18218D19}"/>
              </c:ext>
            </c:extLst>
          </c:dPt>
          <c:dPt>
            <c:idx val="5"/>
            <c:bubble3D val="0"/>
            <c:spPr>
              <a:solidFill>
                <a:srgbClr val="FFFF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9-C443-416B-9F1B-B65C18218D19}"/>
              </c:ext>
            </c:extLst>
          </c:dPt>
          <c:dPt>
            <c:idx val="6"/>
            <c:bubble3D val="0"/>
            <c:spPr>
              <a:solidFill>
                <a:srgbClr val="FFFF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B-C443-416B-9F1B-B65C18218D19}"/>
              </c:ext>
            </c:extLst>
          </c:dPt>
          <c:dPt>
            <c:idx val="7"/>
            <c:bubble3D val="0"/>
            <c:spPr>
              <a:gradFill flip="none" rotWithShape="1">
                <a:gsLst>
                  <a:gs pos="33000">
                    <a:srgbClr val="FFFF00"/>
                  </a:gs>
                  <a:gs pos="48000">
                    <a:srgbClr val="FFF200"/>
                  </a:gs>
                  <a:gs pos="64000">
                    <a:srgbClr val="00CC00"/>
                  </a:gs>
                </a:gsLst>
                <a:lin ang="2700000" scaled="1"/>
                <a:tileRect/>
              </a:gra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D-C443-416B-9F1B-B65C18218D19}"/>
              </c:ext>
            </c:extLst>
          </c:dPt>
          <c:dPt>
            <c:idx val="8"/>
            <c:bubble3D val="0"/>
            <c:spPr>
              <a:solidFill>
                <a:srgbClr val="00CC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F-C443-416B-9F1B-B65C18218D19}"/>
              </c:ext>
            </c:extLst>
          </c:dPt>
          <c:dPt>
            <c:idx val="9"/>
            <c:bubble3D val="0"/>
            <c:spPr>
              <a:noFill/>
              <a:ln>
                <a:noFill/>
              </a:ln>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11-C443-416B-9F1B-B65C18218D19}"/>
              </c:ext>
            </c:extLst>
          </c:dPt>
          <c:dLbls>
            <c:dLbl>
              <c:idx val="9"/>
              <c:delete val="1"/>
              <c:extLst xmlns:c16r2="http://schemas.microsoft.com/office/drawing/2015/06/chart">
                <c:ext xmlns:c16="http://schemas.microsoft.com/office/drawing/2014/chart" uri="{C3380CC4-5D6E-409C-BE32-E72D297353CC}">
                  <c16:uniqueId val="{00000011-C443-416B-9F1B-B65C18218D19}"/>
                </c:ext>
                <c:ext xmlns:c15="http://schemas.microsoft.com/office/drawing/2012/chart" uri="{CE6537A1-D6FC-4f65-9D91-7224C49458BB}"/>
              </c:extLst>
            </c:dLbl>
            <c:spPr>
              <a:noFill/>
              <a:ln>
                <a:noFill/>
              </a:ln>
              <a:effectLst/>
            </c:spPr>
            <c:txPr>
              <a:bodyPr/>
              <a:lstStyle/>
              <a:p>
                <a:pPr>
                  <a:defRPr>
                    <a:solidFill>
                      <a:schemeClr val="tx1"/>
                    </a:solidFill>
                  </a:defRPr>
                </a:pPr>
                <a:endParaRPr lang="es-ES"/>
              </a:p>
            </c:txPr>
            <c:showLegendKey val="0"/>
            <c:showVal val="0"/>
            <c:showCatName val="1"/>
            <c:showSerName val="0"/>
            <c:showPercent val="0"/>
            <c:showBubbleSize val="0"/>
            <c:separator>; </c:separator>
            <c:showLeaderLines val="1"/>
            <c:extLst xmlns:c16r2="http://schemas.microsoft.com/office/drawing/2015/06/chart">
              <c:ext xmlns:c15="http://schemas.microsoft.com/office/drawing/2012/chart" uri="{CE6537A1-D6FC-4f65-9D91-7224C49458BB}"/>
            </c:extLst>
          </c:dLbls>
          <c:cat>
            <c:numRef>
              <c:f>Tablas!$C$532:$C$541</c:f>
              <c:numCache>
                <c:formatCode>0%</c:formatCode>
                <c:ptCount val="10"/>
                <c:pt idx="0">
                  <c:v>0.1</c:v>
                </c:pt>
                <c:pt idx="1">
                  <c:v>0.2</c:v>
                </c:pt>
                <c:pt idx="2">
                  <c:v>0.3</c:v>
                </c:pt>
                <c:pt idx="3">
                  <c:v>0.4</c:v>
                </c:pt>
                <c:pt idx="4">
                  <c:v>0.5</c:v>
                </c:pt>
                <c:pt idx="5">
                  <c:v>0.6</c:v>
                </c:pt>
                <c:pt idx="6">
                  <c:v>0.7</c:v>
                </c:pt>
                <c:pt idx="7">
                  <c:v>0.8</c:v>
                </c:pt>
                <c:pt idx="8">
                  <c:v>0.9</c:v>
                </c:pt>
                <c:pt idx="9">
                  <c:v>1</c:v>
                </c:pt>
              </c:numCache>
            </c:numRef>
          </c:cat>
          <c:val>
            <c:numRef>
              <c:f>Tablas!$D$532:$D$541</c:f>
              <c:numCache>
                <c:formatCode>General</c:formatCode>
                <c:ptCount val="10"/>
                <c:pt idx="0">
                  <c:v>1</c:v>
                </c:pt>
                <c:pt idx="1">
                  <c:v>1</c:v>
                </c:pt>
                <c:pt idx="2">
                  <c:v>1</c:v>
                </c:pt>
                <c:pt idx="3">
                  <c:v>1</c:v>
                </c:pt>
                <c:pt idx="4">
                  <c:v>1</c:v>
                </c:pt>
                <c:pt idx="5">
                  <c:v>1</c:v>
                </c:pt>
                <c:pt idx="6">
                  <c:v>1</c:v>
                </c:pt>
                <c:pt idx="7">
                  <c:v>1</c:v>
                </c:pt>
                <c:pt idx="8">
                  <c:v>1</c:v>
                </c:pt>
                <c:pt idx="9">
                  <c:v>9</c:v>
                </c:pt>
              </c:numCache>
            </c:numRef>
          </c:val>
          <c:extLst xmlns:c16r2="http://schemas.microsoft.com/office/drawing/2015/06/chart">
            <c:ext xmlns:c16="http://schemas.microsoft.com/office/drawing/2014/chart" uri="{C3380CC4-5D6E-409C-BE32-E72D297353CC}">
              <c16:uniqueId val="{00000012-C443-416B-9F1B-B65C18218D19}"/>
            </c:ext>
          </c:extLst>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Tablas!$B$544</c:f>
              <c:strCache>
                <c:ptCount val="1"/>
                <c:pt idx="0">
                  <c:v>Puntos</c:v>
                </c:pt>
              </c:strCache>
            </c:strRef>
          </c:tx>
          <c:spPr>
            <a:ln w="28575">
              <a:headEnd type="diamond"/>
              <a:tailEnd type="stealth"/>
            </a:ln>
          </c:spPr>
          <c:marker>
            <c:symbol val="none"/>
          </c:marker>
          <c:dPt>
            <c:idx val="0"/>
            <c:bubble3D val="0"/>
            <c:spPr>
              <a:ln w="28575">
                <a:headEnd type="diamond" w="lg" len="med"/>
                <a:tailEnd type="stealth"/>
              </a:ln>
            </c:spPr>
            <c:extLst xmlns:c16r2="http://schemas.microsoft.com/office/drawing/2015/06/chart">
              <c:ext xmlns:c16="http://schemas.microsoft.com/office/drawing/2014/chart" uri="{C3380CC4-5D6E-409C-BE32-E72D297353CC}">
                <c16:uniqueId val="{00000014-C443-416B-9F1B-B65C18218D19}"/>
              </c:ext>
            </c:extLst>
          </c:dPt>
          <c:dPt>
            <c:idx val="1"/>
            <c:bubble3D val="0"/>
            <c:spPr>
              <a:ln w="28575">
                <a:solidFill>
                  <a:srgbClr val="0070C0"/>
                </a:solidFill>
                <a:headEnd type="diamond"/>
                <a:tailEnd type="stealth"/>
              </a:ln>
            </c:spPr>
            <c:extLst xmlns:c16r2="http://schemas.microsoft.com/office/drawing/2015/06/chart">
              <c:ext xmlns:c16="http://schemas.microsoft.com/office/drawing/2014/chart" uri="{C3380CC4-5D6E-409C-BE32-E72D297353CC}">
                <c16:uniqueId val="{00000016-C443-416B-9F1B-B65C18218D19}"/>
              </c:ext>
            </c:extLst>
          </c:dPt>
          <c:xVal>
            <c:numRef>
              <c:f>Tablas!$C$545:$C$546</c:f>
              <c:numCache>
                <c:formatCode>General</c:formatCode>
                <c:ptCount val="2"/>
                <c:pt idx="0">
                  <c:v>0</c:v>
                </c:pt>
                <c:pt idx="1">
                  <c:v>0.9889010680932323</c:v>
                </c:pt>
              </c:numCache>
            </c:numRef>
          </c:xVal>
          <c:yVal>
            <c:numRef>
              <c:f>Tablas!$D$545:$D$546</c:f>
              <c:numCache>
                <c:formatCode>General</c:formatCode>
                <c:ptCount val="2"/>
                <c:pt idx="0">
                  <c:v>0</c:v>
                </c:pt>
                <c:pt idx="1">
                  <c:v>0.14857549435914469</c:v>
                </c:pt>
              </c:numCache>
            </c:numRef>
          </c:yVal>
          <c:smooth val="1"/>
          <c:extLst xmlns:c16r2="http://schemas.microsoft.com/office/drawing/2015/06/chart">
            <c:ext xmlns:c16="http://schemas.microsoft.com/office/drawing/2014/chart" uri="{C3380CC4-5D6E-409C-BE32-E72D297353CC}">
              <c16:uniqueId val="{00000017-C443-416B-9F1B-B65C18218D19}"/>
            </c:ext>
          </c:extLst>
        </c:ser>
        <c:dLbls>
          <c:showLegendKey val="0"/>
          <c:showVal val="0"/>
          <c:showCatName val="0"/>
          <c:showSerName val="0"/>
          <c:showPercent val="0"/>
          <c:showBubbleSize val="0"/>
        </c:dLbls>
        <c:axId val="300788880"/>
        <c:axId val="300539736"/>
      </c:scatterChart>
      <c:valAx>
        <c:axId val="300539736"/>
        <c:scaling>
          <c:orientation val="minMax"/>
          <c:max val="1"/>
          <c:min val="-1"/>
        </c:scaling>
        <c:delete val="1"/>
        <c:axPos val="l"/>
        <c:numFmt formatCode="General" sourceLinked="1"/>
        <c:majorTickMark val="out"/>
        <c:minorTickMark val="none"/>
        <c:tickLblPos val="nextTo"/>
        <c:crossAx val="300788880"/>
        <c:crosses val="autoZero"/>
        <c:crossBetween val="midCat"/>
        <c:majorUnit val="0.5"/>
        <c:minorUnit val="4.0000000000000008E-2"/>
      </c:valAx>
      <c:valAx>
        <c:axId val="300788880"/>
        <c:scaling>
          <c:orientation val="minMax"/>
          <c:max val="1"/>
          <c:min val="-1"/>
        </c:scaling>
        <c:delete val="1"/>
        <c:axPos val="b"/>
        <c:numFmt formatCode="General" sourceLinked="1"/>
        <c:majorTickMark val="out"/>
        <c:minorTickMark val="none"/>
        <c:tickLblPos val="nextTo"/>
        <c:crossAx val="300539736"/>
        <c:crosses val="autoZero"/>
        <c:crossBetween val="midCat"/>
      </c:valAx>
      <c:spPr>
        <a:noFill/>
        <a:ln>
          <a:noFill/>
        </a:ln>
      </c:spPr>
    </c:plotArea>
    <c:plotVisOnly val="1"/>
    <c:dispBlanksAs val="gap"/>
    <c:showDLblsOverMax val="0"/>
  </c:chart>
  <c:spPr>
    <a:solidFill>
      <a:schemeClr val="tx1"/>
    </a:solidFill>
    <a:scene3d>
      <a:camera prst="orthographicFront"/>
      <a:lightRig rig="threePt" dir="t"/>
    </a:scene3d>
    <a:sp3d>
      <a:bevelT/>
    </a:sp3d>
  </c:spPr>
  <c:txPr>
    <a:bodyPr/>
    <a:lstStyle/>
    <a:p>
      <a:pPr>
        <a:defRPr>
          <a:solidFill>
            <a:schemeClr val="bg1"/>
          </a:solidFill>
        </a:defRPr>
      </a:pPr>
      <a:endParaRPr lang="es-ES"/>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[Plan de Acción 2019 Versión 2.xlsx]Tablas!Productos Periodo</c:name>
    <c:fmtId val="1"/>
  </c:pivotSource>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CO" sz="1200" b="1" i="0" baseline="0">
                <a:effectLst/>
              </a:rPr>
              <a:t>Programado vs Resultado PRODUCTO 1er trimestre 2018</a:t>
            </a:r>
            <a:endParaRPr lang="es-CO" sz="1200">
              <a:effectLst/>
            </a:endParaRP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ES"/>
        </a:p>
      </c:txPr>
    </c:title>
    <c:autoTitleDeleted val="0"/>
    <c:pivotFmts>
      <c:pivotFmt>
        <c:idx val="0"/>
        <c:spPr>
          <a:solidFill>
            <a:schemeClr val="accent1"/>
          </a:solidFill>
          <a:ln>
            <a:noFill/>
          </a:ln>
          <a:effectLst/>
        </c:spPr>
      </c:pivotFmt>
      <c:pivotFmt>
        <c:idx val="1"/>
        <c:spPr>
          <a:solidFill>
            <a:schemeClr val="accent1"/>
          </a:solidFill>
          <a:ln>
            <a:noFill/>
          </a:ln>
          <a:effectLst/>
        </c:spPr>
      </c:pivotFmt>
      <c:pivotFmt>
        <c:idx val="2"/>
        <c:spPr>
          <a:solidFill>
            <a:schemeClr val="accent1"/>
          </a:solidFill>
          <a:ln>
            <a:noFill/>
          </a:ln>
          <a:effectLst/>
        </c:spPr>
      </c:pivotFmt>
      <c:pivotFmt>
        <c:idx val="3"/>
        <c:spPr>
          <a:solidFill>
            <a:schemeClr val="accent1"/>
          </a:solidFill>
          <a:ln>
            <a:noFill/>
          </a:ln>
          <a:effectLst/>
        </c:spPr>
        <c:marker>
          <c:spPr>
            <a:solidFill>
              <a:schemeClr val="accent1"/>
            </a:solidFill>
            <a:ln w="9525">
              <a:solidFill>
                <a:schemeClr val="accent1"/>
              </a:solidFill>
            </a:ln>
            <a:effectLst/>
          </c:spPr>
        </c:marker>
      </c:pivotFmt>
      <c:pivotFmt>
        <c:idx val="4"/>
        <c:spPr>
          <a:solidFill>
            <a:schemeClr val="accent1"/>
          </a:solidFill>
          <a:ln>
            <a:noFill/>
          </a:ln>
          <a:effectLst/>
        </c:spPr>
        <c:marker>
          <c:spPr>
            <a:solidFill>
              <a:schemeClr val="accent1"/>
            </a:solidFill>
            <a:ln w="9525">
              <a:solidFill>
                <a:schemeClr val="accent1"/>
              </a:solidFill>
            </a:ln>
            <a:effectLst/>
          </c:spPr>
        </c:marker>
      </c:pivotFmt>
      <c:pivotFmt>
        <c:idx val="5"/>
        <c:spPr>
          <a:solidFill>
            <a:schemeClr val="accent1"/>
          </a:solidFill>
          <a:ln>
            <a:noFill/>
          </a:ln>
          <a:effectLst/>
        </c:spPr>
        <c:marker>
          <c:spPr>
            <a:solidFill>
              <a:sysClr val="windowText" lastClr="000000"/>
            </a:solidFill>
            <a:ln w="9525">
              <a:solidFill>
                <a:srgbClr val="9BBB59">
                  <a:lumMod val="75000"/>
                </a:srgbClr>
              </a:solidFill>
            </a:ln>
            <a:effectLst/>
          </c:spPr>
        </c:marker>
      </c:pivotFmt>
      <c:pivotFmt>
        <c:idx val="6"/>
        <c:spPr>
          <a:solidFill>
            <a:schemeClr val="accent1"/>
          </a:solidFill>
          <a:ln w="28575" cap="rnd">
            <a:solidFill>
              <a:schemeClr val="accent1"/>
            </a:solidFill>
            <a:round/>
          </a:ln>
          <a:effectLst/>
        </c:spPr>
      </c:pivotFmt>
      <c:pivotFmt>
        <c:idx val="7"/>
        <c:spPr>
          <a:solidFill>
            <a:schemeClr val="accent1"/>
          </a:solidFill>
          <a:ln w="25400">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ES"/>
            </a:p>
          </c:txPr>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ES"/>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9"/>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2"/>
                  </a:solidFill>
                  <a:latin typeface="+mn-lt"/>
                  <a:ea typeface="+mn-ea"/>
                  <a:cs typeface="+mn-cs"/>
                </a:defRPr>
              </a:pPr>
              <a:endParaRPr lang="es-E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ln w="28575" cap="rnd">
            <a:solidFill>
              <a:schemeClr val="accent1"/>
            </a:solidFill>
            <a:round/>
          </a:ln>
          <a:effectLst/>
        </c:spPr>
        <c:marker>
          <c:symbol val="circle"/>
          <c:size val="5"/>
          <c:spPr>
            <a:solidFill>
              <a:schemeClr val="accent3"/>
            </a:solidFill>
            <a:ln w="9525">
              <a:solidFill>
                <a:schemeClr val="accent3"/>
              </a:solidFill>
            </a:ln>
            <a:effectLst/>
          </c:spPr>
        </c:marker>
      </c:pivotFmt>
    </c:pivotFmts>
    <c:plotArea>
      <c:layout/>
      <c:barChart>
        <c:barDir val="col"/>
        <c:grouping val="clustered"/>
        <c:varyColors val="0"/>
        <c:ser>
          <c:idx val="0"/>
          <c:order val="0"/>
          <c:tx>
            <c:strRef>
              <c:f>Tablas!$B$69</c:f>
              <c:strCache>
                <c:ptCount val="1"/>
                <c:pt idx="0">
                  <c:v>Programado 1er tri.</c:v>
                </c:pt>
              </c:strCache>
            </c:strRef>
          </c:tx>
          <c:spPr>
            <a:solidFill>
              <a:schemeClr val="accent1"/>
            </a:solidFill>
            <a:ln>
              <a:noFill/>
            </a:ln>
            <a:effectLst/>
          </c:spPr>
          <c:invertIfNegative val="0"/>
          <c:cat>
            <c:strRef>
              <c:f>Tablas!$A$70:$A$78</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Logística</c:v>
                </c:pt>
                <c:pt idx="7">
                  <c:v>8. Subdirección de Gestión Corporativa</c:v>
                </c:pt>
                <c:pt idx="8">
                  <c:v>9. Subdirección de Gestión Humana</c:v>
                </c:pt>
              </c:strCache>
            </c:strRef>
          </c:cat>
          <c:val>
            <c:numRef>
              <c:f>Tablas!$B$70:$B$78</c:f>
              <c:numCache>
                <c:formatCode>0%</c:formatCode>
                <c:ptCount val="9"/>
                <c:pt idx="0">
                  <c:v>1</c:v>
                </c:pt>
                <c:pt idx="1">
                  <c:v>1</c:v>
                </c:pt>
                <c:pt idx="2">
                  <c:v>0.8125</c:v>
                </c:pt>
                <c:pt idx="3">
                  <c:v>0.75</c:v>
                </c:pt>
                <c:pt idx="4">
                  <c:v>0.875</c:v>
                </c:pt>
                <c:pt idx="5">
                  <c:v>0.4</c:v>
                </c:pt>
                <c:pt idx="6">
                  <c:v>1</c:v>
                </c:pt>
                <c:pt idx="7">
                  <c:v>0.8125</c:v>
                </c:pt>
                <c:pt idx="8">
                  <c:v>1</c:v>
                </c:pt>
              </c:numCache>
            </c:numRef>
          </c:val>
          <c:extLst xmlns:c16r2="http://schemas.microsoft.com/office/drawing/2015/06/chart">
            <c:ext xmlns:c16="http://schemas.microsoft.com/office/drawing/2014/chart" uri="{C3380CC4-5D6E-409C-BE32-E72D297353CC}">
              <c16:uniqueId val="{00000000-442B-450B-A08D-4147612D83F7}"/>
            </c:ext>
          </c:extLst>
        </c:ser>
        <c:ser>
          <c:idx val="1"/>
          <c:order val="1"/>
          <c:tx>
            <c:strRef>
              <c:f>Tablas!$C$69</c:f>
              <c:strCache>
                <c:ptCount val="1"/>
                <c:pt idx="0">
                  <c:v>Avance Ponderado 1er tri.</c:v>
                </c:pt>
              </c:strCache>
            </c:strRef>
          </c:tx>
          <c:spPr>
            <a:solidFill>
              <a:schemeClr val="accent2"/>
            </a:solidFill>
            <a:ln>
              <a:noFill/>
            </a:ln>
            <a:effectLst/>
          </c:spPr>
          <c:invertIfNegative val="0"/>
          <c:cat>
            <c:strRef>
              <c:f>Tablas!$A$70:$A$78</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Logística</c:v>
                </c:pt>
                <c:pt idx="7">
                  <c:v>8. Subdirección de Gestión Corporativa</c:v>
                </c:pt>
                <c:pt idx="8">
                  <c:v>9. Subdirección de Gestión Humana</c:v>
                </c:pt>
              </c:strCache>
            </c:strRef>
          </c:cat>
          <c:val>
            <c:numRef>
              <c:f>Tablas!$C$70:$C$78</c:f>
              <c:numCache>
                <c:formatCode>0%</c:formatCode>
                <c:ptCount val="9"/>
                <c:pt idx="0">
                  <c:v>1.3125</c:v>
                </c:pt>
                <c:pt idx="1">
                  <c:v>0.96</c:v>
                </c:pt>
                <c:pt idx="2">
                  <c:v>0.73888888888888893</c:v>
                </c:pt>
                <c:pt idx="3">
                  <c:v>0.75</c:v>
                </c:pt>
                <c:pt idx="4">
                  <c:v>0.88249999999999995</c:v>
                </c:pt>
                <c:pt idx="5">
                  <c:v>0.32</c:v>
                </c:pt>
                <c:pt idx="6">
                  <c:v>0.9</c:v>
                </c:pt>
                <c:pt idx="7">
                  <c:v>0.68437499999999996</c:v>
                </c:pt>
                <c:pt idx="8">
                  <c:v>0.84000000000000019</c:v>
                </c:pt>
              </c:numCache>
            </c:numRef>
          </c:val>
          <c:extLst xmlns:c16r2="http://schemas.microsoft.com/office/drawing/2015/06/chart">
            <c:ext xmlns:c16="http://schemas.microsoft.com/office/drawing/2014/chart" uri="{C3380CC4-5D6E-409C-BE32-E72D297353CC}">
              <c16:uniqueId val="{00000001-442B-450B-A08D-4147612D83F7}"/>
            </c:ext>
          </c:extLst>
        </c:ser>
        <c:dLbls>
          <c:showLegendKey val="0"/>
          <c:showVal val="0"/>
          <c:showCatName val="0"/>
          <c:showSerName val="0"/>
          <c:showPercent val="0"/>
          <c:showBubbleSize val="0"/>
        </c:dLbls>
        <c:gapWidth val="219"/>
        <c:axId val="300790056"/>
        <c:axId val="300790448"/>
      </c:barChart>
      <c:lineChart>
        <c:grouping val="standard"/>
        <c:varyColors val="0"/>
        <c:ser>
          <c:idx val="2"/>
          <c:order val="2"/>
          <c:tx>
            <c:strRef>
              <c:f>Tablas!$D$69</c:f>
              <c:strCache>
                <c:ptCount val="1"/>
                <c:pt idx="0">
                  <c:v>Cumplimiento Producto1er tri.</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Tablas!$A$70:$A$78</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Logística</c:v>
                </c:pt>
                <c:pt idx="7">
                  <c:v>8. Subdirección de Gestión Corporativa</c:v>
                </c:pt>
                <c:pt idx="8">
                  <c:v>9. Subdirección de Gestión Humana</c:v>
                </c:pt>
              </c:strCache>
            </c:strRef>
          </c:cat>
          <c:val>
            <c:numRef>
              <c:f>Tablas!$D$70:$D$78</c:f>
              <c:numCache>
                <c:formatCode>0%</c:formatCode>
                <c:ptCount val="9"/>
                <c:pt idx="0">
                  <c:v>1.3125</c:v>
                </c:pt>
                <c:pt idx="1">
                  <c:v>0.96</c:v>
                </c:pt>
                <c:pt idx="2">
                  <c:v>0.9094017094017095</c:v>
                </c:pt>
                <c:pt idx="3">
                  <c:v>1</c:v>
                </c:pt>
                <c:pt idx="4">
                  <c:v>1.0085714285714285</c:v>
                </c:pt>
                <c:pt idx="5">
                  <c:v>0.79999999999999993</c:v>
                </c:pt>
                <c:pt idx="6">
                  <c:v>0.9</c:v>
                </c:pt>
                <c:pt idx="7">
                  <c:v>0.8423076923076922</c:v>
                </c:pt>
                <c:pt idx="8">
                  <c:v>0.84000000000000019</c:v>
                </c:pt>
              </c:numCache>
            </c:numRef>
          </c:val>
          <c:smooth val="0"/>
          <c:extLst xmlns:c16r2="http://schemas.microsoft.com/office/drawing/2015/06/chart">
            <c:ext xmlns:c16="http://schemas.microsoft.com/office/drawing/2014/chart" uri="{C3380CC4-5D6E-409C-BE32-E72D297353CC}">
              <c16:uniqueId val="{00000002-442B-450B-A08D-4147612D83F7}"/>
            </c:ext>
          </c:extLst>
        </c:ser>
        <c:dLbls>
          <c:showLegendKey val="0"/>
          <c:showVal val="0"/>
          <c:showCatName val="0"/>
          <c:showSerName val="0"/>
          <c:showPercent val="0"/>
          <c:showBubbleSize val="0"/>
        </c:dLbls>
        <c:marker val="1"/>
        <c:smooth val="0"/>
        <c:axId val="300790056"/>
        <c:axId val="300790448"/>
      </c:lineChart>
      <c:catAx>
        <c:axId val="300790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00790448"/>
        <c:crosses val="autoZero"/>
        <c:auto val="1"/>
        <c:lblAlgn val="ctr"/>
        <c:lblOffset val="100"/>
        <c:noMultiLvlLbl val="0"/>
      </c:catAx>
      <c:valAx>
        <c:axId val="300790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00790056"/>
        <c:crosses val="autoZero"/>
        <c:crossBetween val="between"/>
      </c:valAx>
      <c:spPr>
        <a:solidFill>
          <a:schemeClr val="accent3">
            <a:lumMod val="20000"/>
            <a:lumOff val="80000"/>
          </a:schemeClr>
        </a:solidFill>
        <a:ln>
          <a:noFill/>
        </a:ln>
        <a:effectLst/>
        <a:scene3d>
          <a:camera prst="orthographicFront"/>
          <a:lightRig rig="threePt" dir="t"/>
        </a:scene3d>
        <a:sp3d>
          <a:bevelT/>
        </a:sp3d>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gradFill flip="none" rotWithShape="1">
      <a:gsLst>
        <a:gs pos="0">
          <a:schemeClr val="accent3">
            <a:lumMod val="20000"/>
            <a:lumOff val="80000"/>
            <a:shade val="30000"/>
            <a:satMod val="115000"/>
          </a:schemeClr>
        </a:gs>
        <a:gs pos="50000">
          <a:schemeClr val="accent3">
            <a:lumMod val="20000"/>
            <a:lumOff val="80000"/>
            <a:shade val="67500"/>
            <a:satMod val="115000"/>
          </a:schemeClr>
        </a:gs>
        <a:gs pos="100000">
          <a:schemeClr val="accent3">
            <a:lumMod val="20000"/>
            <a:lumOff val="80000"/>
            <a:shade val="100000"/>
            <a:satMod val="115000"/>
          </a:schemeClr>
        </a:gs>
      </a:gsLst>
      <a:path path="circle">
        <a:fillToRect l="100000" b="100000"/>
      </a:path>
      <a:tileRect t="-100000" r="-100000"/>
    </a:gradFill>
    <a:ln w="9525" cap="flat" cmpd="sng" algn="ctr">
      <a:solidFill>
        <a:schemeClr val="tx1">
          <a:lumMod val="15000"/>
          <a:lumOff val="85000"/>
        </a:schemeClr>
      </a:solidFill>
      <a:round/>
    </a:ln>
    <a:effectLst/>
    <a:scene3d>
      <a:camera prst="orthographicFront"/>
      <a:lightRig rig="threePt" dir="t"/>
    </a:scene3d>
    <a:sp3d>
      <a:bevelT/>
    </a:sp3d>
  </c:spPr>
  <c:txPr>
    <a:bodyPr/>
    <a:lstStyle/>
    <a:p>
      <a:pPr>
        <a:defRPr/>
      </a:pPr>
      <a:endParaRPr lang="es-ES"/>
    </a:p>
  </c:txPr>
  <c:printSettings>
    <c:headerFooter/>
    <c:pageMargins b="0.75" l="0.7" r="0.7" t="0.75" header="0.3" footer="0.3"/>
    <c:pageSetup orientation="portrait"/>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sVisible val="1"/>
      </c14:pivotOptions>
    </c:ext>
  </c:extLst>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checked="Checked" fmlaLink="$BU$19" lockText="1"/>
</file>

<file path=xl/ctrlProps/ctrlProp2.xml><?xml version="1.0" encoding="utf-8"?>
<formControlPr xmlns="http://schemas.microsoft.com/office/spreadsheetml/2009/9/main" objectType="CheckBox" checked="Checked" fmlaLink="$BU$20" lockText="1"/>
</file>

<file path=xl/drawings/_rels/drawing1.xml.rels><?xml version="1.0" encoding="UTF-8" standalone="yes"?>
<Relationships xmlns="http://schemas.openxmlformats.org/package/2006/relationships"><Relationship Id="rId2" Type="http://schemas.openxmlformats.org/officeDocument/2006/relationships/hyperlink" Target="#'Actividades Plan de Desarrollo'!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hyperlink" Target="#'PLAN DE ACCI&#211;N 2018'!A1"/><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6.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chart" Target="../charts/chart5.xml"/><Relationship Id="rId4"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28574</xdr:colOff>
      <xdr:row>1</xdr:row>
      <xdr:rowOff>76201</xdr:rowOff>
    </xdr:from>
    <xdr:to>
      <xdr:col>5</xdr:col>
      <xdr:colOff>1809750</xdr:colOff>
      <xdr:row>5</xdr:row>
      <xdr:rowOff>95251</xdr:rowOff>
    </xdr:to>
    <xdr:sp macro="" textlink="">
      <xdr:nvSpPr>
        <xdr:cNvPr id="2" name="1 Rectángulo">
          <a:extLst>
            <a:ext uri="{FF2B5EF4-FFF2-40B4-BE49-F238E27FC236}">
              <a16:creationId xmlns:a16="http://schemas.microsoft.com/office/drawing/2014/main" xmlns="" id="{00000000-0008-0000-0000-000002000000}"/>
            </a:ext>
          </a:extLst>
        </xdr:cNvPr>
        <xdr:cNvSpPr/>
      </xdr:nvSpPr>
      <xdr:spPr>
        <a:xfrm>
          <a:off x="790574" y="266701"/>
          <a:ext cx="10077451" cy="590550"/>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s-CO" sz="2400">
              <a:solidFill>
                <a:schemeClr val="lt1"/>
              </a:solidFill>
              <a:effectLst/>
              <a:latin typeface="+mn-lt"/>
              <a:ea typeface="+mn-ea"/>
              <a:cs typeface="+mn-cs"/>
            </a:rPr>
            <a:t>PLAN DE ACCIÓN INSTITUCIONAL 2018</a:t>
          </a:r>
          <a:endParaRPr lang="es-CO" sz="2400">
            <a:solidFill>
              <a:srgbClr val="FFFF00"/>
            </a:solidFill>
            <a:effectLst/>
          </a:endParaRPr>
        </a:p>
      </xdr:txBody>
    </xdr:sp>
    <xdr:clientData/>
  </xdr:twoCellAnchor>
  <xdr:twoCellAnchor editAs="oneCell">
    <xdr:from>
      <xdr:col>6</xdr:col>
      <xdr:colOff>180975</xdr:colOff>
      <xdr:row>1</xdr:row>
      <xdr:rowOff>52521</xdr:rowOff>
    </xdr:from>
    <xdr:to>
      <xdr:col>8</xdr:col>
      <xdr:colOff>2058853</xdr:colOff>
      <xdr:row>4</xdr:row>
      <xdr:rowOff>56714</xdr:rowOff>
    </xdr:to>
    <xdr:pic>
      <xdr:nvPicPr>
        <xdr:cNvPr id="4" name="3 Imagen">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87125" y="243021"/>
          <a:ext cx="4487728" cy="602907"/>
        </a:xfrm>
        <a:prstGeom prst="rect">
          <a:avLst/>
        </a:prstGeom>
      </xdr:spPr>
    </xdr:pic>
    <xdr:clientData/>
  </xdr:twoCellAnchor>
  <xdr:twoCellAnchor>
    <xdr:from>
      <xdr:col>9</xdr:col>
      <xdr:colOff>1251857</xdr:colOff>
      <xdr:row>2</xdr:row>
      <xdr:rowOff>13606</xdr:rowOff>
    </xdr:from>
    <xdr:to>
      <xdr:col>10</xdr:col>
      <xdr:colOff>1938616</xdr:colOff>
      <xdr:row>3</xdr:row>
      <xdr:rowOff>156881</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xmlns="" id="{00000000-0008-0000-0000-000003000000}"/>
            </a:ext>
          </a:extLst>
        </xdr:cNvPr>
        <xdr:cNvSpPr/>
      </xdr:nvSpPr>
      <xdr:spPr>
        <a:xfrm>
          <a:off x="17085769" y="405812"/>
          <a:ext cx="2793465" cy="356187"/>
        </a:xfrm>
        <a:prstGeom prst="round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CO" sz="1200" b="1"/>
            <a:t>CLIC</a:t>
          </a:r>
          <a:r>
            <a:rPr lang="es-CO" sz="1200" b="1" baseline="0"/>
            <a:t> = Actividades Plan de Desarrollo</a:t>
          </a:r>
          <a:endParaRPr lang="es-CO" sz="1200" b="1"/>
        </a:p>
      </xdr:txBody>
    </xdr:sp>
    <xdr:clientData/>
  </xdr:twoCellAnchor>
  <xdr:twoCellAnchor>
    <xdr:from>
      <xdr:col>16</xdr:col>
      <xdr:colOff>78441</xdr:colOff>
      <xdr:row>3</xdr:row>
      <xdr:rowOff>89647</xdr:rowOff>
    </xdr:from>
    <xdr:to>
      <xdr:col>16</xdr:col>
      <xdr:colOff>481853</xdr:colOff>
      <xdr:row>5</xdr:row>
      <xdr:rowOff>11206</xdr:rowOff>
    </xdr:to>
    <xdr:sp macro="" textlink="">
      <xdr:nvSpPr>
        <xdr:cNvPr id="5" name="4 Flecha abajo">
          <a:extLst>
            <a:ext uri="{FF2B5EF4-FFF2-40B4-BE49-F238E27FC236}">
              <a16:creationId xmlns:a16="http://schemas.microsoft.com/office/drawing/2014/main" xmlns="" id="{00000000-0008-0000-0000-000005000000}"/>
            </a:ext>
          </a:extLst>
        </xdr:cNvPr>
        <xdr:cNvSpPr/>
      </xdr:nvSpPr>
      <xdr:spPr>
        <a:xfrm>
          <a:off x="26625176" y="694765"/>
          <a:ext cx="403412" cy="30255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1</xdr:col>
      <xdr:colOff>0</xdr:colOff>
      <xdr:row>0</xdr:row>
      <xdr:rowOff>0</xdr:rowOff>
    </xdr:from>
    <xdr:ext cx="5168165" cy="683907"/>
    <xdr:pic>
      <xdr:nvPicPr>
        <xdr:cNvPr id="2" name="1 Imagen">
          <a:extLst>
            <a:ext uri="{FF2B5EF4-FFF2-40B4-BE49-F238E27FC236}">
              <a16:creationId xmlns:a16="http://schemas.microsoft.com/office/drawing/2014/main" xmlns="" id="{00000000-0008-0000-07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 r="-1048"/>
        <a:stretch/>
      </xdr:blipFill>
      <xdr:spPr>
        <a:xfrm>
          <a:off x="390525" y="0"/>
          <a:ext cx="5168165" cy="683907"/>
        </a:xfrm>
        <a:prstGeom prst="rect">
          <a:avLst/>
        </a:prstGeom>
      </xdr:spPr>
    </xdr:pic>
    <xdr:clientData/>
  </xdr:oneCellAnchor>
  <xdr:twoCellAnchor>
    <xdr:from>
      <xdr:col>2</xdr:col>
      <xdr:colOff>3876676</xdr:colOff>
      <xdr:row>4</xdr:row>
      <xdr:rowOff>38101</xdr:rowOff>
    </xdr:from>
    <xdr:to>
      <xdr:col>3</xdr:col>
      <xdr:colOff>1981200</xdr:colOff>
      <xdr:row>5</xdr:row>
      <xdr:rowOff>95251</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xmlns="" id="{00000000-0008-0000-0700-000003000000}"/>
            </a:ext>
          </a:extLst>
        </xdr:cNvPr>
        <xdr:cNvSpPr/>
      </xdr:nvSpPr>
      <xdr:spPr>
        <a:xfrm>
          <a:off x="5048251" y="800101"/>
          <a:ext cx="2000249" cy="2476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t>CLIC</a:t>
          </a:r>
          <a:r>
            <a:rPr lang="es-CO" sz="1100" b="1" baseline="0"/>
            <a:t> = Plan de acción 2018</a:t>
          </a:r>
          <a:endParaRPr lang="es-CO"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1647825</xdr:colOff>
      <xdr:row>15</xdr:row>
      <xdr:rowOff>119682</xdr:rowOff>
    </xdr:from>
    <xdr:to>
      <xdr:col>11</xdr:col>
      <xdr:colOff>323850</xdr:colOff>
      <xdr:row>39</xdr:row>
      <xdr:rowOff>104775</xdr:rowOff>
    </xdr:to>
    <xdr:grpSp>
      <xdr:nvGrpSpPr>
        <xdr:cNvPr id="4" name="Grupo 3">
          <a:extLst>
            <a:ext uri="{FF2B5EF4-FFF2-40B4-BE49-F238E27FC236}">
              <a16:creationId xmlns:a16="http://schemas.microsoft.com/office/drawing/2014/main" xmlns="" id="{00000000-0008-0000-0100-000004000000}"/>
            </a:ext>
          </a:extLst>
        </xdr:cNvPr>
        <xdr:cNvGrpSpPr/>
      </xdr:nvGrpSpPr>
      <xdr:grpSpPr>
        <a:xfrm>
          <a:off x="7225242" y="3739182"/>
          <a:ext cx="6973358" cy="4557093"/>
          <a:chOff x="6055415" y="253032"/>
          <a:chExt cx="7203385" cy="4360379"/>
        </a:xfrm>
      </xdr:grpSpPr>
      <xdr:graphicFrame macro="">
        <xdr:nvGraphicFramePr>
          <xdr:cNvPr id="3" name="Gráfico 2">
            <a:extLst>
              <a:ext uri="{FF2B5EF4-FFF2-40B4-BE49-F238E27FC236}">
                <a16:creationId xmlns:a16="http://schemas.microsoft.com/office/drawing/2014/main" xmlns="" id="{00000000-0008-0000-0100-000003000000}"/>
              </a:ext>
            </a:extLst>
          </xdr:cNvPr>
          <xdr:cNvGraphicFramePr/>
        </xdr:nvGraphicFramePr>
        <xdr:xfrm>
          <a:off x="6055415" y="253032"/>
          <a:ext cx="7203385" cy="4360379"/>
        </xdr:xfrm>
        <a:graphic>
          <a:graphicData uri="http://schemas.openxmlformats.org/drawingml/2006/chart">
            <c:chart xmlns:c="http://schemas.openxmlformats.org/drawingml/2006/chart" xmlns:r="http://schemas.openxmlformats.org/officeDocument/2006/relationships" r:id="rId1"/>
          </a:graphicData>
        </a:graphic>
      </xdr:graphicFrame>
      <mc:AlternateContent xmlns:mc="http://schemas.openxmlformats.org/markup-compatibility/2006">
        <mc:Choice xmlns:a14="http://schemas.microsoft.com/office/drawing/2010/main" Requires="a14">
          <xdr:sp macro="" textlink="">
            <xdr:nvSpPr>
              <xdr:cNvPr id="22529" name="Check Box 1" hidden="1">
                <a:extLst>
                  <a:ext uri="{63B3BB69-23CF-44E3-9099-C40C66FF867C}">
                    <a14:compatExt spid="_x0000_s22529"/>
                  </a:ext>
                  <a:ext uri="{FF2B5EF4-FFF2-40B4-BE49-F238E27FC236}">
                    <a16:creationId xmlns:a16="http://schemas.microsoft.com/office/drawing/2014/main" xmlns="" id="{00000000-0008-0000-0100-000001580000}"/>
                  </a:ext>
                </a:extLst>
              </xdr:cNvPr>
              <xdr:cNvSpPr/>
            </xdr:nvSpPr>
            <xdr:spPr bwMode="auto">
              <a:xfrm>
                <a:off x="10781057" y="375616"/>
                <a:ext cx="799272" cy="27871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Segoe UI"/>
                    <a:ea typeface="Segoe UI"/>
                    <a:cs typeface="Segoe UI"/>
                  </a:rPr>
                  <a:t>Productos</a:t>
                </a:r>
              </a:p>
            </xdr:txBody>
          </xdr:sp>
        </mc:Choice>
        <mc:Fallback/>
      </mc:AlternateContent>
      <mc:AlternateContent xmlns:mc="http://schemas.openxmlformats.org/markup-compatibility/2006">
        <mc:Choice xmlns:a14="http://schemas.microsoft.com/office/drawing/2010/main" Requires="a14">
          <xdr:sp macro="" textlink="">
            <xdr:nvSpPr>
              <xdr:cNvPr id="22530" name="Check Box 2" hidden="1">
                <a:extLst>
                  <a:ext uri="{63B3BB69-23CF-44E3-9099-C40C66FF867C}">
                    <a14:compatExt spid="_x0000_s22530"/>
                  </a:ext>
                  <a:ext uri="{FF2B5EF4-FFF2-40B4-BE49-F238E27FC236}">
                    <a16:creationId xmlns:a16="http://schemas.microsoft.com/office/drawing/2014/main" xmlns="" id="{00000000-0008-0000-0100-000002580000}"/>
                  </a:ext>
                </a:extLst>
              </xdr:cNvPr>
              <xdr:cNvSpPr/>
            </xdr:nvSpPr>
            <xdr:spPr bwMode="auto">
              <a:xfrm>
                <a:off x="11778283" y="392182"/>
                <a:ext cx="781465" cy="2704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Segoe UI"/>
                    <a:ea typeface="Segoe UI"/>
                    <a:cs typeface="Segoe UI"/>
                  </a:rPr>
                  <a:t>Actividades</a:t>
                </a:r>
              </a:p>
            </xdr:txBody>
          </xdr:sp>
        </mc:Choice>
        <mc:Fallback/>
      </mc:AlternateContent>
    </xdr:grpSp>
    <xdr:clientData/>
  </xdr:twoCellAnchor>
  <xdr:twoCellAnchor>
    <xdr:from>
      <xdr:col>1</xdr:col>
      <xdr:colOff>60879</xdr:colOff>
      <xdr:row>44</xdr:row>
      <xdr:rowOff>123826</xdr:rowOff>
    </xdr:from>
    <xdr:to>
      <xdr:col>2</xdr:col>
      <xdr:colOff>2362200</xdr:colOff>
      <xdr:row>51</xdr:row>
      <xdr:rowOff>28575</xdr:rowOff>
    </xdr:to>
    <xdr:graphicFrame macro="">
      <xdr:nvGraphicFramePr>
        <xdr:cNvPr id="2" name="Gráfico 1">
          <a:extLst>
            <a:ext uri="{FF2B5EF4-FFF2-40B4-BE49-F238E27FC236}">
              <a16:creationId xmlns:a16="http://schemas.microsoft.com/office/drawing/2014/main" xmlns=""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81</xdr:col>
      <xdr:colOff>1656521</xdr:colOff>
      <xdr:row>18</xdr:row>
      <xdr:rowOff>11596</xdr:rowOff>
    </xdr:from>
    <xdr:to>
      <xdr:col>87</xdr:col>
      <xdr:colOff>140804</xdr:colOff>
      <xdr:row>32</xdr:row>
      <xdr:rowOff>87796</xdr:rowOff>
    </xdr:to>
    <xdr:graphicFrame macro="">
      <xdr:nvGraphicFramePr>
        <xdr:cNvPr id="5" name="Gráfico 4">
          <a:extLst>
            <a:ext uri="{FF2B5EF4-FFF2-40B4-BE49-F238E27FC236}">
              <a16:creationId xmlns:a16="http://schemas.microsoft.com/office/drawing/2014/main" xmlns=""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83</xdr:col>
      <xdr:colOff>447261</xdr:colOff>
      <xdr:row>21</xdr:row>
      <xdr:rowOff>8282</xdr:rowOff>
    </xdr:from>
    <xdr:to>
      <xdr:col>85</xdr:col>
      <xdr:colOff>273326</xdr:colOff>
      <xdr:row>29</xdr:row>
      <xdr:rowOff>0</xdr:rowOff>
    </xdr:to>
    <xdr:sp macro="" textlink="$CF$17">
      <xdr:nvSpPr>
        <xdr:cNvPr id="6" name="Elipse 5">
          <a:extLst>
            <a:ext uri="{FF2B5EF4-FFF2-40B4-BE49-F238E27FC236}">
              <a16:creationId xmlns:a16="http://schemas.microsoft.com/office/drawing/2014/main" xmlns="" id="{00000000-0008-0000-0100-000006000000}"/>
            </a:ext>
          </a:extLst>
        </xdr:cNvPr>
        <xdr:cNvSpPr/>
      </xdr:nvSpPr>
      <xdr:spPr>
        <a:xfrm>
          <a:off x="33105587" y="3246782"/>
          <a:ext cx="1499152" cy="1515718"/>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B0524A71-E0CA-49DB-B2D0-776E2AC4A82B}" type="TxLink">
            <a:rPr lang="en-US" sz="1100" b="0" i="0" u="none" strike="noStrike">
              <a:solidFill>
                <a:srgbClr val="000000"/>
              </a:solidFill>
              <a:latin typeface="Calibri"/>
              <a:cs typeface="Calibri"/>
            </a:rPr>
            <a:pPr algn="ctr"/>
            <a:t>74%</a:t>
          </a:fld>
          <a:endParaRPr lang="es-CO" sz="3600"/>
        </a:p>
      </xdr:txBody>
    </xdr:sp>
    <xdr:clientData/>
  </xdr:twoCellAnchor>
  <xdr:twoCellAnchor>
    <xdr:from>
      <xdr:col>5</xdr:col>
      <xdr:colOff>144947</xdr:colOff>
      <xdr:row>5</xdr:row>
      <xdr:rowOff>10353</xdr:rowOff>
    </xdr:from>
    <xdr:to>
      <xdr:col>6</xdr:col>
      <xdr:colOff>190500</xdr:colOff>
      <xdr:row>14</xdr:row>
      <xdr:rowOff>77029</xdr:rowOff>
    </xdr:to>
    <xdr:graphicFrame macro="">
      <xdr:nvGraphicFramePr>
        <xdr:cNvPr id="9" name="9 Gráfico">
          <a:extLst>
            <a:ext uri="{FF2B5EF4-FFF2-40B4-BE49-F238E27FC236}">
              <a16:creationId xmlns:a16="http://schemas.microsoft.com/office/drawing/2014/main" xmlns=""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xdr:col>
      <xdr:colOff>830745</xdr:colOff>
      <xdr:row>4</xdr:row>
      <xdr:rowOff>133350</xdr:rowOff>
    </xdr:from>
    <xdr:to>
      <xdr:col>4</xdr:col>
      <xdr:colOff>285750</xdr:colOff>
      <xdr:row>8</xdr:row>
      <xdr:rowOff>533400</xdr:rowOff>
    </xdr:to>
    <mc:AlternateContent xmlns:mc="http://schemas.openxmlformats.org/markup-compatibility/2006" xmlns:a14="http://schemas.microsoft.com/office/drawing/2010/main">
      <mc:Choice Requires="a14">
        <xdr:graphicFrame macro="">
          <xdr:nvGraphicFramePr>
            <xdr:cNvPr id="11" name="Tipo de resultado">
              <a:extLst>
                <a:ext uri="{FF2B5EF4-FFF2-40B4-BE49-F238E27FC236}">
                  <a16:creationId xmlns:a16="http://schemas.microsoft.com/office/drawing/2014/main" xmlns="" id="{00000000-0008-0000-0100-00000B000000}"/>
                </a:ext>
              </a:extLst>
            </xdr:cNvPr>
            <xdr:cNvGraphicFramePr/>
          </xdr:nvGraphicFramePr>
          <xdr:xfrm>
            <a:off x="0" y="0"/>
            <a:ext cx="0" cy="0"/>
          </xdr:xfrm>
          <a:graphic>
            <a:graphicData uri="http://schemas.microsoft.com/office/drawing/2010/slicer">
              <sle:slicer xmlns:sle="http://schemas.microsoft.com/office/drawing/2010/slicer" name="Tipo de resultado"/>
            </a:graphicData>
          </a:graphic>
        </xdr:graphicFrame>
      </mc:Choice>
      <mc:Fallback xmlns="">
        <xdr:sp macro="" textlink="">
          <xdr:nvSpPr>
            <xdr:cNvPr id="0" name=""/>
            <xdr:cNvSpPr>
              <a:spLocks noTextEdit="1"/>
            </xdr:cNvSpPr>
          </xdr:nvSpPr>
          <xdr:spPr>
            <a:xfrm>
              <a:off x="3631095" y="1466850"/>
              <a:ext cx="2455380" cy="1162050"/>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2</xdr:col>
      <xdr:colOff>824533</xdr:colOff>
      <xdr:row>9</xdr:row>
      <xdr:rowOff>139562</xdr:rowOff>
    </xdr:from>
    <xdr:to>
      <xdr:col>3</xdr:col>
      <xdr:colOff>428625</xdr:colOff>
      <xdr:row>13</xdr:row>
      <xdr:rowOff>381000</xdr:rowOff>
    </xdr:to>
    <mc:AlternateContent xmlns:mc="http://schemas.openxmlformats.org/markup-compatibility/2006" xmlns:a14="http://schemas.microsoft.com/office/drawing/2010/main">
      <mc:Choice Requires="a14">
        <xdr:graphicFrame macro="">
          <xdr:nvGraphicFramePr>
            <xdr:cNvPr id="12" name="Estado del Producto">
              <a:extLst>
                <a:ext uri="{FF2B5EF4-FFF2-40B4-BE49-F238E27FC236}">
                  <a16:creationId xmlns:a16="http://schemas.microsoft.com/office/drawing/2014/main" xmlns="" id="{00000000-0008-0000-0100-00000C000000}"/>
                </a:ext>
              </a:extLst>
            </xdr:cNvPr>
            <xdr:cNvGraphicFramePr/>
          </xdr:nvGraphicFramePr>
          <xdr:xfrm>
            <a:off x="0" y="0"/>
            <a:ext cx="0" cy="0"/>
          </xdr:xfrm>
          <a:graphic>
            <a:graphicData uri="http://schemas.microsoft.com/office/drawing/2010/slicer">
              <sle:slicer xmlns:sle="http://schemas.microsoft.com/office/drawing/2010/slicer" name="Estado del Producto"/>
            </a:graphicData>
          </a:graphic>
        </xdr:graphicFrame>
      </mc:Choice>
      <mc:Fallback xmlns="">
        <xdr:sp macro="" textlink="">
          <xdr:nvSpPr>
            <xdr:cNvPr id="0" name=""/>
            <xdr:cNvSpPr>
              <a:spLocks noTextEdit="1"/>
            </xdr:cNvSpPr>
          </xdr:nvSpPr>
          <xdr:spPr>
            <a:xfrm>
              <a:off x="3624883" y="2806562"/>
              <a:ext cx="2023442" cy="1003438"/>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xdr:from>
      <xdr:col>6</xdr:col>
      <xdr:colOff>723900</xdr:colOff>
      <xdr:row>4</xdr:row>
      <xdr:rowOff>180975</xdr:rowOff>
    </xdr:from>
    <xdr:to>
      <xdr:col>10</xdr:col>
      <xdr:colOff>95250</xdr:colOff>
      <xdr:row>14</xdr:row>
      <xdr:rowOff>85725</xdr:rowOff>
    </xdr:to>
    <xdr:graphicFrame macro="">
      <xdr:nvGraphicFramePr>
        <xdr:cNvPr id="14" name="Gráfico 1">
          <a:extLst>
            <a:ext uri="{FF2B5EF4-FFF2-40B4-BE49-F238E27FC236}">
              <a16:creationId xmlns:a16="http://schemas.microsoft.com/office/drawing/2014/main" xmlns="" id="{00000000-0008-0000-01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12</xdr:col>
      <xdr:colOff>409575</xdr:colOff>
      <xdr:row>1</xdr:row>
      <xdr:rowOff>9525</xdr:rowOff>
    </xdr:from>
    <xdr:to>
      <xdr:col>17</xdr:col>
      <xdr:colOff>337775</xdr:colOff>
      <xdr:row>3</xdr:row>
      <xdr:rowOff>105688</xdr:rowOff>
    </xdr:to>
    <xdr:pic>
      <xdr:nvPicPr>
        <xdr:cNvPr id="15" name="Imagen 14">
          <a:extLst>
            <a:ext uri="{FF2B5EF4-FFF2-40B4-BE49-F238E27FC236}">
              <a16:creationId xmlns:a16="http://schemas.microsoft.com/office/drawing/2014/main" xmlns="" id="{00000000-0008-0000-0100-00000F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2096750" y="771525"/>
          <a:ext cx="4119200" cy="477163"/>
        </a:xfrm>
        <a:prstGeom prst="rect">
          <a:avLst/>
        </a:prstGeom>
      </xdr:spPr>
    </xdr:pic>
    <xdr:clientData/>
  </xdr:twoCellAnchor>
  <xdr:twoCellAnchor>
    <xdr:from>
      <xdr:col>0</xdr:col>
      <xdr:colOff>809625</xdr:colOff>
      <xdr:row>0</xdr:row>
      <xdr:rowOff>95250</xdr:rowOff>
    </xdr:from>
    <xdr:to>
      <xdr:col>12</xdr:col>
      <xdr:colOff>323850</xdr:colOff>
      <xdr:row>3</xdr:row>
      <xdr:rowOff>180975</xdr:rowOff>
    </xdr:to>
    <xdr:sp macro="" textlink="">
      <xdr:nvSpPr>
        <xdr:cNvPr id="16" name="16 Rectángulo">
          <a:extLst>
            <a:ext uri="{FF2B5EF4-FFF2-40B4-BE49-F238E27FC236}">
              <a16:creationId xmlns:a16="http://schemas.microsoft.com/office/drawing/2014/main" xmlns="" id="{00000000-0008-0000-0100-000010000000}"/>
            </a:ext>
          </a:extLst>
        </xdr:cNvPr>
        <xdr:cNvSpPr/>
      </xdr:nvSpPr>
      <xdr:spPr>
        <a:xfrm>
          <a:off x="809625" y="666750"/>
          <a:ext cx="11201400" cy="657225"/>
        </a:xfrm>
        <a:prstGeom prst="rect">
          <a:avLst/>
        </a:prstGeom>
        <a:solidFill>
          <a:srgbClr val="002060"/>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s-CO" sz="2200"/>
            <a:t>RESULTADOS GENERALES PLAN DE ACCIÓN INSTITUCIONAL 1ER TRIMESTRE DE 2019</a:t>
          </a:r>
        </a:p>
      </xdr:txBody>
    </xdr:sp>
    <xdr:clientData/>
  </xdr:twoCellAnchor>
  <xdr:twoCellAnchor editAs="oneCell">
    <xdr:from>
      <xdr:col>1</xdr:col>
      <xdr:colOff>38099</xdr:colOff>
      <xdr:row>4</xdr:row>
      <xdr:rowOff>114300</xdr:rowOff>
    </xdr:from>
    <xdr:to>
      <xdr:col>2</xdr:col>
      <xdr:colOff>600074</xdr:colOff>
      <xdr:row>13</xdr:row>
      <xdr:rowOff>542925</xdr:rowOff>
    </xdr:to>
    <mc:AlternateContent xmlns:mc="http://schemas.openxmlformats.org/markup-compatibility/2006" xmlns:a14="http://schemas.microsoft.com/office/drawing/2010/main">
      <mc:Choice Requires="a14">
        <xdr:graphicFrame macro="">
          <xdr:nvGraphicFramePr>
            <xdr:cNvPr id="17" name="DEPENDENCIA">
              <a:extLst>
                <a:ext uri="{FF2B5EF4-FFF2-40B4-BE49-F238E27FC236}">
                  <a16:creationId xmlns:a16="http://schemas.microsoft.com/office/drawing/2014/main" xmlns="" id="{00000000-0008-0000-0100-000011000000}"/>
                </a:ext>
              </a:extLst>
            </xdr:cNvPr>
            <xdr:cNvGraphicFramePr/>
          </xdr:nvGraphicFramePr>
          <xdr:xfrm>
            <a:off x="0" y="0"/>
            <a:ext cx="0" cy="0"/>
          </xdr:xfrm>
          <a:graphic>
            <a:graphicData uri="http://schemas.microsoft.com/office/drawing/2010/slicer">
              <sle:slicer xmlns:sle="http://schemas.microsoft.com/office/drawing/2010/slicer" name="DEPENDENCIA"/>
            </a:graphicData>
          </a:graphic>
        </xdr:graphicFrame>
      </mc:Choice>
      <mc:Fallback xmlns="">
        <xdr:sp macro="" textlink="">
          <xdr:nvSpPr>
            <xdr:cNvPr id="0" name=""/>
            <xdr:cNvSpPr>
              <a:spLocks noTextEdit="1"/>
            </xdr:cNvSpPr>
          </xdr:nvSpPr>
          <xdr:spPr>
            <a:xfrm>
              <a:off x="438149" y="1447800"/>
              <a:ext cx="2962275" cy="2524125"/>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xdr:from>
      <xdr:col>0</xdr:col>
      <xdr:colOff>333375</xdr:colOff>
      <xdr:row>15</xdr:row>
      <xdr:rowOff>113241</xdr:rowOff>
    </xdr:from>
    <xdr:to>
      <xdr:col>5</xdr:col>
      <xdr:colOff>1457325</xdr:colOff>
      <xdr:row>39</xdr:row>
      <xdr:rowOff>122766</xdr:rowOff>
    </xdr:to>
    <xdr:graphicFrame macro="">
      <xdr:nvGraphicFramePr>
        <xdr:cNvPr id="18" name="Gráfico 1">
          <a:extLst>
            <a:ext uri="{FF2B5EF4-FFF2-40B4-BE49-F238E27FC236}">
              <a16:creationId xmlns:a16="http://schemas.microsoft.com/office/drawing/2014/main" xmlns=""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oneCellAnchor>
    <xdr:from>
      <xdr:col>1</xdr:col>
      <xdr:colOff>178687</xdr:colOff>
      <xdr:row>39</xdr:row>
      <xdr:rowOff>188410</xdr:rowOff>
    </xdr:from>
    <xdr:ext cx="2995435" cy="405432"/>
    <xdr:sp macro="" textlink="">
      <xdr:nvSpPr>
        <xdr:cNvPr id="8" name="Rectángulo 7">
          <a:extLst>
            <a:ext uri="{FF2B5EF4-FFF2-40B4-BE49-F238E27FC236}">
              <a16:creationId xmlns:a16="http://schemas.microsoft.com/office/drawing/2014/main" xmlns="" id="{00000000-0008-0000-0100-000008000000}"/>
            </a:ext>
          </a:extLst>
        </xdr:cNvPr>
        <xdr:cNvSpPr/>
      </xdr:nvSpPr>
      <xdr:spPr>
        <a:xfrm>
          <a:off x="578737" y="8379910"/>
          <a:ext cx="2995435" cy="405432"/>
        </a:xfrm>
        <a:prstGeom prst="rect">
          <a:avLst/>
        </a:prstGeom>
        <a:noFill/>
      </xdr:spPr>
      <xdr:txBody>
        <a:bodyPr wrap="none" lIns="91440" tIns="45720" rIns="91440" bIns="45720">
          <a:spAutoFit/>
        </a:bodyPr>
        <a:lstStyle/>
        <a:p>
          <a:pPr algn="ctr"/>
          <a:r>
            <a:rPr lang="es-ES" sz="2000" b="0" cap="none" spc="0">
              <a:ln w="0"/>
              <a:solidFill>
                <a:schemeClr val="tx1"/>
              </a:solidFill>
              <a:effectLst>
                <a:outerShdw blurRad="38100" dist="19050" dir="2700000" algn="tl" rotWithShape="0">
                  <a:schemeClr val="dk1">
                    <a:alpha val="40000"/>
                  </a:schemeClr>
                </a:outerShdw>
              </a:effectLst>
            </a:rPr>
            <a:t>INDICADORES</a:t>
          </a:r>
          <a:r>
            <a:rPr lang="es-ES" sz="2000" b="0" cap="none" spc="0" baseline="0">
              <a:ln w="0"/>
              <a:solidFill>
                <a:schemeClr val="tx1"/>
              </a:solidFill>
              <a:effectLst>
                <a:outerShdw blurRad="38100" dist="19050" dir="2700000" algn="tl" rotWithShape="0">
                  <a:schemeClr val="dk1">
                    <a:alpha val="40000"/>
                  </a:schemeClr>
                </a:outerShdw>
              </a:effectLst>
            </a:rPr>
            <a:t> </a:t>
          </a:r>
          <a:r>
            <a:rPr lang="es-ES" sz="1400" b="0" cap="none" spc="0" baseline="0">
              <a:ln w="0"/>
              <a:solidFill>
                <a:schemeClr val="tx1"/>
              </a:solidFill>
              <a:effectLst>
                <a:outerShdw blurRad="38100" dist="19050" dir="2700000" algn="tl" rotWithShape="0">
                  <a:schemeClr val="dk1">
                    <a:alpha val="40000"/>
                  </a:schemeClr>
                </a:outerShdw>
              </a:effectLst>
            </a:rPr>
            <a:t>(despliegue lista)</a:t>
          </a:r>
          <a:endParaRPr lang="es-ES" sz="1400" b="0" cap="none" spc="0">
            <a:ln w="0"/>
            <a:solidFill>
              <a:schemeClr val="tx1"/>
            </a:solidFill>
            <a:effectLst>
              <a:outerShdw blurRad="38100" dist="19050" dir="2700000" algn="tl" rotWithShape="0">
                <a:schemeClr val="dk1">
                  <a:alpha val="40000"/>
                </a:schemeClr>
              </a:outerShdw>
            </a:effectLst>
          </a:endParaRPr>
        </a:p>
      </xdr:txBody>
    </xdr:sp>
    <xdr:clientData/>
  </xdr:oneCellAnchor>
</xdr:wsDr>
</file>

<file path=xl/drawings/drawing3.xml><?xml version="1.0" encoding="utf-8"?>
<c:userShapes xmlns:c="http://schemas.openxmlformats.org/drawingml/2006/chart">
  <cdr:relSizeAnchor xmlns:cdr="http://schemas.openxmlformats.org/drawingml/2006/chartDrawing">
    <cdr:from>
      <cdr:x>0.23688</cdr:x>
      <cdr:y>0.6888</cdr:y>
    </cdr:from>
    <cdr:to>
      <cdr:x>0.64286</cdr:x>
      <cdr:y>0.79173</cdr:y>
    </cdr:to>
    <cdr:sp macro="" textlink="">
      <cdr:nvSpPr>
        <cdr:cNvPr id="6" name="3 Rectángulo"/>
        <cdr:cNvSpPr/>
      </cdr:nvSpPr>
      <cdr:spPr>
        <a:xfrm xmlns:a="http://schemas.openxmlformats.org/drawingml/2006/main">
          <a:off x="715252" y="1535225"/>
          <a:ext cx="1225826" cy="229416"/>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O" sz="1200" b="1" cap="none" spc="0">
              <a:ln>
                <a:noFill/>
              </a:ln>
              <a:solidFill>
                <a:srgbClr val="A8FAC9"/>
              </a:solidFill>
              <a:effectLst/>
              <a:latin typeface="Verdana" pitchFamily="34" charset="0"/>
              <a:ea typeface="Verdana" pitchFamily="34" charset="0"/>
              <a:cs typeface="Verdana" pitchFamily="34" charset="0"/>
            </a:rPr>
            <a:t>Avance</a:t>
          </a:r>
        </a:p>
      </cdr:txBody>
    </cdr:sp>
  </cdr:relSizeAnchor>
  <cdr:relSizeAnchor xmlns:cdr="http://schemas.openxmlformats.org/drawingml/2006/chartDrawing">
    <cdr:from>
      <cdr:x>0.52665</cdr:x>
      <cdr:y>0.66374</cdr:y>
    </cdr:from>
    <cdr:to>
      <cdr:x>0.94912</cdr:x>
      <cdr:y>0.85346</cdr:y>
    </cdr:to>
    <cdr:sp macro="" textlink="Tablas!$E$546">
      <cdr:nvSpPr>
        <cdr:cNvPr id="4" name="1 Elipse"/>
        <cdr:cNvSpPr/>
      </cdr:nvSpPr>
      <cdr:spPr>
        <a:xfrm xmlns:a="http://schemas.openxmlformats.org/drawingml/2006/main">
          <a:off x="1587938" y="1390869"/>
          <a:ext cx="1273809" cy="397565"/>
        </a:xfrm>
        <a:prstGeom xmlns:a="http://schemas.openxmlformats.org/drawingml/2006/main" prst="ellipse">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fld id="{8A27A859-3058-4A4E-B7B8-73FB076FB5F4}" type="TxLink">
            <a:rPr lang="en-US" sz="1200" b="1" i="0" u="none" strike="noStrike">
              <a:solidFill>
                <a:srgbClr val="A8FAC9"/>
              </a:solidFill>
              <a:latin typeface="Verdana" panose="020B0604030504040204" pitchFamily="34" charset="0"/>
              <a:ea typeface="Verdana" panose="020B0604030504040204" pitchFamily="34" charset="0"/>
              <a:cs typeface="Verdana" panose="020B0604030504040204" pitchFamily="34" charset="0"/>
            </a:rPr>
            <a:pPr/>
            <a:t>95,3%</a:t>
          </a:fld>
          <a:endParaRPr lang="es-CO" sz="1800" b="1">
            <a:solidFill>
              <a:srgbClr val="A8FAC9"/>
            </a:solidFill>
            <a:latin typeface="Verdana" pitchFamily="34" charset="0"/>
            <a:ea typeface="Verdana" pitchFamily="34" charset="0"/>
            <a:cs typeface="Verdana" pitchFamily="34" charset="0"/>
          </a:endParaRPr>
        </a:p>
      </cdr:txBody>
    </cdr:sp>
  </cdr:relSizeAnchor>
  <cdr:relSizeAnchor xmlns:cdr="http://schemas.openxmlformats.org/drawingml/2006/chartDrawing">
    <cdr:from>
      <cdr:x>0.23688</cdr:x>
      <cdr:y>0.6888</cdr:y>
    </cdr:from>
    <cdr:to>
      <cdr:x>0.64286</cdr:x>
      <cdr:y>0.79173</cdr:y>
    </cdr:to>
    <cdr:sp macro="" textlink="">
      <cdr:nvSpPr>
        <cdr:cNvPr id="2" name="3 Rectángulo"/>
        <cdr:cNvSpPr/>
      </cdr:nvSpPr>
      <cdr:spPr>
        <a:xfrm xmlns:a="http://schemas.openxmlformats.org/drawingml/2006/main">
          <a:off x="715252" y="1535225"/>
          <a:ext cx="1225826" cy="229416"/>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O" sz="1200" b="1" cap="none" spc="0">
              <a:ln>
                <a:noFill/>
              </a:ln>
              <a:solidFill>
                <a:srgbClr val="A8FAC9"/>
              </a:solidFill>
              <a:effectLst/>
              <a:latin typeface="Verdana" pitchFamily="34" charset="0"/>
              <a:ea typeface="Verdana" pitchFamily="34" charset="0"/>
              <a:cs typeface="Verdana" pitchFamily="34" charset="0"/>
            </a:rPr>
            <a:t>Avance</a:t>
          </a:r>
        </a:p>
      </cdr:txBody>
    </cdr:sp>
  </cdr:relSizeAnchor>
  <cdr:relSizeAnchor xmlns:cdr="http://schemas.openxmlformats.org/drawingml/2006/chartDrawing">
    <cdr:from>
      <cdr:x>0.52665</cdr:x>
      <cdr:y>0.66374</cdr:y>
    </cdr:from>
    <cdr:to>
      <cdr:x>0.94912</cdr:x>
      <cdr:y>0.85346</cdr:y>
    </cdr:to>
    <cdr:sp macro="" textlink="Tablas!$E$546">
      <cdr:nvSpPr>
        <cdr:cNvPr id="3" name="1 Elipse"/>
        <cdr:cNvSpPr/>
      </cdr:nvSpPr>
      <cdr:spPr>
        <a:xfrm xmlns:a="http://schemas.openxmlformats.org/drawingml/2006/main">
          <a:off x="1587938" y="1390869"/>
          <a:ext cx="1273809" cy="397565"/>
        </a:xfrm>
        <a:prstGeom xmlns:a="http://schemas.openxmlformats.org/drawingml/2006/main" prst="ellipse">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fld id="{8A27A859-3058-4A4E-B7B8-73FB076FB5F4}" type="TxLink">
            <a:rPr lang="en-US" sz="1200" b="1" i="0" u="none" strike="noStrike">
              <a:solidFill>
                <a:srgbClr val="A8FAC9"/>
              </a:solidFill>
              <a:latin typeface="Verdana" panose="020B0604030504040204" pitchFamily="34" charset="0"/>
              <a:ea typeface="Verdana" panose="020B0604030504040204" pitchFamily="34" charset="0"/>
              <a:cs typeface="Verdana" panose="020B0604030504040204" pitchFamily="34" charset="0"/>
            </a:rPr>
            <a:pPr/>
            <a:t>95,3%</a:t>
          </a:fld>
          <a:endParaRPr lang="es-CO" sz="1800" b="1">
            <a:solidFill>
              <a:srgbClr val="A8FAC9"/>
            </a:solidFill>
            <a:latin typeface="Verdana" pitchFamily="34" charset="0"/>
            <a:ea typeface="Verdana" pitchFamily="34" charset="0"/>
            <a:cs typeface="Verdana" pitchFamily="34" charset="0"/>
          </a:endParaRPr>
        </a:p>
      </cdr:txBody>
    </cdr:sp>
  </cdr:relSizeAnchor>
  <cdr:relSizeAnchor xmlns:cdr="http://schemas.openxmlformats.org/drawingml/2006/chartDrawing">
    <cdr:from>
      <cdr:x>0.23688</cdr:x>
      <cdr:y>0.6888</cdr:y>
    </cdr:from>
    <cdr:to>
      <cdr:x>0.64286</cdr:x>
      <cdr:y>0.79173</cdr:y>
    </cdr:to>
    <cdr:sp macro="" textlink="">
      <cdr:nvSpPr>
        <cdr:cNvPr id="5" name="3 Rectángulo"/>
        <cdr:cNvSpPr/>
      </cdr:nvSpPr>
      <cdr:spPr>
        <a:xfrm xmlns:a="http://schemas.openxmlformats.org/drawingml/2006/main">
          <a:off x="715252" y="1535225"/>
          <a:ext cx="1225826" cy="229416"/>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O" sz="1200" b="1" cap="none" spc="0">
              <a:ln>
                <a:noFill/>
              </a:ln>
              <a:solidFill>
                <a:srgbClr val="A8FAC9"/>
              </a:solidFill>
              <a:effectLst/>
              <a:latin typeface="Verdana" pitchFamily="34" charset="0"/>
              <a:ea typeface="Verdana" pitchFamily="34" charset="0"/>
              <a:cs typeface="Verdana" pitchFamily="34" charset="0"/>
            </a:rPr>
            <a:t>Avance</a:t>
          </a:r>
        </a:p>
      </cdr:txBody>
    </cdr:sp>
  </cdr:relSizeAnchor>
  <cdr:relSizeAnchor xmlns:cdr="http://schemas.openxmlformats.org/drawingml/2006/chartDrawing">
    <cdr:from>
      <cdr:x>0.52665</cdr:x>
      <cdr:y>0.66374</cdr:y>
    </cdr:from>
    <cdr:to>
      <cdr:x>0.94912</cdr:x>
      <cdr:y>0.85346</cdr:y>
    </cdr:to>
    <cdr:sp macro="" textlink="Tablas!$E$546">
      <cdr:nvSpPr>
        <cdr:cNvPr id="7" name="1 Elipse"/>
        <cdr:cNvSpPr/>
      </cdr:nvSpPr>
      <cdr:spPr>
        <a:xfrm xmlns:a="http://schemas.openxmlformats.org/drawingml/2006/main">
          <a:off x="1587938" y="1390869"/>
          <a:ext cx="1273809" cy="397565"/>
        </a:xfrm>
        <a:prstGeom xmlns:a="http://schemas.openxmlformats.org/drawingml/2006/main" prst="ellipse">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fld id="{8A27A859-3058-4A4E-B7B8-73FB076FB5F4}" type="TxLink">
            <a:rPr lang="en-US" sz="1200" b="1" i="0" u="none" strike="noStrike">
              <a:solidFill>
                <a:srgbClr val="A8FAC9"/>
              </a:solidFill>
              <a:latin typeface="Verdana" panose="020B0604030504040204" pitchFamily="34" charset="0"/>
              <a:ea typeface="Verdana" panose="020B0604030504040204" pitchFamily="34" charset="0"/>
              <a:cs typeface="Verdana" panose="020B0604030504040204" pitchFamily="34" charset="0"/>
            </a:rPr>
            <a:pPr/>
            <a:t>95,3%</a:t>
          </a:fld>
          <a:endParaRPr lang="es-CO" sz="1800" b="1">
            <a:solidFill>
              <a:srgbClr val="A8FAC9"/>
            </a:solidFill>
            <a:latin typeface="Verdana" pitchFamily="34" charset="0"/>
            <a:ea typeface="Verdana" pitchFamily="34" charset="0"/>
            <a:cs typeface="Verdana" pitchFamily="34" charset="0"/>
          </a:endParaRPr>
        </a:p>
      </cdr:txBody>
    </cdr:sp>
  </cdr:relSizeAnchor>
  <cdr:relSizeAnchor xmlns:cdr="http://schemas.openxmlformats.org/drawingml/2006/chartDrawing">
    <cdr:from>
      <cdr:x>0.23688</cdr:x>
      <cdr:y>0.6888</cdr:y>
    </cdr:from>
    <cdr:to>
      <cdr:x>0.64286</cdr:x>
      <cdr:y>0.79173</cdr:y>
    </cdr:to>
    <cdr:sp macro="" textlink="">
      <cdr:nvSpPr>
        <cdr:cNvPr id="8" name="3 Rectángulo"/>
        <cdr:cNvSpPr/>
      </cdr:nvSpPr>
      <cdr:spPr>
        <a:xfrm xmlns:a="http://schemas.openxmlformats.org/drawingml/2006/main">
          <a:off x="715252" y="1535225"/>
          <a:ext cx="1225826" cy="229416"/>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O" sz="1200" b="1" cap="none" spc="0">
              <a:ln>
                <a:noFill/>
              </a:ln>
              <a:solidFill>
                <a:schemeClr val="tx2"/>
              </a:solidFill>
              <a:effectLst/>
              <a:latin typeface="Verdana" pitchFamily="34" charset="0"/>
              <a:ea typeface="Verdana" pitchFamily="34" charset="0"/>
              <a:cs typeface="Verdana" pitchFamily="34" charset="0"/>
            </a:rPr>
            <a:t>Avance</a:t>
          </a:r>
        </a:p>
      </cdr:txBody>
    </cdr:sp>
  </cdr:relSizeAnchor>
  <cdr:relSizeAnchor xmlns:cdr="http://schemas.openxmlformats.org/drawingml/2006/chartDrawing">
    <cdr:from>
      <cdr:x>0.52665</cdr:x>
      <cdr:y>0.66374</cdr:y>
    </cdr:from>
    <cdr:to>
      <cdr:x>0.94912</cdr:x>
      <cdr:y>0.85346</cdr:y>
    </cdr:to>
    <cdr:sp macro="" textlink="Tablas!$E$546">
      <cdr:nvSpPr>
        <cdr:cNvPr id="9" name="1 Elipse"/>
        <cdr:cNvSpPr/>
      </cdr:nvSpPr>
      <cdr:spPr>
        <a:xfrm xmlns:a="http://schemas.openxmlformats.org/drawingml/2006/main">
          <a:off x="1720605" y="1694330"/>
          <a:ext cx="1380241" cy="484298"/>
        </a:xfrm>
        <a:prstGeom xmlns:a="http://schemas.openxmlformats.org/drawingml/2006/main" prst="ellipse">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fld id="{8A27A859-3058-4A4E-B7B8-73FB076FB5F4}" type="TxLink">
            <a:rPr lang="en-US" sz="1200" b="1" i="0" u="none" strike="noStrike">
              <a:solidFill>
                <a:schemeClr val="tx2"/>
              </a:solidFill>
              <a:latin typeface="Verdana" panose="020B0604030504040204" pitchFamily="34" charset="0"/>
              <a:ea typeface="Verdana" panose="020B0604030504040204" pitchFamily="34" charset="0"/>
              <a:cs typeface="Verdana" panose="020B0604030504040204" pitchFamily="34" charset="0"/>
            </a:rPr>
            <a:pPr/>
            <a:t>95,3%</a:t>
          </a:fld>
          <a:endParaRPr lang="es-CO" sz="1800" b="1">
            <a:solidFill>
              <a:schemeClr val="tx2"/>
            </a:solidFill>
            <a:latin typeface="Verdana" pitchFamily="34" charset="0"/>
            <a:ea typeface="Verdana" pitchFamily="34" charset="0"/>
            <a:cs typeface="Verdana" pitchFamily="34" charset="0"/>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19051</xdr:colOff>
      <xdr:row>0</xdr:row>
      <xdr:rowOff>123825</xdr:rowOff>
    </xdr:from>
    <xdr:to>
      <xdr:col>7</xdr:col>
      <xdr:colOff>1485901</xdr:colOff>
      <xdr:row>4</xdr:row>
      <xdr:rowOff>0</xdr:rowOff>
    </xdr:to>
    <xdr:sp macro="" textlink="">
      <xdr:nvSpPr>
        <xdr:cNvPr id="2" name="16 Rectángulo">
          <a:extLst>
            <a:ext uri="{FF2B5EF4-FFF2-40B4-BE49-F238E27FC236}">
              <a16:creationId xmlns:a16="http://schemas.microsoft.com/office/drawing/2014/main" xmlns="" id="{00000000-0008-0000-0200-000002000000}"/>
            </a:ext>
          </a:extLst>
        </xdr:cNvPr>
        <xdr:cNvSpPr/>
      </xdr:nvSpPr>
      <xdr:spPr>
        <a:xfrm>
          <a:off x="333376" y="123825"/>
          <a:ext cx="13944600" cy="638175"/>
        </a:xfrm>
        <a:prstGeom prst="rect">
          <a:avLst/>
        </a:prstGeom>
        <a:solidFill>
          <a:srgbClr val="002060"/>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s-CO" sz="2200"/>
            <a:t> PLAN DE ACCIÓN INSTITUCIONAL 2019 VERSIÓN 2- </a:t>
          </a:r>
          <a:r>
            <a:rPr lang="es-CO" sz="2200" b="1">
              <a:solidFill>
                <a:srgbClr val="FFFF00"/>
              </a:solidFill>
            </a:rPr>
            <a:t>PRODUCTOS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390525</xdr:colOff>
      <xdr:row>0</xdr:row>
      <xdr:rowOff>1</xdr:rowOff>
    </xdr:from>
    <xdr:to>
      <xdr:col>8</xdr:col>
      <xdr:colOff>1581150</xdr:colOff>
      <xdr:row>3</xdr:row>
      <xdr:rowOff>114301</xdr:rowOff>
    </xdr:to>
    <xdr:sp macro="" textlink="">
      <xdr:nvSpPr>
        <xdr:cNvPr id="2" name="16 Rectángulo">
          <a:extLst>
            <a:ext uri="{FF2B5EF4-FFF2-40B4-BE49-F238E27FC236}">
              <a16:creationId xmlns:a16="http://schemas.microsoft.com/office/drawing/2014/main" xmlns="" id="{00000000-0008-0000-0300-000002000000}"/>
            </a:ext>
          </a:extLst>
        </xdr:cNvPr>
        <xdr:cNvSpPr/>
      </xdr:nvSpPr>
      <xdr:spPr>
        <a:xfrm>
          <a:off x="390525" y="1"/>
          <a:ext cx="16478250" cy="685800"/>
        </a:xfrm>
        <a:prstGeom prst="rect">
          <a:avLst/>
        </a:prstGeom>
        <a:solidFill>
          <a:srgbClr val="002060"/>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s-CO" sz="2200"/>
            <a:t> PLAN DE ACCIÓN INSTITUCIONAL 2019</a:t>
          </a:r>
          <a:r>
            <a:rPr lang="es-CO" sz="2200" baseline="0"/>
            <a:t>  VERSIÓN 2</a:t>
          </a:r>
          <a:r>
            <a:rPr lang="es-CO" sz="2200"/>
            <a:t>- </a:t>
          </a:r>
          <a:r>
            <a:rPr lang="es-CO" sz="2200" b="1">
              <a:solidFill>
                <a:srgbClr val="FFFF00"/>
              </a:solidFill>
            </a:rPr>
            <a:t>ACTIVIDADES</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657679</xdr:colOff>
      <xdr:row>0</xdr:row>
      <xdr:rowOff>0</xdr:rowOff>
    </xdr:from>
    <xdr:to>
      <xdr:col>9</xdr:col>
      <xdr:colOff>282295</xdr:colOff>
      <xdr:row>3</xdr:row>
      <xdr:rowOff>116943</xdr:rowOff>
    </xdr:to>
    <xdr:pic>
      <xdr:nvPicPr>
        <xdr:cNvPr id="6" name="1 Imagen">
          <a:extLst>
            <a:ext uri="{FF2B5EF4-FFF2-40B4-BE49-F238E27FC236}">
              <a16:creationId xmlns:a16="http://schemas.microsoft.com/office/drawing/2014/main" xmlns="" id="{00000000-0008-0000-0400-000006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 r="-1048"/>
        <a:stretch/>
      </xdr:blipFill>
      <xdr:spPr>
        <a:xfrm>
          <a:off x="10296979" y="0"/>
          <a:ext cx="5130066" cy="688443"/>
        </a:xfrm>
        <a:prstGeom prst="rect">
          <a:avLst/>
        </a:prstGeom>
      </xdr:spPr>
    </xdr:pic>
    <xdr:clientData/>
  </xdr:twoCellAnchor>
  <xdr:twoCellAnchor>
    <xdr:from>
      <xdr:col>0</xdr:col>
      <xdr:colOff>0</xdr:colOff>
      <xdr:row>0</xdr:row>
      <xdr:rowOff>209550</xdr:rowOff>
    </xdr:from>
    <xdr:to>
      <xdr:col>5</xdr:col>
      <xdr:colOff>479150</xdr:colOff>
      <xdr:row>2</xdr:row>
      <xdr:rowOff>209550</xdr:rowOff>
    </xdr:to>
    <xdr:sp macro="" textlink="">
      <xdr:nvSpPr>
        <xdr:cNvPr id="7" name="2 Rectángulo">
          <a:extLst>
            <a:ext uri="{FF2B5EF4-FFF2-40B4-BE49-F238E27FC236}">
              <a16:creationId xmlns:a16="http://schemas.microsoft.com/office/drawing/2014/main" xmlns="" id="{00000000-0008-0000-0400-000007000000}"/>
            </a:ext>
          </a:extLst>
        </xdr:cNvPr>
        <xdr:cNvSpPr/>
      </xdr:nvSpPr>
      <xdr:spPr>
        <a:xfrm>
          <a:off x="0" y="209550"/>
          <a:ext cx="9137375" cy="590550"/>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s-CO" sz="2400">
              <a:solidFill>
                <a:schemeClr val="lt1"/>
              </a:solidFill>
              <a:effectLst/>
              <a:latin typeface="+mn-lt"/>
              <a:ea typeface="+mn-ea"/>
              <a:cs typeface="+mn-cs"/>
            </a:rPr>
            <a:t>PLAN DE DESARROLLO UAECOB 2019 VERSIÓN 2</a:t>
          </a:r>
          <a:r>
            <a:rPr lang="es-CO" sz="2400" baseline="0">
              <a:solidFill>
                <a:schemeClr val="lt1"/>
              </a:solidFill>
              <a:effectLst/>
              <a:latin typeface="+mn-lt"/>
              <a:ea typeface="+mn-ea"/>
              <a:cs typeface="+mn-cs"/>
            </a:rPr>
            <a:t>-</a:t>
          </a:r>
          <a:r>
            <a:rPr lang="es-CO" sz="2400" baseline="0">
              <a:solidFill>
                <a:srgbClr val="FFFF00"/>
              </a:solidFill>
              <a:effectLst/>
              <a:latin typeface="+mn-lt"/>
              <a:ea typeface="+mn-ea"/>
              <a:cs typeface="+mn-cs"/>
            </a:rPr>
            <a:t>MATRIZ</a:t>
          </a:r>
          <a:endParaRPr lang="es-CO" sz="2400">
            <a:solidFill>
              <a:srgbClr val="FFFF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485777</xdr:colOff>
      <xdr:row>530</xdr:row>
      <xdr:rowOff>142874</xdr:rowOff>
    </xdr:from>
    <xdr:to>
      <xdr:col>5</xdr:col>
      <xdr:colOff>2190751</xdr:colOff>
      <xdr:row>544</xdr:row>
      <xdr:rowOff>9525</xdr:rowOff>
    </xdr:to>
    <xdr:graphicFrame macro="">
      <xdr:nvGraphicFramePr>
        <xdr:cNvPr id="2" name="9 Gráfico">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1062036</xdr:colOff>
      <xdr:row>58</xdr:row>
      <xdr:rowOff>114300</xdr:rowOff>
    </xdr:from>
    <xdr:to>
      <xdr:col>7</xdr:col>
      <xdr:colOff>1914524</xdr:colOff>
      <xdr:row>78</xdr:row>
      <xdr:rowOff>819150</xdr:rowOff>
    </xdr:to>
    <xdr:graphicFrame macro="">
      <xdr:nvGraphicFramePr>
        <xdr:cNvPr id="3" name="Gráfico 1">
          <a:extLst>
            <a:ext uri="{FF2B5EF4-FFF2-40B4-BE49-F238E27FC236}">
              <a16:creationId xmlns:a16="http://schemas.microsoft.com/office/drawing/2014/main" xmlns=""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0.23688</cdr:x>
      <cdr:y>0.6888</cdr:y>
    </cdr:from>
    <cdr:to>
      <cdr:x>0.64286</cdr:x>
      <cdr:y>0.79173</cdr:y>
    </cdr:to>
    <cdr:sp macro="" textlink="">
      <cdr:nvSpPr>
        <cdr:cNvPr id="6" name="3 Rectángulo"/>
        <cdr:cNvSpPr/>
      </cdr:nvSpPr>
      <cdr:spPr>
        <a:xfrm xmlns:a="http://schemas.openxmlformats.org/drawingml/2006/main">
          <a:off x="715252" y="1535225"/>
          <a:ext cx="1225826" cy="229416"/>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O" sz="1200" b="1" cap="none" spc="0">
              <a:ln>
                <a:noFill/>
              </a:ln>
              <a:solidFill>
                <a:srgbClr val="A8FAC9"/>
              </a:solidFill>
              <a:effectLst/>
              <a:latin typeface="Verdana" pitchFamily="34" charset="0"/>
              <a:ea typeface="Verdana" pitchFamily="34" charset="0"/>
              <a:cs typeface="Verdana" pitchFamily="34" charset="0"/>
            </a:rPr>
            <a:t>Avance</a:t>
          </a:r>
        </a:p>
      </cdr:txBody>
    </cdr:sp>
  </cdr:relSizeAnchor>
  <cdr:relSizeAnchor xmlns:cdr="http://schemas.openxmlformats.org/drawingml/2006/chartDrawing">
    <cdr:from>
      <cdr:x>0.52665</cdr:x>
      <cdr:y>0.66374</cdr:y>
    </cdr:from>
    <cdr:to>
      <cdr:x>0.94912</cdr:x>
      <cdr:y>0.85346</cdr:y>
    </cdr:to>
    <cdr:sp macro="" textlink="Tablas!$E$546">
      <cdr:nvSpPr>
        <cdr:cNvPr id="4" name="1 Elipse"/>
        <cdr:cNvSpPr/>
      </cdr:nvSpPr>
      <cdr:spPr>
        <a:xfrm xmlns:a="http://schemas.openxmlformats.org/drawingml/2006/main">
          <a:off x="1587938" y="1390869"/>
          <a:ext cx="1273809" cy="397565"/>
        </a:xfrm>
        <a:prstGeom xmlns:a="http://schemas.openxmlformats.org/drawingml/2006/main" prst="ellipse">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fld id="{8A27A859-3058-4A4E-B7B8-73FB076FB5F4}" type="TxLink">
            <a:rPr lang="en-US" sz="1200" b="1" i="0" u="none" strike="noStrike">
              <a:solidFill>
                <a:srgbClr val="A8FAC9"/>
              </a:solidFill>
              <a:latin typeface="Verdana" panose="020B0604030504040204" pitchFamily="34" charset="0"/>
              <a:ea typeface="Verdana" panose="020B0604030504040204" pitchFamily="34" charset="0"/>
              <a:cs typeface="Verdana" panose="020B0604030504040204" pitchFamily="34" charset="0"/>
            </a:rPr>
            <a:pPr/>
            <a:t>95,3%</a:t>
          </a:fld>
          <a:endParaRPr lang="es-CO" sz="1800" b="1">
            <a:solidFill>
              <a:srgbClr val="A8FAC9"/>
            </a:solidFill>
            <a:latin typeface="Verdana" pitchFamily="34" charset="0"/>
            <a:ea typeface="Verdana" pitchFamily="34" charset="0"/>
            <a:cs typeface="Verdana" pitchFamily="34" charset="0"/>
          </a:endParaRPr>
        </a:p>
      </cdr:txBody>
    </cdr:sp>
  </cdr:relSizeAnchor>
  <cdr:relSizeAnchor xmlns:cdr="http://schemas.openxmlformats.org/drawingml/2006/chartDrawing">
    <cdr:from>
      <cdr:x>0.23688</cdr:x>
      <cdr:y>0.6888</cdr:y>
    </cdr:from>
    <cdr:to>
      <cdr:x>0.64286</cdr:x>
      <cdr:y>0.79173</cdr:y>
    </cdr:to>
    <cdr:sp macro="" textlink="">
      <cdr:nvSpPr>
        <cdr:cNvPr id="2" name="3 Rectángulo"/>
        <cdr:cNvSpPr/>
      </cdr:nvSpPr>
      <cdr:spPr>
        <a:xfrm xmlns:a="http://schemas.openxmlformats.org/drawingml/2006/main">
          <a:off x="715252" y="1535225"/>
          <a:ext cx="1225826" cy="229416"/>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O" sz="1200" b="1" cap="none" spc="0">
              <a:ln>
                <a:noFill/>
              </a:ln>
              <a:solidFill>
                <a:srgbClr val="A8FAC9"/>
              </a:solidFill>
              <a:effectLst/>
              <a:latin typeface="Verdana" pitchFamily="34" charset="0"/>
              <a:ea typeface="Verdana" pitchFamily="34" charset="0"/>
              <a:cs typeface="Verdana" pitchFamily="34" charset="0"/>
            </a:rPr>
            <a:t>Avance</a:t>
          </a:r>
        </a:p>
      </cdr:txBody>
    </cdr:sp>
  </cdr:relSizeAnchor>
  <cdr:relSizeAnchor xmlns:cdr="http://schemas.openxmlformats.org/drawingml/2006/chartDrawing">
    <cdr:from>
      <cdr:x>0.52665</cdr:x>
      <cdr:y>0.66374</cdr:y>
    </cdr:from>
    <cdr:to>
      <cdr:x>0.94912</cdr:x>
      <cdr:y>0.85346</cdr:y>
    </cdr:to>
    <cdr:sp macro="" textlink="Tablas!$E$546">
      <cdr:nvSpPr>
        <cdr:cNvPr id="3" name="1 Elipse"/>
        <cdr:cNvSpPr/>
      </cdr:nvSpPr>
      <cdr:spPr>
        <a:xfrm xmlns:a="http://schemas.openxmlformats.org/drawingml/2006/main">
          <a:off x="1587938" y="1390869"/>
          <a:ext cx="1273809" cy="397565"/>
        </a:xfrm>
        <a:prstGeom xmlns:a="http://schemas.openxmlformats.org/drawingml/2006/main" prst="ellipse">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fld id="{8A27A859-3058-4A4E-B7B8-73FB076FB5F4}" type="TxLink">
            <a:rPr lang="en-US" sz="1200" b="1" i="0" u="none" strike="noStrike">
              <a:solidFill>
                <a:srgbClr val="A8FAC9"/>
              </a:solidFill>
              <a:latin typeface="Verdana" panose="020B0604030504040204" pitchFamily="34" charset="0"/>
              <a:ea typeface="Verdana" panose="020B0604030504040204" pitchFamily="34" charset="0"/>
              <a:cs typeface="Verdana" panose="020B0604030504040204" pitchFamily="34" charset="0"/>
            </a:rPr>
            <a:pPr/>
            <a:t>95,3%</a:t>
          </a:fld>
          <a:endParaRPr lang="es-CO" sz="1800" b="1">
            <a:solidFill>
              <a:srgbClr val="A8FAC9"/>
            </a:solidFill>
            <a:latin typeface="Verdana" pitchFamily="34" charset="0"/>
            <a:ea typeface="Verdana" pitchFamily="34" charset="0"/>
            <a:cs typeface="Verdana" pitchFamily="34" charset="0"/>
          </a:endParaRPr>
        </a:p>
      </cdr:txBody>
    </cdr:sp>
  </cdr:relSizeAnchor>
  <cdr:relSizeAnchor xmlns:cdr="http://schemas.openxmlformats.org/drawingml/2006/chartDrawing">
    <cdr:from>
      <cdr:x>0.23688</cdr:x>
      <cdr:y>0.6888</cdr:y>
    </cdr:from>
    <cdr:to>
      <cdr:x>0.64286</cdr:x>
      <cdr:y>0.79173</cdr:y>
    </cdr:to>
    <cdr:sp macro="" textlink="">
      <cdr:nvSpPr>
        <cdr:cNvPr id="5" name="3 Rectángulo"/>
        <cdr:cNvSpPr/>
      </cdr:nvSpPr>
      <cdr:spPr>
        <a:xfrm xmlns:a="http://schemas.openxmlformats.org/drawingml/2006/main">
          <a:off x="715252" y="1535225"/>
          <a:ext cx="1225826" cy="229416"/>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O" sz="1200" b="1" cap="none" spc="0">
              <a:ln>
                <a:noFill/>
              </a:ln>
              <a:solidFill>
                <a:srgbClr val="A8FAC9"/>
              </a:solidFill>
              <a:effectLst/>
              <a:latin typeface="Verdana" pitchFamily="34" charset="0"/>
              <a:ea typeface="Verdana" pitchFamily="34" charset="0"/>
              <a:cs typeface="Verdana" pitchFamily="34" charset="0"/>
            </a:rPr>
            <a:t>Avance</a:t>
          </a:r>
        </a:p>
      </cdr:txBody>
    </cdr:sp>
  </cdr:relSizeAnchor>
  <cdr:relSizeAnchor xmlns:cdr="http://schemas.openxmlformats.org/drawingml/2006/chartDrawing">
    <cdr:from>
      <cdr:x>0.52665</cdr:x>
      <cdr:y>0.66374</cdr:y>
    </cdr:from>
    <cdr:to>
      <cdr:x>0.94912</cdr:x>
      <cdr:y>0.85346</cdr:y>
    </cdr:to>
    <cdr:sp macro="" textlink="Tablas!$E$546">
      <cdr:nvSpPr>
        <cdr:cNvPr id="7" name="1 Elipse"/>
        <cdr:cNvSpPr/>
      </cdr:nvSpPr>
      <cdr:spPr>
        <a:xfrm xmlns:a="http://schemas.openxmlformats.org/drawingml/2006/main">
          <a:off x="1587938" y="1390869"/>
          <a:ext cx="1273809" cy="397565"/>
        </a:xfrm>
        <a:prstGeom xmlns:a="http://schemas.openxmlformats.org/drawingml/2006/main" prst="ellipse">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fld id="{8A27A859-3058-4A4E-B7B8-73FB076FB5F4}" type="TxLink">
            <a:rPr lang="en-US" sz="1200" b="1" i="0" u="none" strike="noStrike">
              <a:solidFill>
                <a:srgbClr val="A8FAC9"/>
              </a:solidFill>
              <a:latin typeface="Verdana" panose="020B0604030504040204" pitchFamily="34" charset="0"/>
              <a:ea typeface="Verdana" panose="020B0604030504040204" pitchFamily="34" charset="0"/>
              <a:cs typeface="Verdana" panose="020B0604030504040204" pitchFamily="34" charset="0"/>
            </a:rPr>
            <a:pPr/>
            <a:t>95,3%</a:t>
          </a:fld>
          <a:endParaRPr lang="es-CO" sz="1800" b="1">
            <a:solidFill>
              <a:srgbClr val="A8FAC9"/>
            </a:solidFill>
            <a:latin typeface="Verdana" pitchFamily="34" charset="0"/>
            <a:ea typeface="Verdana" pitchFamily="34" charset="0"/>
            <a:cs typeface="Verdana" pitchFamily="34" charset="0"/>
          </a:endParaRPr>
        </a:p>
      </cdr:txBody>
    </cdr:sp>
  </cdr:relSizeAnchor>
  <cdr:relSizeAnchor xmlns:cdr="http://schemas.openxmlformats.org/drawingml/2006/chartDrawing">
    <cdr:from>
      <cdr:x>0.23688</cdr:x>
      <cdr:y>0.6888</cdr:y>
    </cdr:from>
    <cdr:to>
      <cdr:x>0.64286</cdr:x>
      <cdr:y>0.79173</cdr:y>
    </cdr:to>
    <cdr:sp macro="" textlink="">
      <cdr:nvSpPr>
        <cdr:cNvPr id="8" name="3 Rectángulo"/>
        <cdr:cNvSpPr/>
      </cdr:nvSpPr>
      <cdr:spPr>
        <a:xfrm xmlns:a="http://schemas.openxmlformats.org/drawingml/2006/main">
          <a:off x="715252" y="1535225"/>
          <a:ext cx="1225826" cy="229416"/>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O" sz="1200" b="1" cap="none" spc="0">
              <a:ln>
                <a:noFill/>
              </a:ln>
              <a:solidFill>
                <a:srgbClr val="A8FAC9"/>
              </a:solidFill>
              <a:effectLst/>
              <a:latin typeface="Verdana" pitchFamily="34" charset="0"/>
              <a:ea typeface="Verdana" pitchFamily="34" charset="0"/>
              <a:cs typeface="Verdana" pitchFamily="34" charset="0"/>
            </a:rPr>
            <a:t>Avance</a:t>
          </a:r>
        </a:p>
      </cdr:txBody>
    </cdr:sp>
  </cdr:relSizeAnchor>
  <cdr:relSizeAnchor xmlns:cdr="http://schemas.openxmlformats.org/drawingml/2006/chartDrawing">
    <cdr:from>
      <cdr:x>0.52665</cdr:x>
      <cdr:y>0.66374</cdr:y>
    </cdr:from>
    <cdr:to>
      <cdr:x>0.94912</cdr:x>
      <cdr:y>0.85346</cdr:y>
    </cdr:to>
    <cdr:sp macro="" textlink="Tablas!$E$546">
      <cdr:nvSpPr>
        <cdr:cNvPr id="9" name="1 Elipse"/>
        <cdr:cNvSpPr/>
      </cdr:nvSpPr>
      <cdr:spPr>
        <a:xfrm xmlns:a="http://schemas.openxmlformats.org/drawingml/2006/main">
          <a:off x="1720605" y="1694330"/>
          <a:ext cx="1380241" cy="484298"/>
        </a:xfrm>
        <a:prstGeom xmlns:a="http://schemas.openxmlformats.org/drawingml/2006/main" prst="ellipse">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fld id="{8A27A859-3058-4A4E-B7B8-73FB076FB5F4}" type="TxLink">
            <a:rPr lang="en-US" sz="1200" b="1" i="0" u="none" strike="noStrike">
              <a:solidFill>
                <a:srgbClr val="A8FAC9"/>
              </a:solidFill>
              <a:latin typeface="Verdana" panose="020B0604030504040204" pitchFamily="34" charset="0"/>
              <a:ea typeface="Verdana" panose="020B0604030504040204" pitchFamily="34" charset="0"/>
              <a:cs typeface="Verdana" panose="020B0604030504040204" pitchFamily="34" charset="0"/>
            </a:rPr>
            <a:pPr/>
            <a:t>95,3%</a:t>
          </a:fld>
          <a:endParaRPr lang="es-CO" sz="1800" b="1">
            <a:solidFill>
              <a:srgbClr val="A8FAC9"/>
            </a:solidFill>
            <a:latin typeface="Verdana" pitchFamily="34" charset="0"/>
            <a:ea typeface="Verdana" pitchFamily="34" charset="0"/>
            <a:cs typeface="Verdana"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6</xdr:col>
      <xdr:colOff>657679</xdr:colOff>
      <xdr:row>0</xdr:row>
      <xdr:rowOff>0</xdr:rowOff>
    </xdr:from>
    <xdr:to>
      <xdr:col>9</xdr:col>
      <xdr:colOff>501370</xdr:colOff>
      <xdr:row>2</xdr:row>
      <xdr:rowOff>97893</xdr:rowOff>
    </xdr:to>
    <xdr:pic>
      <xdr:nvPicPr>
        <xdr:cNvPr id="2" name="1 Imagen">
          <a:extLst>
            <a:ext uri="{FF2B5EF4-FFF2-40B4-BE49-F238E27FC236}">
              <a16:creationId xmlns:a16="http://schemas.microsoft.com/office/drawing/2014/main" xmlns="" id="{00000000-0008-0000-06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 r="-1048"/>
        <a:stretch/>
      </xdr:blipFill>
      <xdr:spPr>
        <a:xfrm>
          <a:off x="7926161" y="0"/>
          <a:ext cx="5168619" cy="687536"/>
        </a:xfrm>
        <a:prstGeom prst="rect">
          <a:avLst/>
        </a:prstGeom>
      </xdr:spPr>
    </xdr:pic>
    <xdr:clientData/>
  </xdr:twoCellAnchor>
  <xdr:twoCellAnchor>
    <xdr:from>
      <xdr:col>0</xdr:col>
      <xdr:colOff>285750</xdr:colOff>
      <xdr:row>0</xdr:row>
      <xdr:rowOff>209550</xdr:rowOff>
    </xdr:from>
    <xdr:to>
      <xdr:col>5</xdr:col>
      <xdr:colOff>479150</xdr:colOff>
      <xdr:row>2</xdr:row>
      <xdr:rowOff>209550</xdr:rowOff>
    </xdr:to>
    <xdr:sp macro="" textlink="">
      <xdr:nvSpPr>
        <xdr:cNvPr id="3" name="2 Rectángulo">
          <a:extLst>
            <a:ext uri="{FF2B5EF4-FFF2-40B4-BE49-F238E27FC236}">
              <a16:creationId xmlns:a16="http://schemas.microsoft.com/office/drawing/2014/main" xmlns="" id="{00000000-0008-0000-0600-000003000000}"/>
            </a:ext>
          </a:extLst>
        </xdr:cNvPr>
        <xdr:cNvSpPr/>
      </xdr:nvSpPr>
      <xdr:spPr>
        <a:xfrm>
          <a:off x="285750" y="209550"/>
          <a:ext cx="10080350" cy="590550"/>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s-CO" sz="2400">
              <a:solidFill>
                <a:schemeClr val="lt1"/>
              </a:solidFill>
              <a:effectLst/>
              <a:latin typeface="+mn-lt"/>
              <a:ea typeface="+mn-ea"/>
              <a:cs typeface="+mn-cs"/>
            </a:rPr>
            <a:t>PLAN DE DESARROLLO UAECOB 2018</a:t>
          </a:r>
          <a:endParaRPr lang="es-CO" sz="2400">
            <a:solidFill>
              <a:srgbClr val="FFFF00"/>
            </a:solidFill>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oporte\Downloads\Instrumento%20de%20Planeaci&#243;n%202018-CapturaSGR%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oporte\Downloads\Instrumento%20de%20Planeaci&#243;n%202018-Captur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moreno\Documents\AMORENO\2017\PLAN%20DE%20ACCION\FORMATO%20PLAN%20DE%20ACCION%20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Nicolas%20Casallas\Downloads\Plan%20de%20Acci&#243;n%20Institucional%202019%20Final%2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eortiz\Documents\Andr&#233;s%20Ortiz\PLAN%20DE%20ACCION\2019\Dependencias\Instrumento%20de%20Planeaci&#243;n%202019%20-%20Subdirecci&#243;n%20de%20Gesti&#243;n%20Humana%20ok.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eortiz\Documents\Andr&#233;s%20Ortiz\PLAN%20DE%20ACCION\2019\Dependencias\Plan%20de%20Accion%202019%20Riesgos%20ok.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eortiz\Documents\Andr&#233;s%20Ortiz\PLAN%20DE%20ACCION\2019\Dependencias\Instrumento%20de%20Planeaci&#243;n%202019%20-Captura%20(mejora%20continu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INICIO"/>
      <sheetName val="PLAN DE ACCIÓN"/>
      <sheetName val="RIESGOS DE CORRUPCIÓN"/>
      <sheetName val="RACIONALIZACION TRAMITES"/>
      <sheetName val="RENDICION DE CUENTAS"/>
      <sheetName val="ATENCION CIUDADANIA"/>
      <sheetName val="TRANSPARENCIA"/>
      <sheetName val="INICIATIVAS ADICIONALES"/>
      <sheetName val="PLAN DE PARTICIPACIÓN"/>
    </sheetNames>
    <sheetDataSet>
      <sheetData sheetId="0" refreshError="1"/>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INICIO"/>
      <sheetName val="PLAN DE ACCIÓN"/>
      <sheetName val="RIESGOS DE CORRUPCIÓN"/>
      <sheetName val="RACIONALIZACION TRAMITES"/>
      <sheetName val="RENDICION DE CUENTAS"/>
      <sheetName val="ATENCION CIUDADANIA"/>
      <sheetName val="TRANSPARENCIA"/>
      <sheetName val="INICIATIVAS ADICIONALES"/>
      <sheetName val="PLAN DE PARTICIPACIÓN"/>
    </sheetNames>
    <sheetDataSet>
      <sheetData sheetId="0" refreshError="1"/>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PLAN DE ACCIÓN"/>
      <sheetName val="SELECCIÓN"/>
      <sheetName val="INSTRUCTIVO"/>
      <sheetName val="Hoja1"/>
    </sheetNames>
    <sheetDataSet>
      <sheetData sheetId="0" refreshError="1"/>
      <sheetData sheetId="1">
        <row r="2">
          <cell r="A2" t="str">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v>
          </cell>
        </row>
      </sheetData>
      <sheetData sheetId="2">
        <row r="2">
          <cell r="A2" t="str">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v>
          </cell>
        </row>
      </sheetData>
      <sheetData sheetId="3"/>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PLAN DE ACCIÓN 2019 Producto"/>
      <sheetName val="PLAN DE ACCIÓN 2019 Actividades"/>
      <sheetName val="PLAN DE DESARROLLO 2019 Matriz"/>
      <sheetName val="INSTRUCTIVO"/>
      <sheetName val="Actividades Plan de Desarrollo"/>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INICIO"/>
      <sheetName val="PLAN DE ACCIÓN 2019 Producto"/>
      <sheetName val="PLAN DE ACCIÓN 2019 Actividades"/>
      <sheetName val="PLAN DE DESARROLLO 2019 Matriz"/>
      <sheetName val="INSTRUCTIVO"/>
      <sheetName val="RIESGOS DE CORRUPCIÓN"/>
      <sheetName val="RACIONALIZACION TRAMITES"/>
      <sheetName val="RENDICION DE CUENTAS"/>
      <sheetName val="ATENCION CIUDADANIA"/>
      <sheetName val="TRANSPARENCIA"/>
      <sheetName val="INICIATIVAS ADICIONALES"/>
      <sheetName val="PLAN DE PARTICIPACIÓN"/>
      <sheetName val="Actividades Plan de Desarroll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INICIO"/>
      <sheetName val="PLAN DE ACCIÓN 2019 Producto"/>
      <sheetName val="PLAN DE ACCIÓN 2019 Actividades"/>
      <sheetName val="PLAN DE DESARROLLO 2019 Matriz"/>
      <sheetName val="INSTRUCTIVO"/>
      <sheetName val="RIESGOS DE CORRUPCIÓN"/>
      <sheetName val="RACIONALIZACION TRAMITES"/>
      <sheetName val="RENDICION DE CUENTAS"/>
      <sheetName val="ATENCION CIUDADANIA"/>
      <sheetName val="TRANSPARENCIA"/>
      <sheetName val="INICIATIVAS ADICIONALES"/>
      <sheetName val="PLAN DE PARTICIPACIÓN"/>
      <sheetName val="Actividades Plan de Desarroll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INICIO"/>
      <sheetName val="PLAN DE ACCIÓN 2019 Producto"/>
      <sheetName val="PLAN DE ACCIÓN 2019 Actividades"/>
      <sheetName val="PLAN DE DESARROLLO 2019 Matriz"/>
      <sheetName val="INSTRUCTIVO"/>
      <sheetName val="RIESGOS DE CORRUPCIÓN"/>
      <sheetName val="RACIONALIZACION TRAMITES"/>
      <sheetName val="RENDICION DE CUENTAS"/>
      <sheetName val="ATENCION CIUDADANIA"/>
      <sheetName val="TRANSPARENCIA"/>
      <sheetName val="INICIATIVAS ADICIONALES"/>
      <sheetName val="PLAN DE PARTICIPACIÓN"/>
      <sheetName val="Actividades Plan de Desarroll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Nicolas Casallas" refreshedDate="43581.542222569442" createdVersion="6" refreshedVersion="6" minRefreshableVersion="3" recordCount="244">
  <cacheSource type="worksheet">
    <worksheetSource ref="B5:AL249" sheet="PLAN DE ACCIÓN 2019 Actividades"/>
  </cacheSource>
  <cacheFields count="38">
    <cacheField name="Pilar o Eje Transversal" numFmtId="0">
      <sharedItems containsBlank="1"/>
    </cacheField>
    <cacheField name="Meta Plan de Desarrollo o de Producto" numFmtId="0">
      <sharedItems containsBlank="1"/>
    </cacheField>
    <cacheField name="OBJETIVOS ESTRATEGICOS" numFmtId="0">
      <sharedItems containsBlank="1" longText="1"/>
    </cacheField>
    <cacheField name="PROCESO" numFmtId="0">
      <sharedItems/>
    </cacheField>
    <cacheField name="DEPENDENCIA" numFmtId="0">
      <sharedItems containsBlank="1" count="10">
        <s v="1. Dirección"/>
        <s v="2. Oficina de Control Interno"/>
        <s v="3. Oficina Asesora de Planeación"/>
        <s v="4. Oficina Asesora Jurídica"/>
        <s v="5. Subdirección de Gestión del Riesgo"/>
        <s v="6. Subdirección Operativa"/>
        <s v="7. Subdirección Logística"/>
        <s v="8. Subdirección de Gestión Corporativa"/>
        <s v="9. Subdirección de Gestión Humana"/>
        <m u="1"/>
      </sharedItems>
    </cacheField>
    <cacheField name="No." numFmtId="0">
      <sharedItems containsString="0" containsBlank="1" containsNumber="1" containsInteger="1" minValue="1" maxValue="16"/>
    </cacheField>
    <cacheField name="Nombre del producto" numFmtId="0">
      <sharedItems containsBlank="1" longText="1"/>
    </cacheField>
    <cacheField name="% Ponderación Producto" numFmtId="0">
      <sharedItems containsString="0" containsBlank="1" containsNumber="1" minValue="6.25E-2" maxValue="0.5"/>
    </cacheField>
    <cacheField name="Meta Anual" numFmtId="0">
      <sharedItems containsString="0" containsBlank="1" containsNumber="1" minValue="0.2" maxValue="100"/>
    </cacheField>
    <cacheField name="Unidad Medida" numFmtId="0">
      <sharedItems containsBlank="1"/>
    </cacheField>
    <cacheField name="Descripción Meta" numFmtId="0">
      <sharedItems containsBlank="1" longText="1"/>
    </cacheField>
    <cacheField name="Responsable Producto" numFmtId="0">
      <sharedItems containsBlank="1"/>
    </cacheField>
    <cacheField name="1° TRIM" numFmtId="0">
      <sharedItems containsString="0" containsBlank="1" containsNumber="1" minValue="0.1" maxValue="3"/>
    </cacheField>
    <cacheField name="2° TRIM" numFmtId="0">
      <sharedItems containsString="0" containsBlank="1" containsNumber="1" minValue="0.4" maxValue="6"/>
    </cacheField>
    <cacheField name="3° TRIM" numFmtId="0">
      <sharedItems containsString="0" containsBlank="1" containsNumber="1" minValue="0.7" maxValue="9"/>
    </cacheField>
    <cacheField name="4° TRIM" numFmtId="0">
      <sharedItems containsString="0" containsBlank="1" containsNumber="1" containsInteger="1" minValue="1" maxValue="12"/>
    </cacheField>
    <cacheField name="META 1° TRIM_x000a_(celda N)" numFmtId="0">
      <sharedItems containsString="0" containsBlank="1" containsNumber="1" minValue="0.1" maxValue="3"/>
    </cacheField>
    <cacheField name="AVANCE 1° TRIM" numFmtId="0">
      <sharedItems containsString="0" containsBlank="1" containsNumber="1" minValue="0.1" maxValue="3"/>
    </cacheField>
    <cacheField name="Descripción Avance y/o justificación del incumplimiento" numFmtId="0">
      <sharedItems containsBlank="1" longText="1"/>
    </cacheField>
    <cacheField name="Evidencia" numFmtId="0">
      <sharedItems containsBlank="1" longText="1"/>
    </cacheField>
    <cacheField name="Acción de mejora _x000a_*aplica si no se presentó avance" numFmtId="0">
      <sharedItems containsBlank="1"/>
    </cacheField>
    <cacheField name="Cumplimiento% (T8/S8)" numFmtId="0">
      <sharedItems containsString="0" containsBlank="1" containsNumber="1" containsInteger="1" minValue="1" maxValue="1"/>
    </cacheField>
    <cacheField name="Tipo de resultado" numFmtId="0">
      <sharedItems containsBlank="1"/>
    </cacheField>
    <cacheField name="Estado del Producto" numFmtId="0">
      <sharedItems containsBlank="1"/>
    </cacheField>
    <cacheField name="AVENCE PONDERADO" numFmtId="0">
      <sharedItems containsString="0" containsBlank="1" containsNumber="1" minValue="6.25E-2" maxValue="0.5"/>
    </cacheField>
    <cacheField name="No.2" numFmtId="0">
      <sharedItems containsSemiMixedTypes="0" containsString="0" containsNumber="1" containsInteger="1" minValue="1" maxValue="9"/>
    </cacheField>
    <cacheField name="ACTIVIDADES DEL PRODUCTO" numFmtId="0">
      <sharedItems longText="1"/>
    </cacheField>
    <cacheField name="% Ponderación Actividades" numFmtId="9">
      <sharedItems containsSemiMixedTypes="0" containsString="0" containsNumber="1" minValue="0.05" maxValue="1"/>
    </cacheField>
    <cacheField name="Fecha Inicio" numFmtId="0">
      <sharedItems containsSemiMixedTypes="0" containsNonDate="0" containsDate="1" containsString="0" minDate="2019-01-01T00:00:00" maxDate="2020-01-02T00:00:00"/>
    </cacheField>
    <cacheField name="Fecha fin" numFmtId="0">
      <sharedItems containsDate="1" containsMixedTypes="1" minDate="2019-01-30T00:00:00" maxDate="2020-02-01T00:00:00"/>
    </cacheField>
    <cacheField name="Reponderación actividad calculo en el periodo" numFmtId="0">
      <sharedItems containsBlank="1" containsMixedTypes="1" containsNumber="1" minValue="0" maxValue="0.05"/>
    </cacheField>
    <cacheField name="Responsable Actividad" numFmtId="0">
      <sharedItems containsBlank="1"/>
    </cacheField>
    <cacheField name="Avance % _x000a_*En escala de 1 a 100%" numFmtId="0">
      <sharedItems containsBlank="1" containsMixedTypes="1" containsNumber="1" minValue="0" maxValue="100"/>
    </cacheField>
    <cacheField name="Descripción avance y/o justificación del incumplimiento2" numFmtId="0">
      <sharedItems containsBlank="1" longText="1"/>
    </cacheField>
    <cacheField name="CUMPLIMIENTO ACTIVIDADES" numFmtId="9">
      <sharedItems containsMixedTypes="1" containsNumber="1" minValue="0" maxValue="50"/>
    </cacheField>
    <cacheField name="AVANCE PONDERADO PERIODO EVALUADO PA" numFmtId="9">
      <sharedItems containsMixedTypes="1" containsNumber="1" minValue="0" maxValue="5000"/>
    </cacheField>
    <cacheField name="AVANCE PONDERADO ACUMULADO PA" numFmtId="9">
      <sharedItems containsMixedTypes="1" containsNumber="1" minValue="0" maxValue="0.45"/>
    </cacheField>
    <cacheField name="Cumplimiento Acti." numFmtId="0" formula="'AVANCE PONDERADO PERIODO EVALUADO PA'/'Reponderación actividad calculo en el periodo'" databaseField="0"/>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Nicolas Casallas" refreshedDate="43581.542223611112" createdVersion="6" refreshedVersion="6" minRefreshableVersion="3" recordCount="72">
  <cacheSource type="worksheet">
    <worksheetSource ref="B6:AA78" sheet="PLAN DE ACCIÓN 2019 Producto"/>
  </cacheSource>
  <cacheFields count="27">
    <cacheField name="Pilar o Eje Transversal" numFmtId="0">
      <sharedItems count="2">
        <s v="7. Gobierno Legítimo, fortalecimiento Local y eficiencia"/>
        <s v="3.  Construcción de comunidad y cultura ciudadana"/>
      </sharedItems>
    </cacheField>
    <cacheField name="Meta Plan de Desarrollo o de Producto" numFmtId="0">
      <sharedItems/>
    </cacheField>
    <cacheField name="OBJETIVOS ESTRATEGICOS" numFmtId="0">
      <sharedItems longText="1"/>
    </cacheField>
    <cacheField name="PROCESO" numFmtId="0">
      <sharedItems/>
    </cacheField>
    <cacheField name="DEPENDENCIA" numFmtId="0">
      <sharedItems count="9">
        <s v="1. Dirección"/>
        <s v="2. Oficina de Control Interno"/>
        <s v="3. Oficina Asesora de Planeación"/>
        <s v="4. Oficina Asesora Jurídica"/>
        <s v="5. Subdirección de Gestión del Riesgo"/>
        <s v="6. Subdirección Operativa"/>
        <s v="7. Subdirección Logística"/>
        <s v="8. Subdirección de Gestión Corporativa"/>
        <s v="9. Subdirección de Gestión Humana"/>
      </sharedItems>
    </cacheField>
    <cacheField name="No." numFmtId="0">
      <sharedItems containsSemiMixedTypes="0" containsString="0" containsNumber="1" containsInteger="1" minValue="1" maxValue="16"/>
    </cacheField>
    <cacheField name="Nombre del producto" numFmtId="0">
      <sharedItems count="133" longText="1">
        <s v="Revista virtual: &quot;Bomberos Hoy el Magazzine&quot;."/>
        <s v="Noticiero &quot;Bomberos Hoy&quot;"/>
        <s v="Periódico virtual &quot;El Hidrante!"/>
        <s v="Reportaje: Bomberos en acción"/>
        <s v="La foto de la semana"/>
        <s v="Crónica: Historias en Bomberos Bogotá"/>
        <s v="Plan anual de auditoria vigencia 2019"/>
        <s v="Plan de adecuación del Modelo Integrado de Planeación y Gestión - MIPG - y el Sistema Integrado de Gestión."/>
        <s v="Integracion de los procesos de SIG-MIPG"/>
        <s v="Diagramas de flujo de proceso"/>
        <s v="Ventanilla única de atención ciudadano. "/>
        <s v="Diseño, desarrollo e implementación de la nueva intranet para la UAECOB"/>
        <s v="Transición de la Estrategia de Gobierno en linea a la implementacion de la Política de Gobierno Digital "/>
        <s v="Aplicación móvil para el sistema de información Misional Implementada"/>
        <s v="Herramienta tecnológica para la creación y administración de cursos virtuales en la UEA implementada"/>
        <s v="Herramienta tecnológica para la administración y gestión documental de la UAECOB Implementada."/>
        <s v="Levantamiento de inventario de activos de Información de Software, hardware y servicios, cuadro de caracterización documental actualizados"/>
        <s v="Diseño, desarrollo e implementación del nuevo Sistema de Información Misional para la UAECOB"/>
        <s v="Guía de Buenas Prácticas UAECOB 2019"/>
        <s v="Portafolio de Servicios UAECOB 2019"/>
        <s v="Jornadas de articulación con la Academia"/>
        <s v="Modelo de caracterización del relacionamiento de la UAECOB con sus grupos de interés"/>
        <s v="Seguimiento y control de los Planes e Indicadores que Gestiona la Entidad"/>
        <s v="Construcción de bases de datos de contratos"/>
        <s v="Creación de matriz de control y seguimiento de aprobación garantías"/>
        <s v="Revisión de formatos y procedimientos de contratación "/>
        <s v="Creación de protocolo para la puesta en marcha de medios alternativos de solución de conflictos"/>
        <s v="Documento diagnostico frente a escenarios de aglomeraciones de público permanentes (Teatros y Cinemas)"/>
        <s v="Proyecto virtualización capacitación normativa aplicada a revisiones técnicas"/>
        <s v="Identificación de nuevos requerimientos en el Sistema de Información Misional - Sub-módulo Revisiones Técnicas y Auto revisiones"/>
        <s v="Guía de riesgos comunes y asociados a incendios"/>
        <s v="Sistematización del procedimiento de capacitación a brigadas contra incendio empresarial"/>
        <s v="Actualización de Módulos de Capacitación Comunitaria"/>
        <s v="Proyecto de virtualización de capacitación a brigadas contra incendio empresarial"/>
        <s v="Actualizar la estrategia &quot;campañas de reducción del riesgo relacionadas con la prevención y mitigación de riesgos de incendio, matpel y otras  emergencias competencia de la UAECOB&quot; - IMER"/>
        <s v="Desarrollar jornadas de capacitación en las estaciones en pedagogía para las actividades del Club Bomberitos "/>
        <s v="Desarrollar Actividades de la estrategia del Club Bomberitos en el marco del mes de la prevención (Caravanas de la Prevención)"/>
        <s v="Implementación proyecto de prevención y autoprotección  comunitaria ante incendios forestales (fase 2)."/>
        <s v="Actualizar, publicar y seguimiento a la estrategia de cambio climático de la UAECOB"/>
        <s v="cartografía social en localidad de puente Aranda para materiales peligrosos"/>
        <s v="Divulgación de una campaña de gestión del riesgo en las 20 localidades "/>
        <s v="Diseñar y Gestionar una estrategia para la gestión del riesgo por incendios forestales en la localidad de Sumapaz"/>
        <s v="Insumo para Campaña de Prevención por incendios en el hogar "/>
        <s v="Curso Bomberitos _x000a_&quot;Nicolas Quevedo Rizo&quot;"/>
        <s v="Actualización del árbol de servicios"/>
        <s v="Información  estadística de las emergencias atendidas por la UAECOB."/>
        <s v="Simulacro de comunicaciones en emergencias"/>
        <s v="Revisión de hidrantes en Bogotá"/>
        <s v="Plan para el Fortalecimiento de la Gestión Integral de los Servicios Logísticos"/>
        <s v="_x000a_Plan de Mantenimiento Preventivo y Correctivo de Parque Automotor _x000a_"/>
        <s v="_x000a_Plan de Mantenimiento Preventivo y Correctivo de  Equipo Menor_x000a__x000a__x000a_"/>
        <s v="Diagnostico Integral de Archivos"/>
        <s v="Dar cumplimiento a la Política de Cero Papel en la Entidad, de conformidad con la Resolución 730 de 2013."/>
        <s v="Realizar Seguimiento a la implementación del PIGA"/>
        <s v="Realizar charlas comunicativas a los servidores públicos y/o contratistas del Edificio comando, en lo relacionado a las funciones del Defensor de la Ciudadanía de la UAECOB, para generar importancia frente a la oportunidad y coherencia de los requerimientos ciudadanos"/>
        <s v="Socializar a los funcionarios de la Línea 195, sobre la información de los trámites y servicios con los que cuenta la UAECOB."/>
        <s v=" Desarrollo académico de socialización y prevención disciplinaria a través del proceso de inducción y reinducción Coordinado por la OCDI"/>
        <s v="Capacitar en  el marco normativo contable para entidades de Gobierno (NMNCEG) aplicables a la UAE Cuerpo Oficial de Bomberos."/>
        <s v="Auditores internos entrenados"/>
        <s v="Cambio de la Cultura del Sistema Integrado de Gestión- MIPG"/>
        <s v="Certificación ISO 9001-2015"/>
        <s v="Gestionar la adquisición de un predio para la elaboración de estudios, diseños y construcción de una (1) Escuela de Formación Bomberil y una (1) estación de Bomberos."/>
        <s v="Aprobación de Estudios, Diseños y Estudios Previos para la adecuación y ampliación de la Estación de Bomberos de Marichuela - B10."/>
        <s v="Desarrollar un programa que garantice el 100% del mantenimiento de la infraestructura física de las Estaciones de Bomberos y el Edificio Comando"/>
        <s v="Gestionar la adquisición de un (1) predio para la implementación de una (1) estación de Bomberos"/>
        <s v="Implementación de (1) estación satélite forestal de bomberos sujeta al proyecto del sendero ambiental en los cerros orientales)"/>
        <s v="Elaboración de los estudios y diseños para la adecuación de la Estación de Bomberos de Ferias - B7."/>
        <s v="Implementar una Biblioteca virtual para la Unidad administrativa especial cuerpo oficial de bomberos Bogotá."/>
        <s v="Diseñar un programa de capacitación para ascenso de oficiales y suboficiales adaptado a la misionalidad de la entidad "/>
        <s v="Realizar un programa de capacitación y reentrenamiento a mínimo dos grupos especializados durante dos jornadas "/>
        <s v="Realizar seguimiento a la implementación del subsistema de Seguridad y Salud en el Trabajo"/>
        <s v="Realizar las acciones necesarias para la Formalización de la Escuela de Formación Bomberil de la UAECOB ante las autoridades competentes"/>
        <s v=" Capacitación Básica de investigación de incendios " u="1"/>
        <s v=" Desarrollar e implementar un programa para la prevención de Desórdenes Musculoesqueléticos" u="1"/>
        <s v="*Continuación - Ventanilla única de atención ciudadano. " u="1"/>
        <s v="Adopción SECOP II en los  procesos, formatos y procedimientos de contratación que se realizan en la Oficina Asesora Jurídica" u="1"/>
        <s v="Realizar jornadas de sensibilización en las 17 estaciones para el personal uniformado de los cambios normativos en  revisiones técnicas y aglomeración de publico" u="1"/>
        <s v="Socialización y distribución del Portafolio de servicios de la UAECOB" u="1"/>
        <s v="*Continuación -Dotación Tecnológica para la Estación de Bomberos de Bosa B-8 implementada" u="1"/>
        <s v="Flujo de procesos con la integración de los estándares de Gestión de Calidad, Ambiental y Seguridad y Salud en el Trabajo en los Procesos." u="1"/>
        <s v="*Continuación - Herramienta tecnológica para la administración y gestión documental de la UAECOB Implementada." u="1"/>
        <s v="Documento con el contenido de la ficha técnica del sistema de información requerido para la administración del proceso de Inventarios." u="1"/>
        <s v="Creación de procedimiento de pago de sentencias judiciales y conciliaciones" u="1"/>
        <s v="Modificación de la ruta de la calidad" u="1"/>
        <s v="Formulación y/o Actualización de la Guía Técnica de Pirotecnia y efectos especiales." u="1"/>
        <s v="Charlas, conversatorios, exposiciones con entidades del Distrito que sean referentes del Sistema Integrado de Gestión" u="1"/>
        <s v="Dar estricto cumplimiento a los objetivos y programas del Plan Institucional de Gestión Ambiental PIGA." u="1"/>
        <s v="Revisión y ajuste de la Estrategia de  Sensibilización Y Educación En Prevención De Incendios Y Emergencias Conexas- Club Bomberitos" u="1"/>
        <s v="Realizar una actividad de conocimiento  y/o Reducción en riesgos en incendios, búsqueda y rescate y materiales peligrosos incluida en el plan de acción de  los CLGR-CC (Consejos locales de gestión del riesgo y cambio climático)." u="1"/>
        <s v="Actividad de lanzamiento y socialización Guía Buenas Prácticas Saber Hacer Cuerpo Oficial Bomberos de Bogotá" u="1"/>
        <s v="Realización de Plan Específico de Respuesta (PER) por incendio en entidades públicas distritales o Grandes Superficies o empresas industriales y/o comerciales" u="1"/>
        <s v="Crónica: Bomberos de corazón." u="1"/>
        <s v="Ejercicio de aseguramiento de agua en edificios de gran altura." u="1"/>
        <s v="Simulacro de rescate vehicular " u="1"/>
        <s v="Plan anual de auditoria vigencia 2018" u="1"/>
        <s v="Capacitaciones documentales " u="1"/>
        <s v="Ejecución de las inspecciones técnicas  de seguridad humana y sistemas de protección contra incendios, solicitadas por los establecimientos, clasificados como riesgo moderado y alto." u="1"/>
        <s v="Sensibilización del equipo de investigación de incendios  en las 17 estaciones de la UAECOB." u="1"/>
        <s v="Simulacro de rescate vertical" u="1"/>
        <s v="Implementación proyecto de prevención y autoprotección  comunitaria ante incendios forestales." u="1"/>
        <s v="Formular Estructura Funcional para la Subdirección Logística" u="1"/>
        <s v="Foto de la semana" u="1"/>
        <s v="Creación Procedimientos de Acuerdo Marco de Precios, Otros Instrumentos de agregación de Demanda y Grandes Superficies" u="1"/>
        <s v="Ejercicio IEC INSARAG " u="1"/>
        <s v="*Continuación - Herramienta tecnológica para la creación y administración de cursos virtuales en la UEA implementada" u="1"/>
        <s v="*Continuación - Entornos de virtualización para la UAECOB Implementados" u="1"/>
        <s v="Socialización del árbol de servicios de emergencias de la UAECOB." u="1"/>
        <s v="Garantizar el Manejo integral de los Residuos que se generan en las dependencias de la UAECOB en cumplimiento a los Programas del PIGA" u="1"/>
        <s v="Socialización de tramites y servicios  de la entidad en las 20 localidades._x000a_" u="1"/>
        <s v="Implementación del  proyecto de prevención y autoprotección  comunitaria ante incedios forestales." u="1"/>
        <s v="Proceso de clasificación en el marco de la estrategia de búsqueda y rescate de la DNBC" u="1"/>
        <s v="Desarrollo e Implementación de un programa orientado a promover la práctica de actividad física en el personal de la UAECOB" u="1"/>
        <s v="*Continuación - Aplicación móvil para el sistema de información Misional Implementada" u="1"/>
        <s v="Curso Bomberitos &quot;Nicolas Quevedo Rizo&quot;" u="1"/>
        <s v="*Continuación -Levantamiento de inventario de activos de Información de Software, hardware y servicios, cuadro de caracterización documental actualizados" u="1"/>
        <s v="Actualización Manual de Contratación y  Supervisión" u="1"/>
        <s v="Capacitar en lenguaje de señas a los servidores que ejecuten acciones directas de atención a la ciudadanía" u="1"/>
        <s v="Simulacro de rescate por extensión" u="1"/>
        <s v="Bomberos Hoy el Informativo." u="1"/>
        <s v="proyectar las acciones necesarias para la  implementación de  una Biblioteca Virtual para la UAE Cuerpo Oficial de Bomberos Bogotá." u="1"/>
        <s v="Socialización de la estrategia de Cambio Climático UAECOB" u="1"/>
        <s v="realizar las acciones necesarias para la aprobación del PEI de la escuela de Formación Bomberil de la UAECOB ante las autoridades competentes " u="1"/>
        <s v="Planeación y organización de un evento de intercambio de experiencias con otros cuerpos de bomberos de Colombia sobre la implementación de la resolución 0358 de 2014 de la DNBC" u="1"/>
        <s v="Acciones Bomberiles. " u="1"/>
        <s v="Feria Expo académica para la articulación de oferta educativa en la ciudad con los funcionarios de la entidad" u="1"/>
        <s v="Definición y formulación de los insumos necesarios para establecer un sistema de información Logístico " u="1"/>
        <s v="Gestionar la realización de un curso para la investigación de incendios forestales para la entidad con entidades externas" u="1"/>
        <s v="Actividad de prevención en el marco de los programas del club bomberitos." u="1"/>
        <s v="Actualización del material de referencia para  los curso de investigación  de Incendio Básico e Intermedio" u="1"/>
        <s v="Implementar un plan de reentrenamiento de tres días para servidores de los cargos bombero y cabo" u="1"/>
        <s v="Simulacro de búsqueda y rescate con caninos en media montaña" u="1"/>
        <s v="Organización del III Congreso Internacional del Cuerpo Oficial Bomberos de Bogotá" u="1"/>
        <s v="Auditores internos en normas actualizadas, con formación certificada por organismos externos " u="1"/>
      </sharedItems>
    </cacheField>
    <cacheField name="% Ponderación Producto" numFmtId="0">
      <sharedItems containsSemiMixedTypes="0" containsString="0" containsNumber="1" minValue="6.25E-2" maxValue="1"/>
    </cacheField>
    <cacheField name="Meta Anual" numFmtId="0">
      <sharedItems containsSemiMixedTypes="0" containsString="0" containsNumber="1" minValue="0.2" maxValue="100"/>
    </cacheField>
    <cacheField name="Unidad Medida" numFmtId="0">
      <sharedItems/>
    </cacheField>
    <cacheField name="Descripción Meta" numFmtId="0">
      <sharedItems longText="1"/>
    </cacheField>
    <cacheField name="Responsable Producto" numFmtId="0">
      <sharedItems/>
    </cacheField>
    <cacheField name="1° TRIM" numFmtId="0">
      <sharedItems containsBlank="1" containsMixedTypes="1" containsNumber="1" minValue="0" maxValue="50"/>
    </cacheField>
    <cacheField name="2° TRIM" numFmtId="0">
      <sharedItems containsString="0" containsBlank="1" containsNumber="1" minValue="0" maxValue="100"/>
    </cacheField>
    <cacheField name="3° TRIM" numFmtId="0">
      <sharedItems containsString="0" containsBlank="1" containsNumber="1" minValue="0" maxValue="90"/>
    </cacheField>
    <cacheField name="4° TRIM" numFmtId="0">
      <sharedItems containsString="0" containsBlank="1" containsNumber="1" minValue="0" maxValue="100"/>
    </cacheField>
    <cacheField name="META 1° TRIM_x000a_(celda N)" numFmtId="0">
      <sharedItems containsMixedTypes="1" containsNumber="1" minValue="0" maxValue="50"/>
    </cacheField>
    <cacheField name="Programado 1er trimestre" numFmtId="9">
      <sharedItems containsSemiMixedTypes="0" containsString="0" containsNumber="1" minValue="0" maxValue="1"/>
    </cacheField>
    <cacheField name="AVANCE 1° TRIM" numFmtId="0">
      <sharedItems containsSemiMixedTypes="0" containsString="0" containsNumber="1" minValue="0" maxValue="50"/>
    </cacheField>
    <cacheField name="Descripción Avance y/o justificación del incumplimiento" numFmtId="0">
      <sharedItems containsBlank="1" containsMixedTypes="1" containsNumber="1" minValue="0" maxValue="0.25" longText="1"/>
    </cacheField>
    <cacheField name="Evidencia" numFmtId="0">
      <sharedItems containsBlank="1" longText="1"/>
    </cacheField>
    <cacheField name="Acción de mejora _x000a_*aplica si no se presentó avance" numFmtId="0">
      <sharedItems containsBlank="1"/>
    </cacheField>
    <cacheField name="Cumplimiento% (T8/S8)" numFmtId="9">
      <sharedItems containsSemiMixedTypes="0" containsString="0" containsNumber="1" minValue="0" maxValue="2"/>
    </cacheField>
    <cacheField name="Tipo de resultado" numFmtId="9">
      <sharedItems count="5">
        <s v="EXCELENTE"/>
        <s v="MALO"/>
        <s v="REGULAR"/>
        <s v="BUENO"/>
        <s v="No aplica" u="1"/>
      </sharedItems>
    </cacheField>
    <cacheField name="Estado del Producto" numFmtId="0">
      <sharedItems count="2">
        <s v="EN EJECUCIÓN"/>
        <s v="SIN EJECUTAR"/>
      </sharedItems>
    </cacheField>
    <cacheField name="AVENCE PONDERADO" numFmtId="9">
      <sharedItems containsSemiMixedTypes="0" containsString="0" containsNumber="1" minValue="0" maxValue="0.96"/>
    </cacheField>
    <cacheField name="Cumplimiento 1er tri." numFmtId="0" formula="IFERROR(('AVENCE PONDERADO'/'Programado 1er trimestre'),0)" databaseField="0"/>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44">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n v="1"/>
    <s v="Revista virtual: &quot;Bomberos Hoy el Magazzine&quot;."/>
    <n v="0.2"/>
    <n v="12"/>
    <s v="PDF enviado por correo electrónico"/>
    <s v="En el año se realizarán 12 publicaciones, en las cuales se destacará la  información más importante realizada durante el mes en curso, para de esta forma mantener actualizado al personal de la UAECOB."/>
    <s v="Oficina Asesora Prensa y Comunicaciones"/>
    <n v="3"/>
    <n v="6"/>
    <n v="9"/>
    <n v="12"/>
    <n v="3"/>
    <n v="3"/>
    <s v="Durante el trimestre se realizaron 3 Ediciones de la Revista Bomberos. "/>
    <s v="Edición 3: https://mail.google.com/mail/u/0/?tab=wm#search/revista+bomberos/162868856b74361c                                  Edición 2: https://mail.google.com/mail/u/0/?tab=wm#search/revista+bomberos/161e20307d4a6699                                  Edición 1: https://mail.google.com/mail/u/0/?tab=wm#search/revista+bomberos/161537ec184a1567"/>
    <s v="NA"/>
    <n v="1"/>
    <s v="EXCELENTE"/>
    <s v="EN EJECUCIÓN"/>
    <n v="0.2"/>
    <n v="1"/>
    <s v="Gestionar tres ediciones revista virtual. correspondientes al 1er trimestre, realizando la recopilación de la información, diseño y  publicación."/>
    <n v="0.25"/>
    <d v="2019-01-01T00:00:00"/>
    <d v="2019-03-31T00:00:00"/>
    <m/>
    <s v="Oficina Asesora Prensa y Comunicaciones"/>
    <n v="1"/>
    <s v="Se cumplió en su totalidad el objetivo. Recopilando la información en las diferentes áreas de la UAECOB"/>
    <n v="0.25"/>
    <n v="0.25"/>
    <n v="0.05"/>
  </r>
  <r>
    <m/>
    <m/>
    <m/>
    <s v="Gestión de las Comunicaciones Internas y Externas"/>
    <x v="0"/>
    <m/>
    <m/>
    <m/>
    <m/>
    <m/>
    <m/>
    <m/>
    <m/>
    <m/>
    <m/>
    <m/>
    <m/>
    <m/>
    <m/>
    <m/>
    <m/>
    <m/>
    <s v="BAJO"/>
    <m/>
    <m/>
    <n v="2"/>
    <s v="Gestionar tres ediciones revista virtual. correspondientes al 2do trimestre, realizando la recopilación de la información, diseño y  publicación."/>
    <n v="0.25"/>
    <d v="2019-04-01T00:00:00"/>
    <d v="2019-06-30T00:00:00"/>
    <n v="0"/>
    <m/>
    <m/>
    <m/>
    <n v="0"/>
    <n v="0"/>
    <n v="0"/>
  </r>
  <r>
    <m/>
    <m/>
    <m/>
    <s v="Gestión de las Comunicaciones Internas y Externas"/>
    <x v="0"/>
    <m/>
    <m/>
    <m/>
    <m/>
    <m/>
    <m/>
    <m/>
    <m/>
    <m/>
    <m/>
    <m/>
    <m/>
    <m/>
    <m/>
    <m/>
    <m/>
    <m/>
    <m/>
    <m/>
    <m/>
    <n v="3"/>
    <s v="Gestionar tres ediciones revista virtual. correspondientes al 3er trimestre, realizando la recopilación de la información, diseño y  publicación."/>
    <n v="0.25"/>
    <d v="2019-07-01T00:00:00"/>
    <d v="2019-09-30T00:00:00"/>
    <m/>
    <m/>
    <m/>
    <m/>
    <n v="0"/>
    <n v="0"/>
    <n v="0"/>
  </r>
  <r>
    <m/>
    <m/>
    <m/>
    <s v="Gestión de las Comunicaciones Internas y Externas"/>
    <x v="0"/>
    <m/>
    <m/>
    <m/>
    <m/>
    <m/>
    <m/>
    <m/>
    <m/>
    <m/>
    <m/>
    <m/>
    <m/>
    <m/>
    <m/>
    <m/>
    <m/>
    <m/>
    <s v="BAJO"/>
    <m/>
    <m/>
    <n v="4"/>
    <s v="Gestionar tres ediciones revista virtual. correspondientes al 4to trimestre, realizando la recopilación de la información, diseño y  publicación."/>
    <n v="0.25"/>
    <d v="2019-10-01T00:00:00"/>
    <d v="2019-12-31T00:00:00"/>
    <m/>
    <m/>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n v="2"/>
    <s v="Noticiero &quot;Bomberos Hoy&quot;"/>
    <n v="0.2"/>
    <n v="50"/>
    <s v="Noticiero en video subido a la plataforma de YouTube de la entidad"/>
    <s v="En el año se realizarán 50 publicaciones, en las cuales se destacará la información de los eventos, actividades y emergencias más relevantes desarrolladas durante la semana en curso en que se emita el noticiero"/>
    <s v="Oficina Asesora Prensa y Comunicaciones"/>
    <m/>
    <m/>
    <m/>
    <m/>
    <m/>
    <m/>
    <m/>
    <m/>
    <m/>
    <m/>
    <m/>
    <m/>
    <m/>
    <n v="1"/>
    <s v="Se realizarán 12 noticieros con su respectivas notas y presentaciones, recopilando la información en los diferentes eventos que se realicen en la entidad, se escribirán los textos y se editarán; para finalmente ser emitidos"/>
    <n v="0.25"/>
    <d v="2019-01-01T00:00:00"/>
    <d v="2019-03-31T00:00:00"/>
    <m/>
    <s v="Oficina Asesora Prensa y Comunicaciones"/>
    <n v="1"/>
    <s v="Se cumplió en su totalidad el objetivo. Realizando la meta esperada, más una edición más en este trimestre"/>
    <n v="0.25"/>
    <n v="0.25"/>
    <n v="0.05"/>
  </r>
  <r>
    <m/>
    <m/>
    <m/>
    <s v="Gestión de las Comunicaciones Internas y Externas"/>
    <x v="0"/>
    <m/>
    <m/>
    <m/>
    <m/>
    <m/>
    <m/>
    <s v="Oficina Asesora Prensa y Comunicaciones"/>
    <m/>
    <m/>
    <m/>
    <m/>
    <m/>
    <m/>
    <m/>
    <m/>
    <m/>
    <m/>
    <m/>
    <m/>
    <m/>
    <n v="2"/>
    <s v="Se realizarán 13 noticieros con su respectivas notas y presentaciones, recopilando la información en los diferentes eventos que se realicen en la entidad, se escribirán los textos y se editarán; para finalmente ser emitidos"/>
    <n v="0.25"/>
    <d v="2019-04-01T00:00:00"/>
    <d v="2019-06-30T00:00:00"/>
    <m/>
    <m/>
    <m/>
    <m/>
    <n v="0"/>
    <n v="0"/>
    <n v="0"/>
  </r>
  <r>
    <m/>
    <m/>
    <m/>
    <s v="Gestión de las Comunicaciones Internas y Externas"/>
    <x v="0"/>
    <m/>
    <m/>
    <m/>
    <m/>
    <m/>
    <m/>
    <s v="Oficina Asesora Prensa y Comunicaciones"/>
    <m/>
    <m/>
    <m/>
    <m/>
    <m/>
    <m/>
    <m/>
    <m/>
    <m/>
    <m/>
    <m/>
    <m/>
    <m/>
    <n v="3"/>
    <s v="Se realizarán 13 noticieros con su respectivas notas y presentaciones, recopilando la información en los diferentes eventos que se realicen en la entidad, se escribirán los textos y se editarán; para finalmente ser emitidos"/>
    <n v="0.25"/>
    <d v="2019-07-01T00:00:00"/>
    <d v="2019-09-30T00:00:00"/>
    <m/>
    <m/>
    <m/>
    <m/>
    <n v="0"/>
    <n v="0"/>
    <n v="0"/>
  </r>
  <r>
    <m/>
    <m/>
    <m/>
    <s v="Gestión de las Comunicaciones Internas y Externas"/>
    <x v="0"/>
    <m/>
    <m/>
    <m/>
    <m/>
    <m/>
    <m/>
    <s v="Oficina Asesora Prensa y Comunicaciones"/>
    <m/>
    <m/>
    <m/>
    <m/>
    <m/>
    <m/>
    <m/>
    <m/>
    <m/>
    <m/>
    <m/>
    <m/>
    <m/>
    <n v="4"/>
    <s v="Se realizarán 12 noticieros con su respectivas notas y presentaciones, recopilando la información en los diferentes eventos que se realicen en la entidad, se escribirán los textos y se editarán; para finalmente ser emitidos"/>
    <n v="0.25"/>
    <d v="2019-10-01T00:00:00"/>
    <d v="2019-12-31T00:00:00"/>
    <m/>
    <m/>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n v="3"/>
    <s v="Periódico virtual &quot;El Hidrante&quot;"/>
    <n v="0.15"/>
    <n v="50"/>
    <s v="Imagen enviada a través de correo electrónico a las cuentas de la UAECOB"/>
    <s v="En el año se realizarán 50 publicaciones, en las cuales se destacará la información de comunicación interna, para de esta forma mantener actualizado al personal de la UAECOB."/>
    <s v="Oficina Asesora Prensa y Comunicaciones"/>
    <m/>
    <m/>
    <m/>
    <m/>
    <m/>
    <m/>
    <m/>
    <m/>
    <m/>
    <m/>
    <m/>
    <m/>
    <m/>
    <n v="1"/>
    <s v="Se buscará la información en las diferentes áreas de la UAECOB, con el fin de diseñar en Illustratos el periódico virtual, el cual después de ser aprobado por el líder de comunicaciones, será emitido vía e-mail a la UAECOB. Para este trimestre se tiene como meta 12 periódicos"/>
    <n v="0.25"/>
    <d v="2019-01-01T00:00:00"/>
    <d v="2019-03-31T00:00:00"/>
    <m/>
    <s v="Oficina Asesora Prensa y Comunicaciones"/>
    <n v="1"/>
    <s v="Se cumplió en su totalidad el objetivo. Realizando las emisiones esperadas en este trimestre."/>
    <n v="0.25"/>
    <n v="0.25"/>
    <n v="3.7499999999999999E-2"/>
  </r>
  <r>
    <m/>
    <m/>
    <m/>
    <s v="Gestión de las Comunicaciones Internas y Externas"/>
    <x v="0"/>
    <m/>
    <m/>
    <m/>
    <m/>
    <m/>
    <m/>
    <s v="Oficina Asesora Prensa y Comunicaciones"/>
    <m/>
    <m/>
    <m/>
    <m/>
    <m/>
    <m/>
    <m/>
    <m/>
    <m/>
    <m/>
    <m/>
    <m/>
    <m/>
    <n v="2"/>
    <s v="Se buscará la información en las diferentes áreas de la UAECOB, con el fin de diseñar en Illustratos el periódico virtual, el cual después de ser aprobado por el líder de comunicaciones, será emitido vía e-mail a la UAECOB. Para este trimestre se tiene como meta 13 periódicos"/>
    <n v="0.25"/>
    <d v="2019-04-01T00:00:00"/>
    <d v="2019-06-30T00:00:00"/>
    <m/>
    <m/>
    <m/>
    <m/>
    <n v="0"/>
    <n v="0"/>
    <n v="0"/>
  </r>
  <r>
    <m/>
    <m/>
    <m/>
    <s v="Gestión de las Comunicaciones Internas y Externas"/>
    <x v="0"/>
    <m/>
    <m/>
    <m/>
    <m/>
    <m/>
    <m/>
    <s v="Oficina Asesora Prensa y Comunicaciones"/>
    <m/>
    <m/>
    <m/>
    <m/>
    <m/>
    <m/>
    <m/>
    <m/>
    <m/>
    <m/>
    <m/>
    <m/>
    <m/>
    <n v="3"/>
    <s v="Se buscará la información en las diferentes áreas de la UAECOB, con el fin de diseñar en Illustratos el periódico virtual, el cual después de ser aprobado por el líder de comunicaciones, será emitido vía e-mail a la UAECOB. Para este trimestre se tiene como meta 13 periódicos"/>
    <n v="0.25"/>
    <d v="2019-07-01T00:00:00"/>
    <d v="2019-09-30T00:00:00"/>
    <m/>
    <m/>
    <m/>
    <m/>
    <n v="0"/>
    <n v="0"/>
    <n v="0"/>
  </r>
  <r>
    <m/>
    <m/>
    <m/>
    <s v="Gestión de las Comunicaciones Internas y Externas"/>
    <x v="0"/>
    <m/>
    <m/>
    <m/>
    <m/>
    <m/>
    <m/>
    <s v="Oficina Asesora Prensa y Comunicaciones"/>
    <m/>
    <m/>
    <m/>
    <m/>
    <m/>
    <m/>
    <m/>
    <m/>
    <m/>
    <m/>
    <m/>
    <m/>
    <m/>
    <n v="4"/>
    <s v="Se buscará la información en las diferentes áreas de la UAECOB, con el fin de diseñar en Illustratos el periódico virtual, el cual después de ser aprobado por el líder de comunicaciones, será emitido vía e-mail a la UAECOB. Para este trimestre se tiene como meta 12 periódicos"/>
    <n v="0.25"/>
    <d v="2019-10-01T00:00:00"/>
    <d v="2019-12-31T00:00:00"/>
    <m/>
    <m/>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n v="4"/>
    <s v="Reportaje: Bomberos en acción"/>
    <n v="0.2"/>
    <n v="50"/>
    <s v="Video enviado a través de Redes Sociales y publicado en los noticieros de cada semana de la UAECOB"/>
    <s v="50 Videos enviado a través de Redes Sociales y publicado en los noticieros de cada semana de la UAECOB. De esta forma se mostrará a la comunidad la labor que realizan los Bomberos en materia de atención de incidentes"/>
    <s v="Oficina Asesora Prensa y Comunicaciones"/>
    <m/>
    <m/>
    <m/>
    <m/>
    <m/>
    <m/>
    <m/>
    <m/>
    <m/>
    <m/>
    <m/>
    <m/>
    <m/>
    <n v="1"/>
    <s v="Semanalmente se visitarán las estaciones de Bomberos para poder acompañarlos en las emergencias que surjan. Luego se editarán para ser emitidos en el noticiero. Pare este trimestre se tiene una meta de 12 crónicas"/>
    <n v="0.25"/>
    <d v="2019-01-01T00:00:00"/>
    <d v="2019-03-31T00:00:00"/>
    <m/>
    <s v="Oficina Asesora Prensa y Comunicaciones"/>
    <n v="1"/>
    <s v="Se cumplió en su totalidad el objetivo. Realizando 24 ediciones del producto denominado Bomberos en Acción"/>
    <n v="0.25"/>
    <n v="0.25"/>
    <n v="0.05"/>
  </r>
  <r>
    <m/>
    <m/>
    <m/>
    <s v="Gestión de las Comunicaciones Internas y Externas"/>
    <x v="0"/>
    <m/>
    <m/>
    <m/>
    <m/>
    <m/>
    <m/>
    <s v="Oficina Asesora Prensa y Comunicaciones"/>
    <m/>
    <m/>
    <m/>
    <m/>
    <m/>
    <m/>
    <m/>
    <m/>
    <m/>
    <m/>
    <m/>
    <m/>
    <m/>
    <n v="2"/>
    <s v="Semanalmente se visitarán las estaciones de Bomberos para poder acompañarlos en las emergencias que surjan. Luego se editarán para ser emitidos en el noticiero. Pare este trimestre se tiene una meta de 13 crónicas"/>
    <n v="0.25"/>
    <d v="2019-04-01T00:00:00"/>
    <d v="2019-06-30T00:00:00"/>
    <m/>
    <m/>
    <m/>
    <m/>
    <n v="0"/>
    <n v="0"/>
    <n v="0"/>
  </r>
  <r>
    <m/>
    <m/>
    <m/>
    <s v="Gestión de las Comunicaciones Internas y Externas"/>
    <x v="0"/>
    <m/>
    <m/>
    <m/>
    <m/>
    <m/>
    <m/>
    <s v="Oficina Asesora Prensa y Comunicaciones"/>
    <m/>
    <m/>
    <m/>
    <m/>
    <m/>
    <m/>
    <m/>
    <m/>
    <m/>
    <m/>
    <m/>
    <m/>
    <m/>
    <n v="3"/>
    <s v="Semanalmente se visitarán las estaciones de Bomberos para poder acompañarlos en las emergencias que surjan. Luego se editarán para ser emitidos en el noticiero. Pare este trimestre se tiene una meta de 13 crónicas"/>
    <n v="0.25"/>
    <d v="2019-07-01T00:00:00"/>
    <d v="2019-09-30T00:00:00"/>
    <m/>
    <m/>
    <m/>
    <m/>
    <n v="0"/>
    <n v="0"/>
    <n v="0"/>
  </r>
  <r>
    <m/>
    <m/>
    <m/>
    <s v="Gestión de las Comunicaciones Internas y Externas"/>
    <x v="0"/>
    <m/>
    <m/>
    <m/>
    <m/>
    <m/>
    <m/>
    <s v="Oficina Asesora Prensa y Comunicaciones"/>
    <m/>
    <m/>
    <m/>
    <m/>
    <m/>
    <m/>
    <m/>
    <m/>
    <m/>
    <m/>
    <m/>
    <m/>
    <m/>
    <n v="4"/>
    <s v="Semanalmente se visitarán las estaciones de Bomberos para poder acompañarlos en las emergencias que surjan. Luego se editarán para ser emitidos en el noticiero. Pare este trimestre se tiene una meta de 12 crónicas"/>
    <n v="0.25"/>
    <d v="2019-10-01T00:00:00"/>
    <d v="2019-12-31T00:00:00"/>
    <m/>
    <m/>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n v="5"/>
    <s v="La foto de la semana"/>
    <n v="0.1"/>
    <n v="50"/>
    <s v="Foto diagramada publicada en redes sociales"/>
    <s v="50 Fotos diagramada publicada en redes sociales. A través de una fotografía mostrar el incidente o hecho que haya sido relevante durante la semana y que por sí misma genere impacto visual"/>
    <s v="Oficina Asesora Prensa y Comunicaciones"/>
    <m/>
    <m/>
    <m/>
    <m/>
    <m/>
    <m/>
    <m/>
    <m/>
    <m/>
    <m/>
    <m/>
    <m/>
    <m/>
    <n v="1"/>
    <s v="Semanalmente en los acompañamientos a las emergencias que surjan en las visitas a las estaciones, se tomarán fotografías para determinar cual puede ser la más impactante y luego en illustrator se editará, con el fin de ponerle una leyenda del incidente, para finalmente ser emitida en redes sociales. Para este trimestre se tiene como meta 12 publicaciones"/>
    <n v="0.25"/>
    <d v="2019-01-01T00:00:00"/>
    <d v="2019-03-31T00:00:00"/>
    <m/>
    <s v="Oficina Asesora Prensa y Comunicaciones"/>
    <n v="1"/>
    <s v="Se cumplió en su totalidad el objetivo. Realizando las publicaciones de la meta, en las que de los incidentes se escoge una foto relevante y se convierte en la Foto de la Semana"/>
    <n v="0.25"/>
    <n v="0.25"/>
    <n v="2.5000000000000001E-2"/>
  </r>
  <r>
    <m/>
    <m/>
    <m/>
    <s v="Gestión de las Comunicaciones Internas y Externas"/>
    <x v="0"/>
    <m/>
    <m/>
    <m/>
    <m/>
    <m/>
    <m/>
    <s v="Oficina Asesora Prensa y Comunicaciones"/>
    <m/>
    <m/>
    <m/>
    <m/>
    <m/>
    <m/>
    <m/>
    <m/>
    <m/>
    <m/>
    <m/>
    <m/>
    <m/>
    <n v="2"/>
    <s v="Semanalmente en los acompañamientos a las emergencias que surjan en las visitas a las estaciones, se tomarán fotografías para determinar cual puede ser la más impactante y luego en illustrator se editará, con el fin de ponerle una leyenda del incidente, para finalmente ser emitida en redes sociales. Para este trimestre se tiene como meta 13 publicaciones"/>
    <n v="0.25"/>
    <d v="2019-04-01T00:00:00"/>
    <d v="2019-06-30T00:00:00"/>
    <m/>
    <m/>
    <m/>
    <m/>
    <n v="0"/>
    <n v="0"/>
    <n v="0"/>
  </r>
  <r>
    <m/>
    <m/>
    <m/>
    <s v="Gestión de las Comunicaciones Internas y Externas"/>
    <x v="0"/>
    <m/>
    <m/>
    <m/>
    <m/>
    <m/>
    <m/>
    <s v="Oficina Asesora Prensa y Comunicaciones"/>
    <m/>
    <m/>
    <m/>
    <m/>
    <m/>
    <m/>
    <m/>
    <m/>
    <m/>
    <m/>
    <m/>
    <m/>
    <m/>
    <n v="3"/>
    <s v="Semanalmente en los acompañamientos a las emergencias que surjan en las visitas a las estaciones, se tomarán fotografías para determinar cual puede ser la más impactante y luego en illustrator se editará, con el fin de ponerle una leyenda del incidente, para finalmente ser emitida en redes sociales. Para este trimestre se tiene como meta 13 publicaciones"/>
    <n v="0.25"/>
    <d v="2019-07-01T00:00:00"/>
    <d v="2019-09-30T00:00:00"/>
    <m/>
    <m/>
    <m/>
    <m/>
    <n v="0"/>
    <n v="0"/>
    <n v="0"/>
  </r>
  <r>
    <m/>
    <m/>
    <m/>
    <s v="Gestión de las Comunicaciones Internas y Externas"/>
    <x v="0"/>
    <m/>
    <m/>
    <m/>
    <m/>
    <m/>
    <m/>
    <s v="Oficina Asesora Prensa y Comunicaciones"/>
    <m/>
    <m/>
    <m/>
    <m/>
    <m/>
    <m/>
    <m/>
    <m/>
    <m/>
    <m/>
    <m/>
    <m/>
    <m/>
    <n v="4"/>
    <s v="Semanalmente en los acompañamientos a las emergencias que surjan en las visitas a las estaciones, se tomarán fotografías para determinar cual puede ser la más impactante y luego en illustrator se editará, con el fin de ponerle una leyenda del incidente, para finalmente ser emitida en redes sociales. Para este trimestre se tiene como meta 12 publicaciones"/>
    <n v="0.25"/>
    <d v="2019-10-01T00:00:00"/>
    <d v="2019-12-31T00:00:00"/>
    <m/>
    <m/>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n v="6"/>
    <s v="Crónica: Historias en Bomberos Bogotá"/>
    <n v="0.15"/>
    <n v="50"/>
    <s v="Video enviado a través de Redes Sociales y publicado en los noticieros de cada semana de la UAECOB"/>
    <s v="50 Video. Contar a través de videos las historias que suceden en las estaciones o a los bomberos y que son dignas de contar"/>
    <s v="Oficina Asesora Prensa y Comunicaciones"/>
    <m/>
    <m/>
    <m/>
    <m/>
    <m/>
    <m/>
    <m/>
    <m/>
    <m/>
    <m/>
    <m/>
    <m/>
    <m/>
    <n v="1"/>
    <s v="Se coordinarán con los distintos bomberos, historias que sean de interés general y que por medio de contarlas se pueda dar a conocer la misionalidad y la parte humana de los bomberos, se grabará en cada estación una crónica, se editará y luego será emitida en redes sociales. Para este trimestre se tiene contemplado hacer 12 crónicas"/>
    <n v="0.25"/>
    <d v="2019-01-01T00:00:00"/>
    <d v="2019-03-31T00:00:00"/>
    <m/>
    <s v="Oficina Asesora Prensa y Comunicaciones"/>
    <n v="1"/>
    <s v="Se cumplió en su totalidad el objetivo. Realizando 19 videos de historias, acontecimiento o realidades del la UAECOB en sus estaciones"/>
    <n v="0.25"/>
    <n v="0.25"/>
    <n v="3.7499999999999999E-2"/>
  </r>
  <r>
    <m/>
    <m/>
    <m/>
    <s v="Gestión de las Comunicaciones Internas y Externas"/>
    <x v="0"/>
    <m/>
    <m/>
    <m/>
    <m/>
    <m/>
    <m/>
    <s v="Oficina Asesora Prensa y Comunicaciones"/>
    <m/>
    <m/>
    <m/>
    <m/>
    <m/>
    <m/>
    <m/>
    <m/>
    <m/>
    <m/>
    <m/>
    <m/>
    <m/>
    <n v="2"/>
    <s v="Se coordinarán con los distintos bomberos, historias que sean de interés general y que por medio de contarlas se pueda dar a conocer la misionalidad y la parte humana de los bomberos, se grabará en cada estación una crónica, se editará y luego será emitida en redes sociales. Para este trimestre se tiene contemplado hacer 13 crónicas"/>
    <n v="0.25"/>
    <d v="2019-04-01T00:00:00"/>
    <d v="2019-06-30T00:00:00"/>
    <m/>
    <m/>
    <m/>
    <m/>
    <n v="0"/>
    <n v="0"/>
    <n v="0"/>
  </r>
  <r>
    <m/>
    <m/>
    <m/>
    <s v="Gestión de las Comunicaciones Internas y Externas"/>
    <x v="0"/>
    <m/>
    <m/>
    <m/>
    <m/>
    <m/>
    <m/>
    <s v="Oficina Asesora Prensa y Comunicaciones"/>
    <m/>
    <m/>
    <m/>
    <m/>
    <m/>
    <m/>
    <m/>
    <m/>
    <m/>
    <m/>
    <m/>
    <m/>
    <m/>
    <n v="3"/>
    <s v="Se coordinarán con los distintos bomberos, historias que sean de interés general y que por medio de contarlas se pueda dar a conocer la misionalidad y la parte humana de los bomberos, se grabará en cada estación una crónica, se editará y luego será emitida en redes sociales. Para este trimestre se tiene contemplado hacer 13 crónicas"/>
    <n v="0.25"/>
    <d v="2019-07-01T00:00:00"/>
    <d v="2019-09-30T00:00:00"/>
    <m/>
    <m/>
    <m/>
    <m/>
    <n v="0"/>
    <n v="0"/>
    <n v="0"/>
  </r>
  <r>
    <m/>
    <m/>
    <m/>
    <s v="Gestión de las Comunicaciones Internas y Externas"/>
    <x v="0"/>
    <m/>
    <m/>
    <m/>
    <m/>
    <m/>
    <m/>
    <s v="Oficina Asesora Prensa y Comunicaciones"/>
    <m/>
    <m/>
    <m/>
    <m/>
    <m/>
    <m/>
    <m/>
    <m/>
    <m/>
    <m/>
    <m/>
    <m/>
    <m/>
    <n v="4"/>
    <s v="Se coordinarán con los distintos bomberos, historias que sean de interés general y que por medio de contarlas se pueda dar a conocer la misionalidad y la parte humana de los bomberos, se grabará en cada estación una crónica, se editará y luego será emitida en redes sociales. Para este trimestre se tiene contemplado hacer 12 crónicas"/>
    <n v="0.25"/>
    <d v="2019-10-01T00:00:00"/>
    <d v="2019-12-31T00:00:00"/>
    <m/>
    <m/>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Evaluación Independiente"/>
    <x v="1"/>
    <n v="1"/>
    <s v="Plan anual de auditoria vigencia 2019"/>
    <n v="0.15"/>
    <n v="1"/>
    <s v="%"/>
    <s v="Realizar las diferentes actividades aprobadas y programadas en el Plan Anual de Auditorías para la vigencia 2019"/>
    <s v="Oficina de Control Interno"/>
    <m/>
    <m/>
    <m/>
    <m/>
    <m/>
    <m/>
    <m/>
    <m/>
    <m/>
    <m/>
    <m/>
    <m/>
    <m/>
    <n v="1"/>
    <s v="Gestionar el PAA para el 1er trimestre, cumpliendo con las siguientes actividades:_x000a_1. Adelantar la planeación. (Investigación documental, elaboración de plan de auditoría, memorandos, entre otros) 20%_x000a_2. Adelantar las actividades (mesas de trabajo, entrevistas, encuestas, recopilación de evidencias). 50% _x000a_3. Análisis de las evidencias y formulación de hallazgos u observaciones, plasmados en los informes. 20%_x000a_4. Entrega del informe final, reporte electrónicos, memorandos, a las partes interesadas. 10%"/>
    <n v="0.25"/>
    <d v="2019-01-01T00:00:00"/>
    <d v="2019-03-31T00:00:00"/>
    <m/>
    <s v="Oficina de Control Interno"/>
    <n v="1"/>
    <s v="La OCI  en cumplimiento del plan anual de auditorias vigencia 2019, planeó  y ejecutó 29 actividades asi:_x000a_-16 seguimientos (SIDEAP, PAAC, Plan de mejoramiento, cumplimiento Directivas, entre otros)_x000a_- 1 CCCI  (secretaría técnica)_x000a_-  7 Informes de Ley ( CI Contable, austeridad, evaluación por dependencias, entre otros)_x000a_- 1 reporte Furag_x000a_-  3 actividades para fortalecer el autocontrol_x000a_- 4 activides respuestas a Entes de Control y requerimientos de partes interesadas_x000a_Se encuentran 4 actividades en ejecución dentro de los términos programados en el Plan Anual de Auditorías cuyo vencimiento es en 2 trimestre de la vigencia, estas actividades se encuentran en la análisis de evidencias para la formulñación de hallazgos u observaciones_x000a_"/>
    <n v="0.25"/>
    <n v="0.25"/>
    <n v="3.7499999999999999E-2"/>
  </r>
  <r>
    <m/>
    <m/>
    <m/>
    <s v="Evaluación Independiente"/>
    <x v="1"/>
    <m/>
    <m/>
    <m/>
    <m/>
    <m/>
    <m/>
    <s v="Oficina de Control Interno"/>
    <m/>
    <m/>
    <m/>
    <m/>
    <m/>
    <m/>
    <m/>
    <m/>
    <m/>
    <m/>
    <m/>
    <m/>
    <m/>
    <n v="2"/>
    <s v="Gestionar el PAA para el 2do trimestre, cumpliendo con las siguientes actividades:_x000a_1. Adelantar la planeación. (Investigación documental, elaboración de plan de auditoría, memorandos, entre otros) 20%_x000a_2. Adelantar las actividades (mesas de trabajo, entrevistas, encuestas, recopilación de evidencias). 50% _x000a_3. Análisis de las evidencias y formulación de hallazgos u observaciones, plasmados en los informes. 20%_x000a_4. Entrega del informe final, reporte electrónicos, memorandos, a las partes interesadas. 10%"/>
    <n v="0.25"/>
    <d v="2019-04-01T00:00:00"/>
    <d v="2019-06-30T00:00:00"/>
    <n v="0"/>
    <m/>
    <m/>
    <m/>
    <n v="0"/>
    <n v="0"/>
    <n v="0"/>
  </r>
  <r>
    <m/>
    <m/>
    <m/>
    <s v="Evaluación Independiente"/>
    <x v="1"/>
    <m/>
    <m/>
    <m/>
    <m/>
    <m/>
    <m/>
    <s v="Oficina de Control Interno"/>
    <m/>
    <m/>
    <m/>
    <m/>
    <m/>
    <m/>
    <m/>
    <m/>
    <m/>
    <m/>
    <m/>
    <m/>
    <m/>
    <n v="3"/>
    <s v="Gestionar el PAA para el 3er trimestre, cumpliendo con las siguientes actividades:_x000a_1. Adelantar la planeación. (Investigación documental, elaboración de plan de auditoría, memorandos, entre otros) 20%_x000a_2. Adelantar las actividades (mesas de trabajo, entrevistas, encuestas, recopilación de evidencias). 50% _x000a_3. Análisis de las evidencias y formulación de hallazgos u observaciones, plasmados en los informes. 20%_x000a_4. Entrega del informe final, reporte electrónicos, memorandos, a las partes interesadas. 10%"/>
    <n v="0.25"/>
    <d v="2019-07-01T00:00:00"/>
    <s v="31/09/2019"/>
    <m/>
    <m/>
    <m/>
    <m/>
    <n v="0"/>
    <n v="0"/>
    <n v="0"/>
  </r>
  <r>
    <m/>
    <m/>
    <m/>
    <s v="Evaluación Independiente"/>
    <x v="1"/>
    <m/>
    <m/>
    <m/>
    <m/>
    <m/>
    <m/>
    <s v="Oficina de Control Interno"/>
    <m/>
    <m/>
    <m/>
    <m/>
    <m/>
    <m/>
    <m/>
    <m/>
    <m/>
    <m/>
    <m/>
    <m/>
    <m/>
    <n v="4"/>
    <s v="Gestionar el PAA para el 4to trimestre, cumpliendo con las siguientes actividades:_x000a_1. Adelantar la planeación. (Investigación documental, elaboración de plan de auditoría, memorandos, entre otros) 20%_x000a_2. Adelantar las actividades (mesas de trabajo, entrevistas, encuestas, recopilación de evidencias). 50% _x000a_3. Análisis de las evidencias y formulación de hallazgos u observaciones, plasmados en los informes. 20%_x000a_4. Entrega del informe final, reporte electrónicos, memorandos, a las partes interesadas. 10%"/>
    <n v="0.25"/>
    <d v="2019-10-01T00:00:00"/>
    <d v="2019-12-31T00:00:00"/>
    <m/>
    <m/>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2"/>
    <n v="1"/>
    <s v="Plan de adecuación del Modelo Integrado de Planeación y Gestión - MIPG - y el Sistema Integrado de Gestión."/>
    <n v="6.25E-2"/>
    <n v="1"/>
    <s v="Porciento"/>
    <s v="100% Actividades cumplidas del plan de adecuación. En los estándares definidos en el Sistema Integrado de Gestión a los requerimientos del MIPG"/>
    <s v="Responsable del Sistema de Gestión de Calidad"/>
    <n v="3"/>
    <n v="6"/>
    <n v="9"/>
    <n v="12"/>
    <n v="3"/>
    <n v="3"/>
    <s v="Durante el trimestre se realizaron 3 Ediciones de la Revista Bomberos. "/>
    <s v="Edición 3: https://mail.google.com/mail/u/0/?tab=wm#search/revista+bomberos/162868856b74361c                                  Edición 2: https://mail.google.com/mail/u/0/?tab=wm#search/revista+bomberos/161e20307d4a6699                                  Edición 1: https://mail.google.com/mail/u/0/?tab=wm#search/revista+bomberos/161537ec184a1567"/>
    <s v="NA"/>
    <n v="1"/>
    <s v="EXCELENTE"/>
    <s v="EN EJECUCIÓN"/>
    <n v="6.25E-2"/>
    <n v="1"/>
    <s v="Realizar estrategia de socialización del MIPG"/>
    <n v="0.111"/>
    <d v="2019-01-04T00:00:00"/>
    <d v="2019-02-28T00:00:00"/>
    <m/>
    <s v="Mejora continua"/>
    <n v="0.7"/>
    <s v="Se gestionó ante la Secretaria General el acompañamiento del Profesional Andrés Lara (par MIPG para el sector seguridad) para socializar ante el Comité Directivo del 14 de enero el Modelo MIPG y su implementación.  Se diseñó en coordinación con el SIG la estrategia de socialización para los servidores de la entidad y se solicitó a prensa el diseño de las piezas comunicacionales."/>
    <n v="7.7699999999999991E-2"/>
    <n v="5.4389999999999994E-2"/>
    <n v="4.8562499999999995E-3"/>
  </r>
  <r>
    <m/>
    <m/>
    <m/>
    <s v="Gestión Integrada"/>
    <x v="2"/>
    <m/>
    <m/>
    <m/>
    <m/>
    <m/>
    <m/>
    <s v="Responsable del Sistema de Gestión de Calidad"/>
    <m/>
    <m/>
    <m/>
    <m/>
    <m/>
    <m/>
    <m/>
    <m/>
    <m/>
    <m/>
    <s v="BAJO"/>
    <m/>
    <m/>
    <n v="2"/>
    <s v="Elaborar el  documento de integración del MIPG y el SIG - UAECOB"/>
    <n v="0.111"/>
    <d v="2019-03-01T00:00:00"/>
    <d v="2019-03-31T00:00:00"/>
    <m/>
    <s v="Mejora continua"/>
    <n v="1"/>
    <s v="Se documento la integración de los procesos de la UAECOB con el MIPG en una matriz de excel"/>
    <n v="0.111"/>
    <n v="0.111"/>
    <n v="0"/>
  </r>
  <r>
    <m/>
    <m/>
    <m/>
    <s v="Gestión Integrada"/>
    <x v="2"/>
    <m/>
    <m/>
    <m/>
    <m/>
    <m/>
    <m/>
    <s v="Responsable del Sistema de Gestión de Calidad"/>
    <m/>
    <m/>
    <m/>
    <m/>
    <m/>
    <m/>
    <m/>
    <m/>
    <m/>
    <m/>
    <m/>
    <m/>
    <m/>
    <n v="3"/>
    <s v="Proyectar  resolución de creación del Comité Institucional de Gestión y Desempeño de la UAECOB, así como su aprobación."/>
    <n v="0.111"/>
    <d v="2019-04-01T00:00:00"/>
    <d v="2019-04-30T00:00:00"/>
    <m/>
    <s v="Mejora continua"/>
    <n v="0.9"/>
    <s v="Se proyectó la resolución con los ajustes propios a la realidad de la entidad y se gestionó la firma de los responsables de cada área.  Esta pendiente la firma de la OAJ y Dirección."/>
    <n v="9.9900000000000003E-2"/>
    <n v="8.9910000000000004E-2"/>
    <n v="0"/>
  </r>
  <r>
    <m/>
    <m/>
    <m/>
    <s v="Gestión Integrada"/>
    <x v="2"/>
    <m/>
    <m/>
    <m/>
    <m/>
    <m/>
    <m/>
    <s v="Responsable del Sistema de Gestión de Calidad"/>
    <m/>
    <m/>
    <m/>
    <m/>
    <m/>
    <m/>
    <m/>
    <m/>
    <m/>
    <m/>
    <s v="BAJO"/>
    <m/>
    <m/>
    <n v="4"/>
    <s v="Solicitar a los líderes de cada una de las politicas de MIPG la conformación de los equipos técnicos de gestión y desempeño."/>
    <n v="0.111"/>
    <d v="2019-02-01T00:00:00"/>
    <d v="2019-05-31T00:00:00"/>
    <m/>
    <s v="Mejora continua"/>
    <m/>
    <m/>
    <n v="0"/>
    <n v="0"/>
    <n v="0"/>
  </r>
  <r>
    <m/>
    <m/>
    <m/>
    <s v="Gestión Integrada"/>
    <x v="2"/>
    <m/>
    <m/>
    <m/>
    <m/>
    <m/>
    <m/>
    <s v="Responsable del Sistema de Gestión de Calidad"/>
    <m/>
    <m/>
    <m/>
    <m/>
    <m/>
    <m/>
    <m/>
    <m/>
    <m/>
    <m/>
    <m/>
    <m/>
    <m/>
    <n v="5"/>
    <s v="Elaborar el documento con lineamientos para los equipos técnicos de gestión y desempeño"/>
    <n v="0.111"/>
    <d v="2019-02-01T00:00:00"/>
    <d v="2019-06-01T00:00:00"/>
    <m/>
    <s v="Mejora continua"/>
    <m/>
    <m/>
    <n v="0"/>
    <n v="0"/>
    <n v="0"/>
  </r>
  <r>
    <m/>
    <m/>
    <m/>
    <s v="Gestión Integrada"/>
    <x v="2"/>
    <m/>
    <m/>
    <m/>
    <m/>
    <m/>
    <m/>
    <s v="Responsable del Sistema de Gestión de Calidad"/>
    <m/>
    <m/>
    <m/>
    <m/>
    <m/>
    <m/>
    <m/>
    <m/>
    <m/>
    <m/>
    <m/>
    <m/>
    <m/>
    <n v="6"/>
    <s v="Convocar 4 Sesiones Comité Institucional de Gestión y Desempeño"/>
    <n v="0.111"/>
    <d v="2019-02-01T00:00:00"/>
    <d v="2019-12-31T00:00:00"/>
    <m/>
    <s v="Mejora continua"/>
    <n v="0.25"/>
    <s v="Se avanzo en ñla primera sesion de MIPG"/>
    <n v="2.775E-2"/>
    <n v="6.9375000000000001E-3"/>
    <n v="0"/>
  </r>
  <r>
    <m/>
    <m/>
    <m/>
    <s v="Gestión Integrada"/>
    <x v="2"/>
    <m/>
    <m/>
    <m/>
    <m/>
    <m/>
    <m/>
    <s v="Responsable del Sistema de Gestión de Calidad"/>
    <m/>
    <m/>
    <m/>
    <m/>
    <m/>
    <m/>
    <m/>
    <m/>
    <m/>
    <m/>
    <m/>
    <m/>
    <m/>
    <n v="7"/>
    <s v="Consolidar y reportar la información solicitada por el FURAG"/>
    <n v="0.111"/>
    <d v="2019-02-01T00:00:00"/>
    <d v="2019-06-30T00:00:00"/>
    <m/>
    <s v="Mejora continua"/>
    <n v="1"/>
    <s v="Se consolida y reporta la información solicitada por el FURAG"/>
    <n v="0.111"/>
    <n v="0.111"/>
    <n v="0"/>
  </r>
  <r>
    <m/>
    <m/>
    <m/>
    <s v="Gestión Integrada"/>
    <x v="2"/>
    <m/>
    <m/>
    <m/>
    <m/>
    <m/>
    <m/>
    <s v="Responsable del Sistema de Gestión de Calidad"/>
    <m/>
    <m/>
    <m/>
    <m/>
    <m/>
    <m/>
    <m/>
    <m/>
    <m/>
    <m/>
    <m/>
    <m/>
    <m/>
    <n v="8"/>
    <s v="Coordinar la realización de  los 16 autodiagnósticos para cada una de las políticas  en dos momentos distribuidos en los dos semestres del año"/>
    <n v="0.111"/>
    <d v="2019-02-01T00:00:00"/>
    <d v="2019-12-31T00:00:00"/>
    <m/>
    <s v="Mejora continua"/>
    <m/>
    <m/>
    <n v="0"/>
    <n v="0"/>
    <n v="0"/>
  </r>
  <r>
    <m/>
    <m/>
    <m/>
    <s v="Gestión Integrada"/>
    <x v="2"/>
    <m/>
    <m/>
    <m/>
    <m/>
    <m/>
    <m/>
    <s v="Responsable del Sistema de Gestión de Calidad"/>
    <m/>
    <m/>
    <m/>
    <m/>
    <m/>
    <m/>
    <m/>
    <m/>
    <m/>
    <m/>
    <m/>
    <m/>
    <m/>
    <n v="9"/>
    <s v="Solicitar a los lideres de cada una de las politicas de MIPG la elaboración del Plan de Acción de la política de su competencia"/>
    <n v="0.111"/>
    <d v="2019-02-01T00:00:00"/>
    <d v="2019-06-30T00:00:00"/>
    <m/>
    <s v="Mejora continua"/>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2"/>
    <n v="2"/>
    <s v="Integracion de los procesos de SIG-MIPG"/>
    <n v="6.25E-2"/>
    <n v="12"/>
    <s v="Caracterizaciones de proceso publicadas"/>
    <s v="Actualizar el 100% de las caracterizaciones de proceso de la UAECOB"/>
    <s v="Responsable del Sistema de Gestión de Calidad"/>
    <m/>
    <m/>
    <m/>
    <m/>
    <m/>
    <m/>
    <m/>
    <m/>
    <m/>
    <m/>
    <m/>
    <m/>
    <m/>
    <n v="1"/>
    <s v="Documentar  las Caracterizaciones de los procesos: Gestión Estratégica, Gestión de Comunicaciones y Gestión Integrada. Gestión Administrativa, Gestión Tecnológica, Gestión Financiera."/>
    <n v="0.5"/>
    <d v="2019-02-04T00:00:00"/>
    <d v="2019-03-31T00:00:00"/>
    <m/>
    <s v="Mejora continua"/>
    <n v="0.2"/>
    <s v="Se han realizado las mesas de trabajo con los procesos para documentar las respectivas caracterizaciones"/>
    <n v="0.1"/>
    <n v="2.0000000000000004E-2"/>
    <n v="6.2500000000000003E-3"/>
  </r>
  <r>
    <m/>
    <m/>
    <m/>
    <s v="Gestión Integrada"/>
    <x v="2"/>
    <m/>
    <m/>
    <m/>
    <m/>
    <m/>
    <m/>
    <s v="Responsable del Sistema de Gestión de Calidad"/>
    <m/>
    <m/>
    <m/>
    <m/>
    <m/>
    <m/>
    <m/>
    <m/>
    <m/>
    <m/>
    <m/>
    <m/>
    <m/>
    <n v="2"/>
    <s v="Documentar  las  Caracterización de los procesos: Gestión del Parque Automotor, Gestión de Infraestructura, Gestión Jurídica,  Gestión para la Búsqueda y Rescate, Gestión de Asuntos Disciplinarios, Gestión Logística."/>
    <n v="0.5"/>
    <d v="2019-04-01T00:00:00"/>
    <d v="2019-06-30T00:00:00"/>
    <m/>
    <s v="Mejora continua"/>
    <n v="0.2"/>
    <s v="Se han realizado las mesas de trabajo con los procesos para documentar las respectivas caracterizaciones"/>
    <n v="0.1"/>
    <n v="2.0000000000000004E-2"/>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2"/>
    <n v="3"/>
    <s v="Diagramas de Flujo de Proceso"/>
    <n v="6.25E-2"/>
    <n v="15"/>
    <s v="Diagramas de flujo de proceso publicados"/>
    <s v="Documentar los diagramas de flujo de proceso de acuerdo con las actualizaciones realizadas al mapa de proceso"/>
    <s v="Responsable del Sistema de Gestión de Calidad"/>
    <m/>
    <m/>
    <m/>
    <m/>
    <m/>
    <m/>
    <m/>
    <m/>
    <m/>
    <m/>
    <m/>
    <m/>
    <m/>
    <n v="1"/>
    <s v="Documentar  los Diagramas de flujo de proceso de: Gestión Estratégica, Gestión Humana, Gestión de las Comunicaciones, Gestión de Infraestructura,  Gestión Administrativa, Gestión Tecnológica, Gestión Financiera."/>
    <n v="0.5"/>
    <d v="2019-02-04T00:00:00"/>
    <d v="2019-03-31T00:00:00"/>
    <m/>
    <s v="Mejora continua"/>
    <n v="0.2"/>
    <s v="Se han realizado las mesas de trabajo con los procesos para documentar las respectivos diagramas de flujo"/>
    <n v="0.1"/>
    <n v="2.0000000000000004E-2"/>
    <n v="6.2500000000000003E-3"/>
  </r>
  <r>
    <m/>
    <m/>
    <m/>
    <s v="Gestión Integrada"/>
    <x v="2"/>
    <m/>
    <m/>
    <m/>
    <m/>
    <m/>
    <m/>
    <s v="Responsable del Sistema de Gestión de Calidad"/>
    <m/>
    <m/>
    <m/>
    <m/>
    <m/>
    <m/>
    <m/>
    <m/>
    <m/>
    <m/>
    <m/>
    <m/>
    <m/>
    <n v="2"/>
    <s v="Documentar  los Diagramas de flujo de proceso de: Gestión del Parque Automotor, Asuntos Disciplinarios, Gestión de Asuntos Jurídicos, Gestión para la Búsqueda y Rescate, Gestión MATPEL,  Gestión de Incendios, Reducción del Riesgo"/>
    <n v="0.5"/>
    <d v="2019-04-01T00:00:00"/>
    <d v="2019-06-30T00:00:00"/>
    <m/>
    <s v="Mejora continua"/>
    <n v="0.2"/>
    <s v="Se han realizado las mesas de trabajo con los procesos para documentar las respectivos diagramas de flujo"/>
    <n v="0.1"/>
    <n v="2.0000000000000004E-2"/>
    <n v="0"/>
  </r>
  <r>
    <s v="7. Gobierno Legítimo, fortalecimiento Local y eficiencia"/>
    <s v="92. Optimizar sistemas de información implementados y optimizados"/>
    <s v="4. Fortalecer la capacidad de gestión y desarrollo institucional e interinstitucional, para consolidar la modernización de la UAECOB y llevarla a la excelencia"/>
    <s v="Gestión Tecnológica"/>
    <x v="2"/>
    <n v="4"/>
    <s v="Ventanilla única de atención ciudadano. "/>
    <n v="6.25E-2"/>
    <n v="100"/>
    <s v="Porcentaje"/>
    <s v="Implementación de un servicio y/o tramite en la ventanilla única de Atención al Ciudadano."/>
    <s v="Líder Área de Tecnología OAP - Mariano Garrido"/>
    <m/>
    <m/>
    <m/>
    <m/>
    <m/>
    <m/>
    <m/>
    <m/>
    <m/>
    <m/>
    <m/>
    <m/>
    <m/>
    <n v="1"/>
    <s v="Entrega por parte del consorcio de los servicios desarrollados "/>
    <n v="0.3"/>
    <d v="2019-01-01T00:00:00"/>
    <d v="2019-06-30T00:00:00"/>
    <s v="Luis Alberto Carmona"/>
    <s v="Luis Alberto Carmona"/>
    <n v="0.5"/>
    <s v="Se actualizo la base de datos del liquidador con la estructura que va a recibir la informacion de los impuestos (ICA) consolidado del año anterior. _x000a_"/>
    <n v="0.15"/>
    <n v="7.4999999999999997E-2"/>
    <n v="9.3749999999999997E-3"/>
  </r>
  <r>
    <m/>
    <m/>
    <m/>
    <s v="Gestión Tecnológica"/>
    <x v="2"/>
    <m/>
    <m/>
    <m/>
    <m/>
    <m/>
    <m/>
    <s v="Líder Área de Tecnología OAP - Mariano Garrido"/>
    <m/>
    <m/>
    <m/>
    <m/>
    <m/>
    <m/>
    <m/>
    <m/>
    <m/>
    <m/>
    <m/>
    <m/>
    <m/>
    <n v="2"/>
    <s v="Pruebas y ajustes de los servicios desarrolados"/>
    <n v="0.3"/>
    <d v="2019-06-30T00:00:00"/>
    <d v="2019-09-30T00:00:00"/>
    <m/>
    <m/>
    <m/>
    <m/>
    <n v="0"/>
    <n v="0"/>
    <n v="0"/>
  </r>
  <r>
    <m/>
    <m/>
    <m/>
    <s v="Gestión Tecnológica"/>
    <x v="2"/>
    <m/>
    <m/>
    <m/>
    <m/>
    <m/>
    <m/>
    <s v="Líder Área de Tecnología OAP - Mariano Garrido"/>
    <m/>
    <m/>
    <m/>
    <m/>
    <m/>
    <m/>
    <m/>
    <m/>
    <m/>
    <m/>
    <m/>
    <m/>
    <m/>
    <n v="3"/>
    <s v="Publicacion en la pagina web"/>
    <n v="0.4"/>
    <d v="2019-09-30T00:00:00"/>
    <d v="2019-11-30T00:00:00"/>
    <m/>
    <m/>
    <m/>
    <m/>
    <n v="0"/>
    <n v="0"/>
    <n v="0"/>
  </r>
  <r>
    <s v="7. Gobierno Legítimo, fortalecimiento Local y eficiencia"/>
    <s v="92. Optimizar sistemas de información implementados y optimizados"/>
    <s v="4. Fortalecer la capacidad de gestión y desarrollo institucional e interinstitucional, para consolidar la modernización de la UAECOB y llevarla a la excelencia"/>
    <s v="Gestión Tecnológica"/>
    <x v="2"/>
    <n v="5"/>
    <s v="Diseño, desarrollo e implementación de la nueva intranet para la UAECOB"/>
    <n v="6.25E-2"/>
    <n v="100"/>
    <s v="Porcentaje"/>
    <s v="Realizar el diseño, desarrollo de la nueva Intranet para la UAECOB"/>
    <s v="Líder Área de Tecnología OAP - Mariano Garrido"/>
    <m/>
    <m/>
    <m/>
    <m/>
    <m/>
    <m/>
    <m/>
    <m/>
    <m/>
    <m/>
    <m/>
    <m/>
    <m/>
    <n v="1"/>
    <s v="Diseño de la Intranet"/>
    <n v="0.25"/>
    <d v="2019-01-01T00:00:00"/>
    <d v="2019-06-30T00:00:00"/>
    <m/>
    <s v="Juan Carlos Camacho"/>
    <n v="1"/>
    <s v="Se hizo las adecuaciones en el servidor http://172.16.92.27, se instala los siguientes componentes: PHP, MYSQL, APACHE y los correspondientes extesiones para el funcionamiento de Drupal como sistema de CMS de la Intranet de UAECOB"/>
    <n v="0.25"/>
    <n v="0.25"/>
    <n v="1.5625E-2"/>
  </r>
  <r>
    <m/>
    <m/>
    <m/>
    <s v="Gestión Tecnológica"/>
    <x v="2"/>
    <m/>
    <m/>
    <m/>
    <m/>
    <m/>
    <m/>
    <s v="Líder Área de Tecnología OAP - Mariano Garrido"/>
    <m/>
    <m/>
    <m/>
    <m/>
    <m/>
    <m/>
    <m/>
    <m/>
    <m/>
    <m/>
    <m/>
    <m/>
    <m/>
    <n v="2"/>
    <s v="Desarrollo de la Intranet"/>
    <n v="0.25"/>
    <d v="2019-06-30T00:00:00"/>
    <d v="2019-09-30T00:00:00"/>
    <m/>
    <s v="Juan Carlos Camacho"/>
    <m/>
    <m/>
    <n v="0"/>
    <n v="0"/>
    <n v="0"/>
  </r>
  <r>
    <m/>
    <m/>
    <m/>
    <s v="Gestión Tecnológica"/>
    <x v="2"/>
    <m/>
    <m/>
    <m/>
    <m/>
    <m/>
    <m/>
    <s v="Líder Área de Tecnología OAP - Mariano Garrido"/>
    <m/>
    <m/>
    <m/>
    <m/>
    <m/>
    <m/>
    <m/>
    <m/>
    <m/>
    <m/>
    <m/>
    <m/>
    <m/>
    <n v="3"/>
    <s v="Implementación y funcionamiento"/>
    <n v="0.25"/>
    <d v="2019-09-30T00:00:00"/>
    <d v="2019-10-30T00:00:00"/>
    <m/>
    <s v="Juan Carlos Camacho"/>
    <m/>
    <m/>
    <n v="0"/>
    <n v="0"/>
    <n v="0"/>
  </r>
  <r>
    <m/>
    <m/>
    <m/>
    <s v="Gestión Tecnológica"/>
    <x v="2"/>
    <m/>
    <m/>
    <m/>
    <m/>
    <m/>
    <m/>
    <s v="Líder Área de Tecnología OAP - Mariano Garrido"/>
    <m/>
    <m/>
    <m/>
    <m/>
    <m/>
    <m/>
    <m/>
    <m/>
    <m/>
    <m/>
    <m/>
    <m/>
    <m/>
    <n v="4"/>
    <s v="Socializacion al interior de la Entidad"/>
    <n v="0.25"/>
    <d v="2019-10-30T00:00:00"/>
    <d v="2019-12-30T00:00:00"/>
    <m/>
    <s v="Juan Carlos Camacho"/>
    <m/>
    <m/>
    <n v="0"/>
    <n v="0"/>
    <n v="0"/>
  </r>
  <r>
    <s v="7. Gobierno Legítimo, fortalecimiento Local y eficiencia"/>
    <s v="92. Optimizar sistemas de información implementados y optimizados"/>
    <s v="4. Fortalecer la capacidad de gestión y desarrollo institucional e interinstitucional, para consolidar la modernización de la UAECOB y llevarla a la excelencia"/>
    <s v="Gestión Tecnológica"/>
    <x v="2"/>
    <n v="6"/>
    <s v="Transición de la Estrategia de Gobierno en linea a la implementacion de la Política de Gobierno Digital "/>
    <n v="6.25E-2"/>
    <n v="100"/>
    <s v="Porcentaje"/>
    <s v="Diseño, Revision, estructutacion e implementacion  de la Politica de Gobierno Digital al interior de la UAECOB   "/>
    <s v="Líder Área de Tecnología OAP - Mariano Garrido"/>
    <m/>
    <m/>
    <m/>
    <m/>
    <m/>
    <m/>
    <m/>
    <m/>
    <m/>
    <m/>
    <m/>
    <m/>
    <m/>
    <n v="1"/>
    <s v="Revisión de la actividades de Gobierno En linea"/>
    <n v="0.33"/>
    <d v="2019-01-01T00:00:00"/>
    <d v="2019-06-30T00:00:00"/>
    <m/>
    <s v="Juan Carlos Camacho"/>
    <n v="1"/>
    <s v="Se revisaron las actividades realizadas en Gobierno En linea y con el fin de ajustar a las nuevas actividades para la implementacion de Gobierno Digital se realiza la autoevaluacion con la herramienta de la AltaConsejeria "/>
    <n v="0.33"/>
    <n v="0.33"/>
    <n v="2.0625000000000001E-2"/>
  </r>
  <r>
    <m/>
    <m/>
    <m/>
    <s v="Gestión Tecnológica"/>
    <x v="2"/>
    <m/>
    <m/>
    <m/>
    <m/>
    <m/>
    <m/>
    <s v="Líder Área de Tecnología OAP - Mariano Garrido"/>
    <m/>
    <m/>
    <m/>
    <m/>
    <m/>
    <m/>
    <m/>
    <m/>
    <m/>
    <m/>
    <m/>
    <m/>
    <m/>
    <n v="2"/>
    <s v="Diseño de las nuevas actividades de Gobierno Digital"/>
    <n v="0.33"/>
    <d v="2019-06-30T00:00:00"/>
    <d v="2019-10-30T00:00:00"/>
    <m/>
    <s v="Juan Carlos Camacho"/>
    <m/>
    <m/>
    <n v="0"/>
    <n v="0"/>
    <n v="0"/>
  </r>
  <r>
    <m/>
    <m/>
    <m/>
    <s v="Gestión Tecnológica"/>
    <x v="2"/>
    <m/>
    <m/>
    <m/>
    <m/>
    <m/>
    <m/>
    <s v="Líder Área de Tecnología OAP - Mariano Garrido"/>
    <m/>
    <m/>
    <m/>
    <m/>
    <m/>
    <m/>
    <m/>
    <m/>
    <m/>
    <m/>
    <m/>
    <m/>
    <m/>
    <n v="3"/>
    <s v="Seguimiento de las actividades de Gobierno Digital"/>
    <n v="0.33"/>
    <d v="2019-10-30T00:00:00"/>
    <d v="2019-12-30T00:00:00"/>
    <m/>
    <s v="Juan Carlos Camacho"/>
    <m/>
    <m/>
    <n v="0"/>
    <n v="0"/>
    <n v="0"/>
  </r>
  <r>
    <s v="7. Gobierno Legítimo, fortalecimiento Local y eficiencia"/>
    <s v="92. Optimizar sistemas de información implementados y optimizados"/>
    <s v="4. Fortalecer la capacidad de gestión y desarrollo institucional e interinstitucional, para consolidar la modernización de la UAECOB y llevarla a la excelencia"/>
    <s v="Gestión Tecnológica"/>
    <x v="2"/>
    <n v="7"/>
    <s v="Aplicación móvil para el sistema de información Misional Implementada"/>
    <n v="6.25E-2"/>
    <n v="100"/>
    <s v="Porcentaje"/>
    <s v="Una aplicación móvil para la gestión de los incidentes atendidos por el personal operativo del UEACOP."/>
    <s v="Líder Área de Tecnología OAP - Mariano Garrido"/>
    <m/>
    <m/>
    <m/>
    <m/>
    <m/>
    <m/>
    <m/>
    <m/>
    <m/>
    <m/>
    <m/>
    <m/>
    <m/>
    <n v="1"/>
    <s v="Puesta en producción de la solución desarrollada."/>
    <n v="1"/>
    <d v="2019-01-30T00:00:00"/>
    <d v="2019-04-30T00:00:00"/>
    <m/>
    <s v="Iván Medina"/>
    <n v="0.5"/>
    <s v=" Se encuentra actualización y configurando el  Weblogic  y al actualizacion correspondiente a las tabletas para ser puestas en prodeuccion"/>
    <n v="0.5"/>
    <n v="0.25"/>
    <n v="3.125E-2"/>
  </r>
  <r>
    <s v="7. Gobierno Legítimo, fortalecimiento Local y eficiencia"/>
    <s v="92. Optimizar sistemas de información implementados y optimizados"/>
    <s v="4. Fortalecer la capacidad de gestión y desarrollo institucional e interinstitucional, para consolidar la modernización de la UAECOB y llevarla a la excelencia"/>
    <s v="Gestión Tecnológica"/>
    <x v="2"/>
    <n v="8"/>
    <s v="Herramienta tecnológica para la creación y administración de cursos virtuales en la UEA implementada"/>
    <n v="6.25E-2"/>
    <n v="100"/>
    <s v="Porcentaje"/>
    <s v="Herramienta implementada"/>
    <s v="Líder Área de Tecnología OAP - Mariano Garrido"/>
    <m/>
    <m/>
    <m/>
    <m/>
    <m/>
    <m/>
    <m/>
    <m/>
    <m/>
    <m/>
    <m/>
    <m/>
    <m/>
    <n v="1"/>
    <s v="Puesta en producción de la solución desarrollada."/>
    <n v="1"/>
    <d v="2019-01-01T00:00:00"/>
    <d v="2019-03-30T00:00:00"/>
    <m/>
    <s v="Diana Poveda"/>
    <n v="1"/>
    <s v="La herramienta  CMS Moodle se encuentra implementada,instalada y configurada en un servidor de la UAECOB su objetivo  era incorporar  unicamente cursos virtuales del área de SGR, se implemento un curso virtual que cuenta con un avance importante  pero no salio a producción debido a que no se entrego por parte de SGR la  totalidad de los insumos del curso. Por otro lado, la Entidad adquirio el LMS Docebo en enero del 2019  como herramienta tecnológica para la creación y administración de los cursos virtuales dicha plataforma se encuentra instalada y configurada, en este sentido, se   configuraran y crearan paulatinamente los cursos que propongan y entregen contenidos de las áreas interesadas de la Entidad y se realizara la migración de lo que se tiene del curso de SGR en Moodle a Docebo."/>
    <n v="1"/>
    <n v="1"/>
    <n v="6.25E-2"/>
  </r>
  <r>
    <s v="7. Gobierno Legítimo, fortalecimiento Local y eficiencia"/>
    <s v="92. Optimizar sistemas de información implementados y optimizados"/>
    <s v="4. Fortalecer la capacidad de gestión y desarrollo institucional e interinstitucional, para consolidar la modernización de la UAECOB y llevarla a la excelencia"/>
    <s v="Gestión Tecnológica"/>
    <x v="2"/>
    <n v="9"/>
    <s v="Herramienta tecnológica para la administración y gestión documental de la UAECOB Implementada."/>
    <n v="6.25E-2"/>
    <n v="100"/>
    <s v="Porcentaje"/>
    <s v="Implementar una herramienta tecnológica que soporte  la gestión documental en la entidad, bajo la administración de la Subdirección Corporativa."/>
    <s v="Líder Área de Tecnología OAP - Mariano Garrido"/>
    <m/>
    <m/>
    <m/>
    <m/>
    <m/>
    <m/>
    <m/>
    <m/>
    <m/>
    <m/>
    <m/>
    <m/>
    <m/>
    <n v="1"/>
    <s v="Puesta en producción de la solución desarrollada"/>
    <n v="1"/>
    <d v="2019-01-01T00:00:00"/>
    <d v="2019-03-30T00:00:00"/>
    <m/>
    <s v="Diana Poveda"/>
    <n v="1"/>
    <s v="Con base al objeto del Contrato de Prestación de Servicios No. 431 de 2017 “IMPLEMENTACIÓN DEL SISTEMA DE GESTIÓN DOCUMENTAL DE LA UAE CUERPO OFICIAL DE BOMBEROS” a través del cual se realizó  la implementación del Software CONTROLDOC® que permite radicar, producir, tramitar y hacer seguimiento a comunicaciones oficiales de la entidad,  esta herramienta Documental salio a producción el 18 de Marzo del 2019 en la Entidad."/>
    <n v="1"/>
    <n v="1"/>
    <n v="6.25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Estratégica"/>
    <x v="2"/>
    <n v="10"/>
    <s v="Feria Expo académica para la articulación de oferta educativa en la ciudad con los funcionarios de la entidad"/>
    <n v="7.1400000000000005E-2"/>
    <n v="2"/>
    <s v="Unidades"/>
    <s v="Realizar 2 ferias Expo académica  con el fin de socializar las alianzas con las instituciones académicas y promover espacios de acceso a la oferta de servicios educativos "/>
    <s v="Líder Área de Tecnología OAP - Mariano Garrido"/>
    <m/>
    <m/>
    <m/>
    <m/>
    <m/>
    <m/>
    <m/>
    <m/>
    <m/>
    <m/>
    <m/>
    <m/>
    <m/>
    <n v="1"/>
    <s v="Caracterización de cada uno de los de los activos de información (inventario de activos de Información de Software, hardware y servicios)"/>
    <n v="0.5"/>
    <d v="2019-01-01T00:00:00"/>
    <d v="2019-06-30T00:00:00"/>
    <s v="Fabián Orjuela"/>
    <s v="Andrés Veloza Garibello"/>
    <n v="0.5"/>
    <s v="Sew realizara seguimiento y control al area de gestion documental con el fin de concatenar la informacion restante mediante memorando"/>
    <n v="0.25"/>
    <n v="0.125"/>
    <n v="1.7850000000000001E-2"/>
  </r>
  <r>
    <s v="7. Gobierno Legítimo, fortalecimiento Local y eficiencia"/>
    <s v="92.  Optimizar sistemas de información para optimizar la gestión (hardware y software)"/>
    <s v="4. Fortalecer la capacidad de gestión y desarrollo institucional e interinstitucional, para consolidar la modernización de la UAECOB y llevarla a la excelencia"/>
    <s v="Gestión Tecnológica"/>
    <x v="2"/>
    <n v="11"/>
    <s v="Diseño, desarrollo e implementación del nuevo Sistema de Información Misional para la UAECOB"/>
    <n v="6.25E-2"/>
    <n v="100"/>
    <s v="Porcentaje"/>
    <s v="Realizar la contratación de un proveedor para el diseño y desarrollo del Nuevo Sistema de Información Misional para la Entidad"/>
    <s v="Líder Área de Tecnología OAP - Mariano Garrido"/>
    <m/>
    <m/>
    <m/>
    <m/>
    <m/>
    <m/>
    <m/>
    <m/>
    <m/>
    <m/>
    <m/>
    <m/>
    <m/>
    <n v="1"/>
    <s v="Levantamiento de información de funcionabilidad y características por area"/>
    <n v="0.25"/>
    <d v="2019-01-01T00:00:00"/>
    <d v="2019-06-30T00:00:00"/>
    <m/>
    <s v="Andrea Acosta Madrid - Luis Alberto Carmona"/>
    <n v="0.5"/>
    <s v="Se relizo reunion con el area de operativa con el fin de fortalecer las funcionalidades en documento entregdo el dia 13 de febrero del 2019._x000a_Se deja un compromiso del area interesada de entregar las nuevas funcionalidades la 2 semana del 1 trimestre."/>
    <n v="0.125"/>
    <n v="6.25E-2"/>
    <n v="7.8125E-3"/>
  </r>
  <r>
    <m/>
    <m/>
    <m/>
    <s v="Gestión Tecnológica"/>
    <x v="2"/>
    <m/>
    <m/>
    <m/>
    <m/>
    <m/>
    <m/>
    <s v="Líder Área de Tecnología OAP - Mariano Garrido"/>
    <m/>
    <m/>
    <m/>
    <m/>
    <m/>
    <m/>
    <m/>
    <m/>
    <m/>
    <m/>
    <m/>
    <m/>
    <m/>
    <n v="2"/>
    <s v="Estructuración y presentación y radicación de los estudios previos"/>
    <n v="0.25"/>
    <d v="2019-01-01T00:00:00"/>
    <d v="2019-06-30T00:00:00"/>
    <m/>
    <s v="Mariano Garrido"/>
    <m/>
    <m/>
    <n v="0"/>
    <n v="0"/>
    <n v="0"/>
  </r>
  <r>
    <m/>
    <m/>
    <m/>
    <s v="Gestión Tecnológica"/>
    <x v="2"/>
    <m/>
    <m/>
    <m/>
    <m/>
    <m/>
    <m/>
    <s v="Líder Área de Tecnología OAP - Mariano Garrido"/>
    <m/>
    <m/>
    <m/>
    <m/>
    <m/>
    <m/>
    <m/>
    <m/>
    <m/>
    <m/>
    <m/>
    <m/>
    <m/>
    <n v="3"/>
    <s v="Seguimiento estapa precontractual"/>
    <n v="0.25"/>
    <d v="2019-01-01T00:00:00"/>
    <d v="2019-09-30T00:00:00"/>
    <m/>
    <s v="Mariano Garrido"/>
    <m/>
    <m/>
    <n v="0"/>
    <n v="0"/>
    <n v="0"/>
  </r>
  <r>
    <m/>
    <m/>
    <m/>
    <s v="Gestión Tecnológica"/>
    <x v="2"/>
    <m/>
    <m/>
    <m/>
    <m/>
    <m/>
    <m/>
    <s v="Líder Área de Tecnología OAP - Mariano Garrido"/>
    <m/>
    <m/>
    <m/>
    <m/>
    <m/>
    <m/>
    <m/>
    <m/>
    <m/>
    <m/>
    <m/>
    <m/>
    <m/>
    <n v="4"/>
    <s v="Seguimiento etapa contractual"/>
    <n v="0.25"/>
    <d v="2019-04-01T00:00:00"/>
    <d v="2019-12-30T00:00:00"/>
    <m/>
    <s v="Mariano Garrido"/>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Estratégica"/>
    <x v="2"/>
    <n v="12"/>
    <s v="Guía de Buenas Prácticas UAECOB 2019"/>
    <n v="6.25E-2"/>
    <n v="100"/>
    <s v="Porcentaje"/>
    <s v="Se actualizará la guía de Buenas Prácticas UAECOB con la datos e información de resultados de 2018, así como se identificarán nuevas buenas prácticas"/>
    <s v="Grupo Cooperación Internacional y Alianzas Estratégicas"/>
    <m/>
    <m/>
    <m/>
    <m/>
    <m/>
    <m/>
    <m/>
    <m/>
    <m/>
    <m/>
    <m/>
    <m/>
    <m/>
    <n v="1"/>
    <s v="Revisar y recopilar la información de las buenas prácticas identificadas"/>
    <n v="0.45"/>
    <d v="2019-01-01T00:00:00"/>
    <d v="2019-04-30T00:00:00"/>
    <m/>
    <s v="Cooperacion "/>
    <n v="0.7"/>
    <s v="se identifico y recopilo una nueva oractica para incluir en la guia y se actualizo la informnacion de las buenas practicas 2017"/>
    <n v="0.315"/>
    <n v="0.22049999999999997"/>
    <n v="1.96875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Estratégica"/>
    <x v="2"/>
    <n v="13"/>
    <s v="Portafolio de Servicios UAECOB 2019"/>
    <n v="6.25E-2"/>
    <n v="100"/>
    <s v="Porcentaje"/>
    <s v="Se actualizará la guía de Buenas Prácticas UAECOB con la información de 2018, así como se identificarán las nuevas líneas de servicios brindadas por la entidad"/>
    <s v="Grupo Cooperación Internacional y Alianzas Estratégicas"/>
    <m/>
    <m/>
    <m/>
    <m/>
    <m/>
    <m/>
    <m/>
    <m/>
    <m/>
    <m/>
    <m/>
    <m/>
    <m/>
    <n v="1"/>
    <s v="Revisar y recopilar la información de las buenas prácticas identificadas"/>
    <n v="0.45"/>
    <d v="2019-01-01T00:00:00"/>
    <d v="2019-04-30T00:00:00"/>
    <m/>
    <s v="Cooperacion "/>
    <n v="0.9"/>
    <s v="Se avanzo en la informacion recolectada y actualizada pendiente en revision y ajustes "/>
    <n v="0.40500000000000003"/>
    <n v="0.36450000000000005"/>
    <n v="2.5312500000000002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Estratégica"/>
    <x v="2"/>
    <n v="14"/>
    <s v="Jornadas de articulación con la Academia"/>
    <n v="6.25E-2"/>
    <n v="4"/>
    <s v="Und"/>
    <s v="Se realizarán en el año 4 actividades de articulación con la Academia, donde se promueve la interlocución con universidades e instituciones de educación superior y técnica sobre temas de interés relacionados con las actividades bomberiles"/>
    <s v="Grupo Cooperación Internacional y Alianzas Estratégicas"/>
    <m/>
    <m/>
    <m/>
    <m/>
    <m/>
    <m/>
    <m/>
    <m/>
    <m/>
    <m/>
    <m/>
    <m/>
    <m/>
    <n v="1"/>
    <s v="Realizar una actividad de articulación con la academia correspondientes al 1er trimestre, gestionando la participación de al menos una institución, seleccionando el tema y realizar convocatoria."/>
    <n v="0.25"/>
    <d v="2019-01-01T00:00:00"/>
    <d v="2019-05-30T00:00:00"/>
    <m/>
    <s v="Cooperacion "/>
    <n v="0.4"/>
    <s v="La jornada de articulacion se va hacer sobre el manejo de abejas urbanas y las emergencias y se realizara el 20 de mayo"/>
    <n v="0.1"/>
    <n v="4.0000000000000008E-2"/>
    <n v="6.2500000000000003E-3"/>
  </r>
  <r>
    <m/>
    <m/>
    <m/>
    <s v="Gestión Estratégica"/>
    <x v="2"/>
    <m/>
    <m/>
    <m/>
    <n v="4"/>
    <s v="Und"/>
    <m/>
    <s v="Grupo Cooperación Internacional y Alianzas Estratégicas"/>
    <m/>
    <m/>
    <m/>
    <m/>
    <m/>
    <m/>
    <m/>
    <m/>
    <m/>
    <m/>
    <m/>
    <m/>
    <m/>
    <n v="2"/>
    <s v="Realizar una actividad de articulación con la academia correspondientes al 2do trimestre, gestionando la participación de al menos una institución, seleccionando el tema y realizar convocatoria."/>
    <n v="0.25"/>
    <d v="2019-06-01T00:00:00"/>
    <d v="2019-08-30T00:00:00"/>
    <m/>
    <m/>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Estratégica"/>
    <x v="2"/>
    <n v="15"/>
    <s v="Modelo de caracterización del relacionamiento de la UAECOB con sus grupos de interés"/>
    <n v="6.25E-2"/>
    <n v="100"/>
    <s v="Porcentaje"/>
    <s v="Se entregará un modelo que describa los elementos fundamentales bajo los cuales se desarrolla la articulación de la UAECOB con sus aliados estratégicos"/>
    <s v="Grupo Cooperación Internacional y Alianzas Estratégicas"/>
    <m/>
    <m/>
    <m/>
    <m/>
    <m/>
    <m/>
    <m/>
    <m/>
    <m/>
    <m/>
    <m/>
    <m/>
    <m/>
    <n v="1"/>
    <s v="Identificación Grupos de Interés de la UAECOB"/>
    <n v="0.25"/>
    <d v="2019-01-01T00:00:00"/>
    <d v="2019-03-30T00:00:00"/>
    <m/>
    <s v="Cooperacion "/>
    <n v="1"/>
    <s v="Se identificaron los grupos de interes de la UAECOB"/>
    <n v="0.25"/>
    <n v="0.25"/>
    <n v="1.5625E-2"/>
  </r>
  <r>
    <m/>
    <m/>
    <m/>
    <s v="Gestión Estratégica"/>
    <x v="2"/>
    <m/>
    <m/>
    <m/>
    <n v="4"/>
    <s v="Und"/>
    <m/>
    <s v="Grupo Cooperación Internacional y Alianzas Estratégicas"/>
    <m/>
    <m/>
    <m/>
    <m/>
    <m/>
    <m/>
    <m/>
    <m/>
    <m/>
    <m/>
    <m/>
    <m/>
    <m/>
    <n v="2"/>
    <s v="Recopilación y revisión de la información "/>
    <n v="0.35"/>
    <d v="2019-04-01T00:00:00"/>
    <d v="2019-05-30T00:00:00"/>
    <m/>
    <m/>
    <m/>
    <m/>
    <n v="0"/>
    <n v="0"/>
    <n v="0"/>
  </r>
  <r>
    <m/>
    <m/>
    <m/>
    <s v="Gestión Estratégica"/>
    <x v="2"/>
    <m/>
    <m/>
    <m/>
    <n v="4"/>
    <s v="Und"/>
    <m/>
    <s v="Grupo Cooperación Internacional y Alianzas Estratégicas"/>
    <m/>
    <m/>
    <m/>
    <m/>
    <m/>
    <m/>
    <m/>
    <m/>
    <m/>
    <m/>
    <m/>
    <m/>
    <m/>
    <n v="3"/>
    <s v="Diseño del modelo "/>
    <n v="0.25"/>
    <d v="2019-06-01T00:00:00"/>
    <d v="2019-06-30T00:00:00"/>
    <m/>
    <m/>
    <m/>
    <m/>
    <n v="0"/>
    <n v="0"/>
    <n v="0"/>
  </r>
  <r>
    <m/>
    <m/>
    <m/>
    <s v="Gestión Estratégica"/>
    <x v="2"/>
    <m/>
    <m/>
    <m/>
    <m/>
    <m/>
    <m/>
    <s v="Grupo Cooperación Internacional y Alianzas Estratégicas"/>
    <m/>
    <m/>
    <m/>
    <m/>
    <m/>
    <m/>
    <m/>
    <m/>
    <m/>
    <m/>
    <m/>
    <m/>
    <m/>
    <n v="4"/>
    <s v="Publicación y socialización del modelo"/>
    <n v="0.15"/>
    <d v="2019-07-01T00:00:00"/>
    <d v="2019-09-30T00:00:00"/>
    <m/>
    <m/>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Estratégica"/>
    <x v="2"/>
    <n v="16"/>
    <s v="Seguimiento y control de los Planes e Indicadores que Gestiona la Entidad"/>
    <n v="6.25E-2"/>
    <n v="100"/>
    <s v="Porcentaje"/>
    <s v="Generar los Informes trimestrales con los resultados de los planes e indicadores que gestiona la Entidad "/>
    <s v="Area de Planeación y Gestión Estrategica - OAP"/>
    <m/>
    <m/>
    <m/>
    <m/>
    <m/>
    <m/>
    <m/>
    <m/>
    <m/>
    <m/>
    <m/>
    <m/>
    <m/>
    <n v="1"/>
    <s v="Generar los informes que contenta los resultados de (Plan de Acción, Informe Proyectos de Inversión (Metas y Presupuesto), Plan de Participación Ciudadana, Plan Anticorrupción y Tablero de Indicadores), correspondiente a la gestión del 1er trimestre."/>
    <n v="0.25"/>
    <d v="2019-01-01T00:00:00"/>
    <d v="2019-03-31T00:00:00"/>
    <m/>
    <s v="Cooperacion "/>
    <m/>
    <m/>
    <n v="0"/>
    <n v="0"/>
    <n v="0"/>
  </r>
  <r>
    <m/>
    <m/>
    <m/>
    <s v="Gestión Estratégica"/>
    <x v="2"/>
    <m/>
    <m/>
    <m/>
    <m/>
    <m/>
    <m/>
    <s v="Area de Planeación y Gestión Estrategica - OAP"/>
    <m/>
    <m/>
    <m/>
    <m/>
    <m/>
    <m/>
    <m/>
    <m/>
    <m/>
    <m/>
    <m/>
    <m/>
    <m/>
    <n v="2"/>
    <s v="Generar los informes que contenta los resultados de (Plan de Acción, Informe Proyectos de Inversión (Metas y Presupuesto) , Plan de Participación Ciudadana, Plan Anticorrupción y Tablero de Indicadores), correspondiente a la gestión del 2do trimestre."/>
    <n v="0.25"/>
    <d v="2019-04-01T00:00:00"/>
    <d v="2019-06-30T00:00:00"/>
    <m/>
    <m/>
    <m/>
    <m/>
    <n v="0"/>
    <n v="0"/>
    <n v="0"/>
  </r>
  <r>
    <m/>
    <m/>
    <m/>
    <s v="Gestión Estratégica"/>
    <x v="2"/>
    <m/>
    <m/>
    <m/>
    <m/>
    <m/>
    <m/>
    <s v="Area de Planeación y Gestión Estrategica - OAP"/>
    <m/>
    <m/>
    <m/>
    <m/>
    <m/>
    <m/>
    <m/>
    <m/>
    <m/>
    <m/>
    <m/>
    <m/>
    <m/>
    <n v="3"/>
    <s v="Generar los informes que contenta los resultados de (Plan de Acción, Informe Proyectos de Inversión (Metas y Presupuesto), Plan de Participación Ciudadana, Plan Anticorrupción y Tablero de Indicadores), correspondiente a la gestión del 3er trimestre."/>
    <n v="0.25"/>
    <d v="2019-07-01T00:00:00"/>
    <d v="2019-09-30T00:00:00"/>
    <m/>
    <m/>
    <m/>
    <m/>
    <n v="0"/>
    <n v="0"/>
    <n v="0"/>
  </r>
  <r>
    <m/>
    <m/>
    <m/>
    <s v="Gestión Estratégica"/>
    <x v="2"/>
    <m/>
    <m/>
    <m/>
    <m/>
    <m/>
    <m/>
    <s v="Area de Planeación y Gestión Estrategica - OAP"/>
    <m/>
    <m/>
    <m/>
    <m/>
    <m/>
    <m/>
    <m/>
    <m/>
    <m/>
    <m/>
    <m/>
    <m/>
    <m/>
    <n v="4"/>
    <s v="Generar los informes que contenta los resultados de (Plan de Acción, Informe Proyectos de Inversión (Metas y Presupuesto) , Plan de  Participación Ciudadana, Plan Anticorrupción y Tablero de Indicadores), correspondiente a la gestión del 4to trimestre."/>
    <n v="0.25"/>
    <d v="2019-10-01T00:00:00"/>
    <d v="2019-12-31T00:00:00"/>
    <m/>
    <m/>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Asuntos Jurídicos"/>
    <x v="3"/>
    <n v="1"/>
    <s v="Construcción de bases de datos de contratos "/>
    <n v="0.25"/>
    <n v="1"/>
    <s v="Porcentaje"/>
    <s v="Base de datos estructurada y revisada"/>
    <s v="Jefe Oficina Asesora Jurídica - Giohana Catarine Gonzalez Turizo"/>
    <m/>
    <m/>
    <m/>
    <m/>
    <m/>
    <m/>
    <m/>
    <m/>
    <m/>
    <m/>
    <m/>
    <m/>
    <m/>
    <n v="1"/>
    <s v="Elaboración de matriz contractual"/>
    <n v="0.8"/>
    <d v="2019-01-01T00:00:00"/>
    <d v="2019-03-30T00:00:00"/>
    <m/>
    <s v="Oficina Asesora Jurídica"/>
    <n v="1"/>
    <s v="Se realizó la primera actividad, elaborando la matriz contractual con corte a 31 de marzo de 2019"/>
    <n v="0.8"/>
    <n v="0.8"/>
    <n v="0.2"/>
  </r>
  <r>
    <m/>
    <m/>
    <m/>
    <s v="Gestión de Asuntos Jurídicos"/>
    <x v="3"/>
    <m/>
    <m/>
    <m/>
    <m/>
    <m/>
    <m/>
    <s v="Jefe Oficina Asesora Jurídica - Giohana Catarine Gonzalez Turizo"/>
    <m/>
    <m/>
    <m/>
    <m/>
    <m/>
    <m/>
    <m/>
    <m/>
    <m/>
    <m/>
    <m/>
    <m/>
    <m/>
    <n v="2"/>
    <s v="Actualización de matriz contractual"/>
    <n v="0.2"/>
    <d v="2019-01-01T00:00:00"/>
    <d v="2019-03-30T00:00:00"/>
    <m/>
    <s v="Oficina Asesora Jurídica"/>
    <n v="1"/>
    <s v="Se realizó la segunda actividad, actualizando matriz contractual con corte a 31 de marzo de 2019"/>
    <n v="0.2"/>
    <n v="0.2"/>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Asuntos Jurídicos"/>
    <x v="3"/>
    <n v="2"/>
    <s v="Creación de matriz de control y seguimiento de aprobación garantías"/>
    <n v="0.25"/>
    <n v="1"/>
    <s v="Porcentaje"/>
    <s v="Matriz control y seguimiento de aprobación de garantías"/>
    <s v="Jefe Oficina Asesora Jurídica - Giohana Catarine Gonzalez Turizo"/>
    <m/>
    <m/>
    <m/>
    <m/>
    <m/>
    <m/>
    <m/>
    <m/>
    <m/>
    <m/>
    <m/>
    <m/>
    <m/>
    <n v="1"/>
    <s v="Elaboración de matriz de control y seguimiento de aprobación de garantías"/>
    <n v="0.8"/>
    <d v="2019-03-01T00:00:00"/>
    <d v="2019-06-30T00:00:00"/>
    <m/>
    <s v="Oficina Asesora Jurídica"/>
    <n v="1"/>
    <s v="Se realizó la primera actividad, elaborando la matriz  de control y seguimiento de aprobación de garantías"/>
    <n v="0.8"/>
    <n v="0.8"/>
    <n v="0.2"/>
  </r>
  <r>
    <m/>
    <m/>
    <m/>
    <s v="Gestión de Asuntos Jurídicos"/>
    <x v="3"/>
    <m/>
    <m/>
    <m/>
    <m/>
    <m/>
    <m/>
    <s v="Jefe Oficina Asesora Jurídica - Giohana Catarine Gonzalez Turizo"/>
    <m/>
    <m/>
    <m/>
    <m/>
    <m/>
    <m/>
    <m/>
    <m/>
    <m/>
    <m/>
    <m/>
    <m/>
    <m/>
    <n v="2"/>
    <s v="Actualización de matriz"/>
    <n v="0.2"/>
    <d v="2019-07-01T00:00:00"/>
    <d v="2019-12-31T00:00:00"/>
    <m/>
    <s v="Oficina Asesora Jurídica"/>
    <n v="1"/>
    <s v="Se realizó la segunda actividad, actualizando matriz matriz  de control y seguimiento de aprobación de garantías"/>
    <n v="0.2"/>
    <n v="0.2"/>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Asuntos Jurídicos"/>
    <x v="3"/>
    <n v="3"/>
    <s v="Revisión de formatos y procedimientos de contratación "/>
    <n v="0.25"/>
    <n v="1"/>
    <s v="Porcentaje"/>
    <s v="Actas de reunión de la Jefe de la OAJ con el grupo de contratación "/>
    <s v="Jefe Oficina Asesora Jurídica - Giohana Catarine Gonzalez Turizo"/>
    <m/>
    <m/>
    <m/>
    <m/>
    <m/>
    <m/>
    <m/>
    <m/>
    <m/>
    <m/>
    <m/>
    <m/>
    <m/>
    <n v="1"/>
    <s v="Dos (2) mesas de trabajo  con el grupo de contratación al mes"/>
    <n v="0.5"/>
    <d v="2019-04-01T00:00:00"/>
    <d v="2019-09-30T00:00:00"/>
    <m/>
    <m/>
    <m/>
    <m/>
    <n v="0"/>
    <n v="0"/>
    <n v="0"/>
  </r>
  <r>
    <m/>
    <m/>
    <m/>
    <s v="Gestión de Asuntos Jurídicos"/>
    <x v="3"/>
    <m/>
    <m/>
    <m/>
    <m/>
    <m/>
    <m/>
    <s v="Jefe Oficina Asesora Jurídica - Giohana Catarine Gonzalez Turizo"/>
    <m/>
    <m/>
    <m/>
    <m/>
    <m/>
    <m/>
    <m/>
    <m/>
    <m/>
    <m/>
    <m/>
    <m/>
    <m/>
    <n v="2"/>
    <s v="Acta de reunión"/>
    <n v="0.5"/>
    <d v="2019-04-01T00:00:00"/>
    <d v="2019-09-30T00:00:00"/>
    <m/>
    <m/>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Asuntos Jurídicos"/>
    <x v="3"/>
    <n v="4"/>
    <s v="Creación de protocolo para la puesta en marcha de medios alternativos de solución de conflictos. "/>
    <n v="0.25"/>
    <n v="1"/>
    <s v="Porcentaje"/>
    <s v="Aplicación de protocolo para la puesta en marcha de medios alternativos de solución de conflictos. "/>
    <s v="Jefe Oficina Asesora Jurídica - Giohana Catarine Gonzalez Turizo"/>
    <m/>
    <m/>
    <m/>
    <m/>
    <m/>
    <m/>
    <m/>
    <m/>
    <m/>
    <m/>
    <m/>
    <m/>
    <m/>
    <n v="1"/>
    <s v="Publicar el protocolo para la puesta en marcha de medios alternativos de solución de conflictos. "/>
    <n v="0.7"/>
    <d v="2019-01-01T00:00:00"/>
    <d v="2019-08-30T00:00:00"/>
    <m/>
    <s v="Oficina Asesora Jurídica"/>
    <n v="0.43"/>
    <s v="Se elaboró protocolo para revisión con un avance del 30%, teniendo en cuenta que el procto final es para el siguiente trimestre"/>
    <n v="0.30099999999999999"/>
    <n v="0.12942999999999999"/>
    <n v="7.5249999999999997E-2"/>
  </r>
  <r>
    <m/>
    <m/>
    <m/>
    <s v="Gestión de Asuntos Jurídicos"/>
    <x v="3"/>
    <m/>
    <m/>
    <m/>
    <m/>
    <m/>
    <m/>
    <s v="Jefe Oficina Asesora Jurídica - Giohana Catarine Gonzalez Turizo"/>
    <m/>
    <m/>
    <m/>
    <m/>
    <m/>
    <m/>
    <m/>
    <m/>
    <m/>
    <m/>
    <m/>
    <m/>
    <m/>
    <n v="2"/>
    <s v="Sensibilizar al personal de planta  y contratistas sobre la utilización del protocolo creado"/>
    <n v="0.3"/>
    <d v="2019-09-01T00:00:00"/>
    <d v="2019-12-31T00:00:00"/>
    <m/>
    <m/>
    <m/>
    <m/>
    <n v="0"/>
    <n v="0"/>
    <n v="0"/>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_x000a_materiales peligrosos y casos que requieran operaciones de rescate, así como en las demás_x000a_situaciones de emergencia que se presenten en Bogotá D.C., además de dar apoyo en los_x000a_ámbitos regional, nacional e internacional."/>
    <s v="CONOCIMIENTO DEL RIESGO"/>
    <x v="4"/>
    <n v="1"/>
    <s v="Documento diagnostico frente a escenarios de aglomeraciones de público permanentes (Teatros y Cinemas)"/>
    <n v="6.25E-2"/>
    <n v="100"/>
    <s v="Porcentual"/>
    <s v="Realizar el documento diagnostico del cumplimiento técnico normativo de escenarios de aglomeración permanente de Bogotá  (Teatros y Cinemas)"/>
    <s v="Jorge Alberto Pardo Torres"/>
    <n v="3"/>
    <n v="6"/>
    <n v="9"/>
    <n v="12"/>
    <n v="3"/>
    <n v="3"/>
    <s v="Durante el trimestre se realizaron 3 Ediciones de la Revista Bomberos. "/>
    <s v="Edición 3: https://mail.google.com/mail/u/0/?tab=wm#search/revista+bomberos/162868856b74361c                                  Edición 2: https://mail.google.com/mail/u/0/?tab=wm#search/revista+bomberos/161e20307d4a6699                                  Edición 1: https://mail.google.com/mail/u/0/?tab=wm#search/revista+bomberos/161537ec184a1567"/>
    <s v="NA"/>
    <n v="1"/>
    <s v="EXCELENTE"/>
    <s v="EN EJECUCIÓN"/>
    <n v="6.25E-2"/>
    <n v="1"/>
    <s v="Análisis de causas frente a escenarios de aglomeraciones de público permanentes (Teatros y Cinemas)"/>
    <n v="0.25"/>
    <d v="2019-01-15T00:00:00"/>
    <d v="2019-03-30T00:00:00"/>
    <m/>
    <m/>
    <n v="1"/>
    <s v="Se está revisando el marco normativo y las condiciones de seguridad humana y sistemas de protección contra incendios."/>
    <n v="0.25"/>
    <n v="0.25"/>
    <n v="1.5625E-2"/>
  </r>
  <r>
    <m/>
    <s v="103. Adelantar el 100% de acciones para la prevención y mitigación del riesgo de incidentes forestales (connatos, quemas e incendios)"/>
    <s v="1. Preparar la respuesta y responder de manera efectiva y segura ante incendios, incidentes con_x000a_materiales peligrosos y casos que requieran operaciones de rescate, así como en las demás_x000a_situaciones de emergencia que se presenten en Bogotá D.C., además de dar apoyo en los_x000a_ámbitos regional, nacional e internacional."/>
    <s v="CONOCIMIENTO DEL RIESGO"/>
    <x v="4"/>
    <m/>
    <m/>
    <m/>
    <m/>
    <m/>
    <m/>
    <s v="Jorge Alberto Pardo Torres"/>
    <m/>
    <m/>
    <m/>
    <m/>
    <m/>
    <m/>
    <m/>
    <m/>
    <m/>
    <m/>
    <s v="BAJO"/>
    <m/>
    <m/>
    <n v="2"/>
    <s v="Identificación de los principales problemas o puntos críticos"/>
    <n v="0.25"/>
    <d v="2019-04-01T00:00:00"/>
    <d v="2019-06-30T00:00:00"/>
    <m/>
    <m/>
    <m/>
    <m/>
    <n v="0"/>
    <n v="0"/>
    <n v="0"/>
  </r>
  <r>
    <m/>
    <s v="103. Adelantar el 100% de acciones para la prevención y mitigación del riesgo de incidentes forestales (connatos, quemas e incendios)"/>
    <s v="1. Preparar la respuesta y responder de manera efectiva y segura ante incendios, incidentes con_x000a_materiales peligrosos y casos que requieran operaciones de rescate, así como en las demás_x000a_situaciones de emergencia que se presenten en Bogotá D.C., además de dar apoyo en los_x000a_ámbitos regional, nacional e internacional."/>
    <s v="CONOCIMIENTO DEL RIESGO"/>
    <x v="4"/>
    <m/>
    <m/>
    <m/>
    <m/>
    <m/>
    <m/>
    <s v="Jorge Alberto Pardo Torres"/>
    <m/>
    <m/>
    <m/>
    <m/>
    <m/>
    <m/>
    <m/>
    <m/>
    <m/>
    <m/>
    <m/>
    <m/>
    <m/>
    <n v="3"/>
    <s v="Formulación del diagnostico rente a escenarios de aglomeraciones de público permanentes (Teatros y Cinemas)"/>
    <n v="0.25"/>
    <d v="2019-07-01T00:00:00"/>
    <d v="2019-09-30T00:00:00"/>
    <m/>
    <m/>
    <m/>
    <m/>
    <n v="0"/>
    <n v="0"/>
    <n v="0"/>
  </r>
  <r>
    <m/>
    <s v="103. Adelantar el 100% de acciones para la prevención y mitigación del riesgo de incidentes forestales (connatos, quemas e incendios)"/>
    <s v="1. Preparar la respuesta y responder de manera efectiva y segura ante incendios, incidentes con_x000a_materiales peligrosos y casos que requieran operaciones de rescate, así como en las demás_x000a_situaciones de emergencia que se presenten en Bogotá D.C., además de dar apoyo en los_x000a_ámbitos regional, nacional e internacional."/>
    <s v="CONOCIMIENTO DEL RIESGO"/>
    <x v="4"/>
    <m/>
    <m/>
    <m/>
    <m/>
    <m/>
    <m/>
    <s v="Jorge Alberto Pardo Torres"/>
    <m/>
    <m/>
    <m/>
    <m/>
    <m/>
    <m/>
    <m/>
    <m/>
    <m/>
    <m/>
    <s v="BAJO"/>
    <m/>
    <m/>
    <n v="4"/>
    <s v="Consolidación y entrega al subdirector de Documento final."/>
    <n v="0.25"/>
    <d v="2019-10-01T00:00:00"/>
    <d v="2019-12-31T00:00:00"/>
    <m/>
    <m/>
    <m/>
    <m/>
    <n v="0"/>
    <n v="0"/>
    <n v="0"/>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CONOCIMIENTO DEL RIESGO"/>
    <x v="4"/>
    <n v="2"/>
    <s v="Proyecto virtualización capacitación normativa aplicada a revisiones técnicas"/>
    <n v="6.25E-2"/>
    <n v="100"/>
    <s v="Porcentual"/>
    <s v="Documento &quot;Proyecto virtualización capacitación normativa aplicada a revisiones técnicas&quot;"/>
    <s v="Jorge Alberto Pardo Torres"/>
    <m/>
    <m/>
    <m/>
    <m/>
    <m/>
    <m/>
    <m/>
    <m/>
    <m/>
    <m/>
    <m/>
    <m/>
    <m/>
    <n v="1"/>
    <s v="Identificación  y análisis de la situación actual"/>
    <n v="0.2"/>
    <d v="2019-01-15T00:00:00"/>
    <d v="2019-03-30T00:00:00"/>
    <m/>
    <m/>
    <n v="1"/>
    <s v="Mediante Correo electrónico del 12/02/2019 se envía a la oficina asesora de planeación el informe diagnostico y necesidades para el desarrollo de plataformas virtuales."/>
    <n v="0.2"/>
    <n v="0.2"/>
    <n v="1.2500000000000001E-2"/>
  </r>
  <r>
    <m/>
    <s v="103. Adelantar el 100% de acciones para la prevención y mitigación del riesgo de incidentes forestales (connatos, quemas e incendios)"/>
    <m/>
    <s v="CONOCIMIENTO DEL RIESGO"/>
    <x v="4"/>
    <m/>
    <m/>
    <m/>
    <m/>
    <m/>
    <m/>
    <s v="Jorge Alberto Pardo Torres"/>
    <m/>
    <m/>
    <m/>
    <m/>
    <m/>
    <m/>
    <m/>
    <m/>
    <m/>
    <m/>
    <m/>
    <m/>
    <m/>
    <n v="2"/>
    <s v="Formulación del Proyecto virtualización capacitación normativa aplicada a revisiones técnicas"/>
    <n v="0.5"/>
    <d v="2019-04-01T00:00:00"/>
    <d v="2019-10-30T00:00:00"/>
    <m/>
    <m/>
    <m/>
    <m/>
    <n v="0"/>
    <n v="0"/>
    <n v="0"/>
  </r>
  <r>
    <m/>
    <s v="103. Adelantar el 100% de acciones para la prevención y mitigación del riesgo de incidentes forestales (connatos, quemas e incendios)"/>
    <m/>
    <s v="CONOCIMIENTO DEL RIESGO"/>
    <x v="4"/>
    <m/>
    <m/>
    <m/>
    <m/>
    <m/>
    <m/>
    <s v="Jorge Alberto Pardo Torres"/>
    <m/>
    <m/>
    <m/>
    <m/>
    <m/>
    <m/>
    <m/>
    <m/>
    <m/>
    <m/>
    <m/>
    <m/>
    <m/>
    <n v="3"/>
    <s v="Consolidación y entrega al subdirector de Documento final."/>
    <n v="0.3"/>
    <d v="2019-11-01T00:00:00"/>
    <d v="2019-12-31T00:00:00"/>
    <m/>
    <m/>
    <m/>
    <m/>
    <n v="0"/>
    <n v="0"/>
    <n v="0"/>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CONOCIMIENTO DEL RIESGO"/>
    <x v="4"/>
    <n v="3"/>
    <s v="Identificación de nuevos requerimientos en el Sistema de Información Misional - Sub-módulo Revisiones Técnicas y Auto revisiones"/>
    <n v="6.25E-2"/>
    <n v="100"/>
    <s v="Porcentual"/>
    <s v="Realizar 1 proceso de mantenimiento evolutivo del Sistema de Información Misional sub-módulo de Revisiones Técnicas y auto revisiones"/>
    <s v="Jorge Alberto Pardo Torres"/>
    <m/>
    <m/>
    <m/>
    <m/>
    <m/>
    <m/>
    <m/>
    <m/>
    <m/>
    <m/>
    <m/>
    <m/>
    <m/>
    <n v="1"/>
    <s v="1. Mesas de Trabajo"/>
    <n v="0.33"/>
    <d v="2019-01-15T00:00:00"/>
    <d v="2019-12-31T00:00:00"/>
    <m/>
    <m/>
    <n v="1"/>
    <s v="Se realizo mesa de trabajo el 22 de enero de 2019, el 24 de enero de 2019 y 28 de enero de 2019 en las cuales se establecieron criterios para el desarrollo del nuevo sistema de información misional."/>
    <n v="0.33"/>
    <n v="0.33"/>
    <n v="2.0625000000000001E-2"/>
  </r>
  <r>
    <s v="3.  Construcción de comunidad y cultura ciudadana"/>
    <s v="103. Adelantar el 100% de acciones para la prevención y mitigación del riesgo de incidentes forestales (connatos, quemas e incendios)"/>
    <m/>
    <s v="CONOCIMIENTO DEL RIESGO"/>
    <x v="4"/>
    <m/>
    <m/>
    <m/>
    <m/>
    <m/>
    <m/>
    <s v="Jorge Alberto Pardo Torres"/>
    <m/>
    <m/>
    <m/>
    <m/>
    <m/>
    <m/>
    <m/>
    <m/>
    <m/>
    <m/>
    <m/>
    <m/>
    <m/>
    <n v="2"/>
    <s v="2. Priorización de Necesidades"/>
    <n v="0.33"/>
    <d v="2019-01-15T00:00:00"/>
    <d v="2019-12-31T00:00:00"/>
    <m/>
    <m/>
    <n v="1"/>
    <s v="Se realizo mesa de trabajo el 22 de enero de 2019, el 24 de enero de 2019 y 28 de enero de 2019 en las cuales se establecieron criterios para el desarrollo del nuevo sistema de información misional."/>
    <n v="0.33"/>
    <n v="0.33"/>
    <n v="0"/>
  </r>
  <r>
    <s v="3.  Construcción de comunidad y cultura ciudadana"/>
    <s v="103. Adelantar el 100% de acciones para la prevención y mitigación del riesgo de incidentes forestales (connatos, quemas e incendios)"/>
    <m/>
    <s v="CONOCIMIENTO DEL RIESGO"/>
    <x v="4"/>
    <m/>
    <m/>
    <m/>
    <m/>
    <m/>
    <m/>
    <s v="Jorge Alberto Pardo Torres"/>
    <m/>
    <m/>
    <m/>
    <m/>
    <m/>
    <m/>
    <m/>
    <m/>
    <m/>
    <m/>
    <m/>
    <m/>
    <m/>
    <n v="3"/>
    <s v="3. Levantamiento de requerimientos con el apoyo del área de Tecnología."/>
    <n v="0.34"/>
    <d v="2019-01-15T00:00:00"/>
    <d v="2019-12-31T00:00:00"/>
    <m/>
    <m/>
    <n v="1"/>
    <s v="Se realizo mesa de trabajo el 22 de enero de 2019, el 24 de enero de 2019 y 28 de enero de 2019 en las cuales se establecieron criterios para el desarrollo del nuevo sistema de información misional."/>
    <n v="0.34"/>
    <n v="0.34"/>
    <n v="0"/>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CONOCIMIENTO DEL RIESGO"/>
    <x v="4"/>
    <n v="4"/>
    <s v="Guía de riesgos comunes y asociados a incendios"/>
    <n v="6.25E-2"/>
    <n v="100"/>
    <s v="Porcentual"/>
    <s v="Documento &quot;Guía de riesgos comunes y asociados a incendios&quot;"/>
    <s v="Jorge Alberto Pardo Torres"/>
    <m/>
    <m/>
    <m/>
    <m/>
    <m/>
    <m/>
    <m/>
    <m/>
    <m/>
    <m/>
    <m/>
    <m/>
    <m/>
    <n v="1"/>
    <s v="Estructura del Documento Guía"/>
    <n v="0.2"/>
    <d v="2019-01-15T00:00:00"/>
    <d v="2019-03-30T00:00:00"/>
    <m/>
    <m/>
    <n v="1"/>
    <s v="Se realizo la estructura del documento correspondiente a la guía de riesgos comunes y asociados de incendios por parte del ingeniero desarrollador y enviado a la coordinación de conocimiento del riesgo para su revisión el día 22 de Febrero de 19"/>
    <n v="0.2"/>
    <n v="0.2"/>
    <n v="1.2500000000000001E-2"/>
  </r>
  <r>
    <s v="3.  Construcción de comunidad y cultura ciudadana"/>
    <s v="103. Adelantar el 100% de acciones para la prevención y mitigación del riesgo de incidentes forestales (connatos, quemas e incendios)"/>
    <m/>
    <s v="CONOCIMIENTO DEL RIESGO"/>
    <x v="4"/>
    <m/>
    <m/>
    <m/>
    <m/>
    <m/>
    <m/>
    <s v="Jorge Alberto Pardo Torres"/>
    <m/>
    <m/>
    <m/>
    <m/>
    <m/>
    <m/>
    <m/>
    <m/>
    <m/>
    <m/>
    <m/>
    <m/>
    <m/>
    <n v="2"/>
    <s v="Formulación de la guía de riesgos comunes y asociados a incendios"/>
    <n v="0.5"/>
    <d v="2019-04-01T00:00:00"/>
    <d v="2019-10-30T00:00:00"/>
    <m/>
    <m/>
    <m/>
    <m/>
    <n v="0"/>
    <n v="0"/>
    <n v="0"/>
  </r>
  <r>
    <s v="3.  Construcción de comunidad y cultura ciudadana"/>
    <s v="103. Adelantar el 100% de acciones para la prevención y mitigación del riesgo de incidentes forestales (connatos, quemas e incendios)"/>
    <m/>
    <s v="CONOCIMIENTO DEL RIESGO"/>
    <x v="4"/>
    <m/>
    <m/>
    <m/>
    <m/>
    <m/>
    <m/>
    <s v="Jorge Alberto Pardo Torres"/>
    <m/>
    <m/>
    <m/>
    <m/>
    <m/>
    <m/>
    <m/>
    <m/>
    <m/>
    <m/>
    <m/>
    <m/>
    <m/>
    <n v="3"/>
    <s v="Publicación de la Guía  de riesgos comunes y asociados a incendios"/>
    <n v="0.3"/>
    <d v="2019-11-01T00:00:00"/>
    <d v="2019-12-31T00:00:00"/>
    <m/>
    <m/>
    <m/>
    <m/>
    <n v="0"/>
    <n v="0"/>
    <n v="0"/>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n v="5"/>
    <s v="Sistematización del procedimiento de capacitación a brigadas contra incendio empresarial"/>
    <n v="6.25E-2"/>
    <n v="6"/>
    <s v="Número de mesas de trabajo "/>
    <s v="Realizar el seguimiento del avance del proceso de sistematización del capacitación a brigadas contra incendio empresarial"/>
    <s v="Jorge Alberto Pardo Torres"/>
    <m/>
    <m/>
    <m/>
    <m/>
    <m/>
    <m/>
    <m/>
    <m/>
    <m/>
    <m/>
    <m/>
    <m/>
    <m/>
    <n v="1"/>
    <s v="Mesas de trabajo con la oficina asesora d planeación"/>
    <n v="1"/>
    <d v="2019-04-01T00:00:00"/>
    <d v="2019-12-31T00:00:00"/>
    <m/>
    <m/>
    <m/>
    <m/>
    <n v="0"/>
    <n v="0"/>
    <n v="0"/>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n v="6"/>
    <s v="Socialización de la estrategia de Cambio Climático UAECOB"/>
    <n v="7.1400000000000005E-2"/>
    <n v="100"/>
    <s v="Porcentaje"/>
    <s v="Socialización de la estrategia de Cambio Climático al 100% de las áreas de la UEACOB"/>
    <s v="Subdirector de Gestión del Riesgo_x000a_Jorge Alberto Pardo Torres"/>
    <n v="0.1"/>
    <n v="0.4"/>
    <n v="0.7"/>
    <n v="1"/>
    <n v="0.1"/>
    <n v="0.1"/>
    <s v="1.  Se definieron los lineamientos relacionados  con la socialización de la estrategia de cambio climático teniendo en cuenta las áreas, grupos y subgrupos que hacen parte de la estructura organizacional de la UEACOB contemplados  para dar cobertura al 100% de las áreas de la entidad en el trascurso del año 2018._x000a_2. Dentro del marco de la estrategia se contempla el desarrollo de los siguientes componentes: conocimiento del riesgo, reducción del riesgo, mitigación y adaptación al cambio climático y manejo de desastres, los cuales serán socializados en cada una de las reuniones. _x000a_"/>
    <s v="Acta de reunion"/>
    <s v="NA"/>
    <n v="1"/>
    <s v="EXCELENTE"/>
    <s v="EN EJECUCIÓN"/>
    <n v="7.1400000000000005E-2"/>
    <n v="1"/>
    <s v="Revisión de módulos de capacitación Comunitaria"/>
    <n v="0.2"/>
    <d v="2019-01-15T00:00:00"/>
    <d v="2019-03-30T00:00:00"/>
    <m/>
    <m/>
    <n v="1"/>
    <s v="Se Realizaron la revisión de los modulo de capacitación comunitaria mediante mesas de trabajo del equipo uniformado de Prevención de fechas de 19 de Febrero de  2019 y el 11 de marzo de 2019.  de la cual se generar lineamientos para desarrollar el material de referencia a actualizar"/>
    <n v="0.2"/>
    <n v="0.2"/>
    <n v="1.4280000000000001E-2"/>
  </r>
  <r>
    <m/>
    <m/>
    <m/>
    <s v="REDUCCION DEL RIESGO"/>
    <x v="4"/>
    <m/>
    <m/>
    <m/>
    <m/>
    <m/>
    <m/>
    <m/>
    <m/>
    <m/>
    <m/>
    <m/>
    <m/>
    <m/>
    <m/>
    <m/>
    <m/>
    <m/>
    <m/>
    <m/>
    <m/>
    <n v="2"/>
    <s v="Actualización de los módulos de capacitación comunitaria"/>
    <n v="0.5"/>
    <d v="2019-04-01T00:00:00"/>
    <d v="2019-09-30T00:00:00"/>
    <m/>
    <m/>
    <m/>
    <m/>
    <n v="0"/>
    <n v="0"/>
    <n v="0"/>
  </r>
  <r>
    <m/>
    <m/>
    <m/>
    <s v="REDUCCION DEL RIESGO"/>
    <x v="4"/>
    <m/>
    <m/>
    <m/>
    <m/>
    <m/>
    <m/>
    <m/>
    <m/>
    <m/>
    <m/>
    <m/>
    <m/>
    <m/>
    <m/>
    <m/>
    <m/>
    <m/>
    <m/>
    <m/>
    <m/>
    <n v="3"/>
    <s v="Aprobación de los módulos de capacitación comunitaria"/>
    <n v="0.3"/>
    <d v="2019-10-01T00:00:00"/>
    <d v="2019-11-30T00:00:00"/>
    <m/>
    <m/>
    <m/>
    <m/>
    <n v="0"/>
    <n v="0"/>
    <n v="0"/>
  </r>
  <r>
    <m/>
    <m/>
    <m/>
    <s v="REDUCCION DEL RIESGO"/>
    <x v="4"/>
    <m/>
    <m/>
    <m/>
    <m/>
    <m/>
    <m/>
    <m/>
    <m/>
    <m/>
    <m/>
    <m/>
    <m/>
    <m/>
    <m/>
    <m/>
    <m/>
    <m/>
    <m/>
    <m/>
    <m/>
    <n v="4"/>
    <s v="Publicación de los módulos de capacitación comunitaria"/>
    <n v="0.2"/>
    <d v="2019-12-01T00:00:00"/>
    <d v="2019-12-31T00:00:00"/>
    <m/>
    <m/>
    <m/>
    <m/>
    <n v="0"/>
    <n v="0"/>
    <n v="0"/>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n v="7"/>
    <s v="Proyecto de virtualización de capacitación a brigadas contra incendio empresarial"/>
    <n v="6.25E-2"/>
    <n v="100"/>
    <s v="Porcentual"/>
    <s v="Elaboración del documento &quot;Virtualización de capacitación a brigadas empresariales&quot;"/>
    <s v="Jorge Alberto Pardo Torres"/>
    <m/>
    <m/>
    <m/>
    <m/>
    <m/>
    <m/>
    <m/>
    <m/>
    <m/>
    <m/>
    <m/>
    <m/>
    <m/>
    <n v="1"/>
    <s v="Revisión del material d capacitación para brigadas contra incendio"/>
    <n v="0.2"/>
    <d v="2019-01-15T00:00:00"/>
    <d v="2019-01-30T00:00:00"/>
    <m/>
    <m/>
    <n v="1"/>
    <s v="Se establecieron compromisos laborales con el equipo uniformado de prevención para desarrollar la virtualizacion de los módulos de capacitación a brigadas, y como resultado se establece cronograma de trabajo con responsables, así mismo se realiza los entregables de la revisión del material de acuerdo al cronograma establecido por cada uno de los responsables,  se envía mediante correo electrónico del 31 de marzo de 2019 y actas de reunión de los equipos de trabajo de fechas 21 de marzo de 2019, y 16 de marzo de 2019."/>
    <n v="0.2"/>
    <n v="0.2"/>
    <n v="1.2500000000000001E-2"/>
  </r>
  <r>
    <m/>
    <m/>
    <m/>
    <s v="REDUCCION DEL RIESGO"/>
    <x v="4"/>
    <m/>
    <m/>
    <m/>
    <m/>
    <s v="Porcentual"/>
    <s v="Elaboracion del documento &quot;Virtualizacion de capacitacion a brigadas empresariales&quot;"/>
    <s v="Jorge Alberto Pardo Torres"/>
    <m/>
    <m/>
    <m/>
    <m/>
    <m/>
    <m/>
    <m/>
    <m/>
    <m/>
    <m/>
    <m/>
    <m/>
    <m/>
    <n v="2"/>
    <s v="Elaboración del documento proyecto de &quot;Virtualización de capacitación a brigadas empresariales&quot;"/>
    <n v="0.6"/>
    <d v="2019-04-01T00:00:00"/>
    <d v="2019-11-30T00:00:00"/>
    <m/>
    <m/>
    <m/>
    <m/>
    <n v="0"/>
    <n v="0"/>
    <n v="0"/>
  </r>
  <r>
    <m/>
    <m/>
    <m/>
    <s v="REDUCCION DEL RIESGO"/>
    <x v="4"/>
    <m/>
    <m/>
    <m/>
    <m/>
    <s v="Porcentual"/>
    <s v="Elaboracion del documento &quot;Virtualizacion de capacitacion a brigadas empresariales&quot;"/>
    <s v="Jorge Alberto Pardo Torres"/>
    <m/>
    <m/>
    <m/>
    <m/>
    <m/>
    <m/>
    <m/>
    <m/>
    <m/>
    <m/>
    <m/>
    <m/>
    <m/>
    <n v="3"/>
    <s v="Presentación del proyecto al Subdirector de Gestión del riesgo "/>
    <n v="0.2"/>
    <d v="2019-12-01T00:00:00"/>
    <d v="2019-12-31T00:00:00"/>
    <m/>
    <m/>
    <m/>
    <m/>
    <n v="0"/>
    <n v="0"/>
    <n v="0"/>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ON DEL RIESGO"/>
    <x v="4"/>
    <n v="8"/>
    <s v="Actualizar la estrategia &quot;campañas de reducción del riesgo relacionadas con la prevención y mitigación de riesgos de incendio, matpel y otras  emergencias competencia de la UAECOB&quot;"/>
    <n v="6.25E-2"/>
    <n v="100"/>
    <s v="Porcentual"/>
    <s v="Actualizar el documento de la estrategia de las campañas de reducción del riesgo relacionadas con la prevención y mitigación de riesgos de incendio, matpel y otras  emergencias competencia de la UAECOB"/>
    <s v="Jorge Alberto Pardo Torres"/>
    <m/>
    <m/>
    <m/>
    <m/>
    <m/>
    <m/>
    <m/>
    <m/>
    <m/>
    <m/>
    <m/>
    <m/>
    <m/>
    <n v="1"/>
    <s v="Revisión del documento de estrategia "/>
    <n v="0.2"/>
    <d v="2019-01-15T00:00:00"/>
    <d v="2019-03-30T00:00:00"/>
    <m/>
    <m/>
    <n v="1"/>
    <s v="Se realizó recopilación de información, se realizó nuevas estadísticas de los años 2016 al 2018. Se realizó documento explicando las estadísticas "/>
    <n v="0.2"/>
    <n v="0.2"/>
    <n v="1.2500000000000001E-2"/>
  </r>
  <r>
    <m/>
    <m/>
    <m/>
    <s v="REDUCCION DEL RIESGO"/>
    <x v="4"/>
    <m/>
    <m/>
    <m/>
    <m/>
    <m/>
    <m/>
    <s v="Jorge Alberto Pardo Torres"/>
    <m/>
    <m/>
    <m/>
    <m/>
    <m/>
    <m/>
    <m/>
    <m/>
    <m/>
    <m/>
    <m/>
    <m/>
    <m/>
    <n v="2"/>
    <s v="Formulación del documento de la estrategia de las campañas de reducción del riesgo "/>
    <n v="0.5"/>
    <d v="2019-04-01T00:00:00"/>
    <d v="2019-10-30T00:00:00"/>
    <m/>
    <m/>
    <m/>
    <m/>
    <n v="0"/>
    <n v="0"/>
    <n v="0"/>
  </r>
  <r>
    <m/>
    <m/>
    <m/>
    <s v="REDUCCION DEL RIESGO"/>
    <x v="4"/>
    <m/>
    <m/>
    <m/>
    <m/>
    <m/>
    <m/>
    <s v="Jorge Alberto Pardo Torres"/>
    <m/>
    <m/>
    <m/>
    <m/>
    <m/>
    <m/>
    <m/>
    <m/>
    <m/>
    <m/>
    <m/>
    <m/>
    <m/>
    <n v="3"/>
    <s v="Consolidación y entrega al subdirector de Documento final."/>
    <n v="0.3"/>
    <d v="2019-11-01T00:00:00"/>
    <d v="2019-12-31T00:00:00"/>
    <m/>
    <m/>
    <m/>
    <m/>
    <n v="0"/>
    <n v="0"/>
    <n v="0"/>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ON DEL RIESGO"/>
    <x v="4"/>
    <n v="9"/>
    <s v="Desarrollar jornadas de capacitación en las estaciones en pedagogía para las actividades del Club Bomberitos "/>
    <n v="6.25E-2"/>
    <n v="100"/>
    <s v="Porcentual"/>
    <s v="17 estaciones con personal capacitado en pedagogía para desarrollo de las actividades del club Bomberitos "/>
    <s v="Jorge Alberto Pardo Torres"/>
    <m/>
    <m/>
    <m/>
    <m/>
    <m/>
    <m/>
    <m/>
    <m/>
    <m/>
    <m/>
    <m/>
    <m/>
    <m/>
    <n v="1"/>
    <s v="1. Diseño de material pedagógico para sensibilizar."/>
    <n v="0.35"/>
    <d v="2019-01-15T00:00:00"/>
    <d v="2019-03-30T00:00:00"/>
    <m/>
    <m/>
    <n v="1"/>
    <s v="22 de enero, 25 de Enero, 13 de Febrero, 19 de Febrero y 27 de Febrero de 2019 se llevaron a cabo 5 reuniones en las que se reestructuraron los programas y curso Nicolás Quevedo Rizo creando un manual que le permita al personal uniformados tener conocimiento de la metodología del Club Bomberitos.  "/>
    <n v="0.35"/>
    <n v="0.35"/>
    <n v="2.1874999999999999E-2"/>
  </r>
  <r>
    <m/>
    <m/>
    <m/>
    <s v="REDUCCION DEL RIESGO"/>
    <x v="4"/>
    <m/>
    <m/>
    <m/>
    <m/>
    <s v="Porcentual"/>
    <s v="17 estaciones con personal capacitado en pedagogia para desarrollo de las actividades del club Bomberitos "/>
    <s v="Jorge Alberto Pardo Torres"/>
    <m/>
    <m/>
    <m/>
    <m/>
    <m/>
    <m/>
    <m/>
    <m/>
    <m/>
    <m/>
    <m/>
    <m/>
    <m/>
    <n v="2"/>
    <s v="Programación de sensibilización. "/>
    <n v="0.15"/>
    <d v="2019-04-01T00:00:00"/>
    <d v="2019-04-30T00:00:00"/>
    <m/>
    <m/>
    <m/>
    <m/>
    <n v="0"/>
    <n v="0"/>
    <n v="0"/>
  </r>
  <r>
    <m/>
    <m/>
    <m/>
    <s v="REDUCCION DEL RIESGO"/>
    <x v="4"/>
    <m/>
    <m/>
    <m/>
    <m/>
    <s v="Porcentual"/>
    <s v="17 estaciones con personal capacitado en pedagogia para desarrollo de las actividades del club Bomberitos "/>
    <s v="Jorge Alberto Pardo Torres"/>
    <m/>
    <m/>
    <m/>
    <m/>
    <m/>
    <m/>
    <m/>
    <m/>
    <m/>
    <m/>
    <m/>
    <m/>
    <m/>
    <n v="3"/>
    <s v="Ejecución de 34 jornadas de sensibilización."/>
    <n v="0.5"/>
    <d v="2019-05-01T00:00:00"/>
    <d v="2019-12-31T00:00:00"/>
    <m/>
    <m/>
    <m/>
    <m/>
    <n v="0"/>
    <n v="0"/>
    <n v="0"/>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ON DEL RIESGO"/>
    <x v="4"/>
    <n v="10"/>
    <s v="Desarrollar Actividades de la estrategia del Club Bomberitos en el marco del mes de la prevención (Caravanas de la Prevención)"/>
    <n v="6.25E-2"/>
    <n v="100"/>
    <s v="Porcentual"/>
    <s v="Desarrollar 4 Actividades de la estrategia del Club Bomberitos en el marco del mes de la prevención (Caravanas de la Prevención)"/>
    <s v="Jorge Alberto Pardo Torres"/>
    <m/>
    <m/>
    <m/>
    <m/>
    <m/>
    <m/>
    <m/>
    <m/>
    <m/>
    <m/>
    <m/>
    <m/>
    <m/>
    <n v="1"/>
    <s v="1. Planificación de las actividades de prevención "/>
    <n v="0.25"/>
    <d v="2019-07-01T00:00:00"/>
    <d v="2019-07-30T00:00:00"/>
    <m/>
    <m/>
    <s v="-"/>
    <s v="La actividad no ha iniciado su tiempo de ejecución"/>
    <e v="#VALUE!"/>
    <e v="#VALUE!"/>
    <e v="#VALUE!"/>
  </r>
  <r>
    <m/>
    <m/>
    <m/>
    <s v="REDUCCION DEL RIESGO"/>
    <x v="4"/>
    <m/>
    <m/>
    <m/>
    <n v="100"/>
    <s v="Porcentual"/>
    <s v="Desarrollar 4 Actividades de la estrategia del Club Bomberitos en el marco del mes de la prevencion (Caravanas de la Prevencion)"/>
    <s v="Jorge Alberto Pardo Torres"/>
    <m/>
    <m/>
    <m/>
    <m/>
    <m/>
    <m/>
    <m/>
    <m/>
    <m/>
    <m/>
    <m/>
    <m/>
    <m/>
    <n v="2"/>
    <s v="2. Convocatoria para las actividades de Prevención. 25%"/>
    <n v="0.25"/>
    <d v="2019-08-01T00:00:00"/>
    <d v="2019-09-30T00:00:00"/>
    <m/>
    <m/>
    <m/>
    <m/>
    <n v="0"/>
    <n v="0"/>
    <n v="0"/>
  </r>
  <r>
    <m/>
    <m/>
    <m/>
    <s v="REDUCCION DEL RIESGO"/>
    <x v="4"/>
    <m/>
    <m/>
    <m/>
    <n v="100"/>
    <s v="Porcentual"/>
    <s v="Desarrollar 4 Actividades de la estrategia del Club Bomberitos en el marco del mes de la prevencion (Caravanas de la Prevencion)"/>
    <s v="Jorge Alberto Pardo Torres"/>
    <m/>
    <m/>
    <m/>
    <m/>
    <m/>
    <m/>
    <m/>
    <m/>
    <m/>
    <m/>
    <m/>
    <m/>
    <m/>
    <n v="3"/>
    <s v="3. Ejecución de las actividades de prevención"/>
    <n v="0.5"/>
    <d v="2019-10-01T00:00:00"/>
    <d v="2019-10-31T00:00:00"/>
    <m/>
    <m/>
    <m/>
    <m/>
    <n v="0"/>
    <n v="0"/>
    <n v="0"/>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n v="11"/>
    <s v="Implementación proyecto de prevención y autoprotección  comunitaria ante incendios forestales (fase 2)."/>
    <n v="6.25E-2"/>
    <n v="100"/>
    <s v="Porcentual"/>
    <s v="Desarrollar el 100% del proyecto de prevención y autoprotección  comunitaria ante incendios forestales. (fase 2)"/>
    <s v="Jorge Alberto Pardo Torres"/>
    <m/>
    <m/>
    <m/>
    <m/>
    <m/>
    <m/>
    <m/>
    <m/>
    <m/>
    <m/>
    <m/>
    <m/>
    <m/>
    <n v="1"/>
    <s v="Mesas de trabajo de diagnostico implementación del proyecto fase 1"/>
    <n v="0.2"/>
    <d v="2019-01-15T00:00:00"/>
    <d v="2019-03-30T00:00:00"/>
    <m/>
    <m/>
    <n v="1"/>
    <s v="Se Realiza la mesa de trabajo del diagnostico de la implementación del proyecto en la fase 1 , con el personal designado para la ejecución del proyecto en la fase 1  en el mes de enero (acta de Reunion9 y se concluyen las mejoras a desarrollar en la implementación de la fase 2"/>
    <n v="0.2"/>
    <n v="0.2"/>
    <n v="1.2500000000000001E-2"/>
  </r>
  <r>
    <m/>
    <s v="103. Adelantar el 100% de acciones para la prevención y mitigación del riesgo de incidentes forestales (connatos, quemas e incendios)"/>
    <s v="3. Consolidar la Gestión del Conocimiento a través del modelo de Gestión del Riesgo y sus líneas de acción"/>
    <s v="REDUCCION DEL RIESGO"/>
    <x v="4"/>
    <m/>
    <m/>
    <m/>
    <m/>
    <m/>
    <m/>
    <s v="Jorge Alberto Pardo Torres"/>
    <m/>
    <m/>
    <m/>
    <m/>
    <m/>
    <m/>
    <m/>
    <m/>
    <m/>
    <m/>
    <m/>
    <m/>
    <m/>
    <n v="2"/>
    <s v="implementación del proyecto en la fase 2"/>
    <n v="0.5"/>
    <d v="2019-04-01T00:00:00"/>
    <d v="2019-11-30T00:00:00"/>
    <m/>
    <m/>
    <m/>
    <m/>
    <n v="0"/>
    <n v="0"/>
    <n v="0"/>
  </r>
  <r>
    <m/>
    <s v="103. Adelantar el 100% de acciones para la prevención y mitigación del riesgo de incidentes forestales (connatos, quemas e incendios)"/>
    <s v="3. Consolidar la Gestión del Conocimiento a través del modelo de Gestión del Riesgo y sus líneas de acción"/>
    <s v="REDUCCION DEL RIESGO"/>
    <x v="4"/>
    <m/>
    <m/>
    <m/>
    <m/>
    <m/>
    <m/>
    <s v="Jorge Alberto Pardo Torres"/>
    <m/>
    <m/>
    <m/>
    <m/>
    <m/>
    <m/>
    <m/>
    <m/>
    <m/>
    <m/>
    <m/>
    <m/>
    <m/>
    <n v="3"/>
    <s v="Informe consolidado del desarrollo del proyecto fase 2"/>
    <n v="0.3"/>
    <d v="2019-12-01T00:00:00"/>
    <d v="2019-12-31T00:00:00"/>
    <m/>
    <m/>
    <m/>
    <m/>
    <n v="0"/>
    <n v="0"/>
    <n v="0"/>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n v="12"/>
    <s v="Actualizar, publicar y seguimiento a la estrategia de cambio climático de la UAECOB"/>
    <n v="6.25E-2"/>
    <n v="100"/>
    <s v="Porcentual"/>
    <s v="Actualizar el 100% de la estrategia de cambio climático de la UAECOB"/>
    <s v="Jorge Alberto Pardo Torres"/>
    <m/>
    <m/>
    <m/>
    <m/>
    <m/>
    <m/>
    <m/>
    <m/>
    <m/>
    <m/>
    <m/>
    <m/>
    <m/>
    <n v="1"/>
    <s v="actualización de la estrategia de cambio climático de la UAECOB"/>
    <n v="0.4"/>
    <d v="2019-01-15T00:00:00"/>
    <d v="2019-06-30T00:00:00"/>
    <m/>
    <m/>
    <n v="1"/>
    <s v="Se actualizo el documento de la estrategia de Cambio Climático  y se entrego para revisión a la coordinación del proceso de Reducción del Riesgo mediante entrega de informe."/>
    <n v="0.4"/>
    <n v="0.4"/>
    <n v="2.5000000000000001E-2"/>
  </r>
  <r>
    <m/>
    <s v="103. Adelantar el 100% de acciones para la prevención y mitigación del riesgo de incidentes forestales (connatos, quemas e incendios)"/>
    <s v="3. Consolidar la Gestión del Conocimiento a través del modelo de Gestión del Riesgo y sus líneas de acción"/>
    <s v="REDUCCION DEL RIESGO"/>
    <x v="4"/>
    <m/>
    <m/>
    <m/>
    <m/>
    <m/>
    <m/>
    <s v="Jorge Alberto Pardo Torres"/>
    <m/>
    <m/>
    <m/>
    <m/>
    <m/>
    <m/>
    <m/>
    <m/>
    <m/>
    <m/>
    <m/>
    <m/>
    <m/>
    <n v="2"/>
    <s v="aprobación de la estrategia de cambio climático"/>
    <n v="0.2"/>
    <d v="2019-07-01T00:00:00"/>
    <d v="2019-09-30T00:00:00"/>
    <m/>
    <m/>
    <m/>
    <m/>
    <n v="0"/>
    <n v="0"/>
    <n v="0"/>
  </r>
  <r>
    <m/>
    <s v="103. Adelantar el 100% de acciones para la prevención y mitigación del riesgo de incidentes forestales (connatos, quemas e incendios)"/>
    <s v="3. Consolidar la Gestión del Conocimiento a través del modelo de Gestión del Riesgo y sus líneas de acción"/>
    <s v="REDUCCION DEL RIESGO"/>
    <x v="4"/>
    <m/>
    <m/>
    <m/>
    <m/>
    <m/>
    <m/>
    <s v="Jorge Alberto Pardo Torres"/>
    <m/>
    <m/>
    <m/>
    <m/>
    <m/>
    <m/>
    <m/>
    <m/>
    <m/>
    <m/>
    <m/>
    <m/>
    <m/>
    <n v="3"/>
    <s v="publicación de la estrategia de cambio climático"/>
    <n v="0.2"/>
    <d v="2019-10-01T00:00:00"/>
    <d v="2019-10-31T00:00:00"/>
    <m/>
    <m/>
    <m/>
    <m/>
    <n v="0"/>
    <n v="0"/>
    <n v="0"/>
  </r>
  <r>
    <m/>
    <s v="103. Adelantar el 100% de acciones para la prevención y mitigación del riesgo de incidentes forestales (connatos, quemas e incendios)"/>
    <s v="3. Consolidar la Gestión del Conocimiento a través del modelo de Gestión del Riesgo y sus líneas de acción"/>
    <s v="REDUCCION DEL RIESGO"/>
    <x v="4"/>
    <m/>
    <m/>
    <m/>
    <m/>
    <m/>
    <m/>
    <s v="Jorge Alberto Pardo Torres"/>
    <m/>
    <m/>
    <m/>
    <m/>
    <m/>
    <m/>
    <m/>
    <m/>
    <m/>
    <m/>
    <m/>
    <m/>
    <m/>
    <n v="4"/>
    <s v="seguimiento a la estrategia de cambio climático"/>
    <n v="0.2"/>
    <d v="2019-11-01T00:00:00"/>
    <d v="2019-12-31T00:00:00"/>
    <m/>
    <m/>
    <m/>
    <m/>
    <n v="0"/>
    <n v="0"/>
    <n v="0"/>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n v="13"/>
    <s v="cartografía social en localidad de puente Aranda para materiales peligrosos"/>
    <n v="6.25E-2"/>
    <n v="100"/>
    <s v="Porcentual"/>
    <s v="Desarrollar 1 piloto en la localidad de puente Aranda de cartografía social  para materiales peligrosos"/>
    <s v="Jorge Alberto Pardo Torres"/>
    <m/>
    <m/>
    <m/>
    <m/>
    <m/>
    <m/>
    <m/>
    <m/>
    <m/>
    <m/>
    <m/>
    <m/>
    <m/>
    <n v="1"/>
    <s v="mesas de trabajo para lineamientos del desarrollo del piloto de cartografía"/>
    <n v="0.25"/>
    <d v="2019-01-15T00:00:00"/>
    <d v="2019-03-30T00:00:00"/>
    <m/>
    <m/>
    <n v="1"/>
    <s v="Se realizó reunión con el Sargento Jefe del Grupo con el fin de solicitar información a la espera de otra reunión con de recopilar la información. "/>
    <n v="0.25"/>
    <n v="0.25"/>
    <n v="1.5625E-2"/>
  </r>
  <r>
    <m/>
    <s v="103. Adelantar el 100% de acciones para la prevención y mitigación del riesgo de incidentes forestales (connatos, quemas e incendios)"/>
    <s v="3. Consolidar la Gestión del Conocimiento a través del modelo de Gestión del Riesgo y sus líneas de acción"/>
    <s v="REDUCCION DEL RIESGO"/>
    <x v="4"/>
    <m/>
    <m/>
    <m/>
    <m/>
    <m/>
    <m/>
    <s v="Jorge Alberto Pardo Torres"/>
    <m/>
    <m/>
    <m/>
    <m/>
    <m/>
    <m/>
    <m/>
    <m/>
    <m/>
    <m/>
    <m/>
    <m/>
    <m/>
    <n v="2"/>
    <s v="presentación de documento con las fases y lineamientos"/>
    <n v="0.25"/>
    <d v="2019-04-01T00:00:00"/>
    <d v="2019-06-30T00:00:00"/>
    <m/>
    <m/>
    <m/>
    <m/>
    <n v="0"/>
    <n v="0"/>
    <n v="0"/>
  </r>
  <r>
    <m/>
    <s v="103. Adelantar el 100% de acciones para la prevención y mitigación del riesgo de incidentes forestales (connatos, quemas e incendios)"/>
    <s v="3. Consolidar la Gestión del Conocimiento a través del modelo de Gestión del Riesgo y sus líneas de acción"/>
    <s v="REDUCCION DEL RIESGO"/>
    <x v="4"/>
    <m/>
    <m/>
    <m/>
    <m/>
    <m/>
    <m/>
    <s v="Jorge Alberto Pardo Torres"/>
    <m/>
    <m/>
    <m/>
    <m/>
    <m/>
    <m/>
    <m/>
    <m/>
    <m/>
    <m/>
    <m/>
    <m/>
    <m/>
    <n v="3"/>
    <s v="Levantamiento de información para la cartografía social"/>
    <n v="0.25"/>
    <d v="2019-07-01T00:00:00"/>
    <d v="2019-09-30T00:00:00"/>
    <m/>
    <m/>
    <m/>
    <m/>
    <n v="0"/>
    <n v="0"/>
    <n v="0"/>
  </r>
  <r>
    <m/>
    <s v="103. Adelantar el 100% de acciones para la prevención y mitigación del riesgo de incidentes forestales (connatos, quemas e incendios)"/>
    <s v="3. Consolidar la Gestión del Conocimiento a través del modelo de Gestión del Riesgo y sus líneas de acción"/>
    <s v="REDUCCION DEL RIESGO"/>
    <x v="4"/>
    <m/>
    <m/>
    <m/>
    <m/>
    <m/>
    <m/>
    <s v="Jorge Alberto Pardo Torres"/>
    <m/>
    <m/>
    <m/>
    <m/>
    <m/>
    <m/>
    <m/>
    <m/>
    <m/>
    <m/>
    <m/>
    <m/>
    <m/>
    <n v="4"/>
    <s v="consolidación, validación y divulgación de la cartografía social"/>
    <n v="0.25"/>
    <d v="2019-10-01T00:00:00"/>
    <d v="2019-12-31T00:00:00"/>
    <m/>
    <m/>
    <m/>
    <m/>
    <n v="0"/>
    <n v="0"/>
    <n v="0"/>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n v="14"/>
    <s v="Gestionar la realización de un curso para la investigación de incendios forestales para la entidad con entidades externas"/>
    <n v="7.1800000000000003E-2"/>
    <n v="100"/>
    <s v="Porcentaje"/>
    <s v="un (1) Curso Gestionado ante la entidad correspondiente"/>
    <s v="Subdirector de Gestión del Riesgo_x000a_Jorge Alberto Pardo Torres"/>
    <n v="0.25"/>
    <n v="0.5"/>
    <n v="0.75"/>
    <n v="1"/>
    <n v="0.25"/>
    <n v="0.25"/>
    <s v="Se realizo reunion del 16 de marzo con el personal delegado (Ing Andres Fierro y Ing Paola castañeda) y el personal del equipo de investigacion de incedios con el fin de realizar el diagnostico de la necesidad para el curos, en la cual se enfoco en los beneficios de realziar el mismo para qel equipo y la entidad._x000a_Se realizo reunion el 27 de Febrero en la cual se analiza el marco juridico y se analiza desde el punto de vista normativo las competencias de la entidad en lo refernete al tema y se concluye como compromiso del mismo la elaboracion de un documento diagnostico donde se plasme lo conversado en la reunion."/>
    <s v="Acta de reunion"/>
    <s v="NA"/>
    <n v="1"/>
    <s v="EXCELENTE"/>
    <s v="EN EJECUCIÓN"/>
    <n v="7.1800000000000003E-2"/>
    <n v="1"/>
    <s v="Identificación y selección de la o las campañas a divulgar"/>
    <n v="0.15"/>
    <d v="2019-01-15T00:00:00"/>
    <d v="2019-02-15T00:00:00"/>
    <m/>
    <m/>
    <n v="1"/>
    <s v="Se divulgo campaña GLP por medio de las redes sociales de la entidad. Se solicito información a los gestores con el fin de consolidar las diferentes campañas."/>
    <n v="0.15"/>
    <n v="0.15"/>
    <n v="1.077E-2"/>
  </r>
  <r>
    <m/>
    <s v="103. Adelantar el 100% de acciones para la prevención y mitigación del riesgo de incidentes forestales (connatos, quemas e incendios)"/>
    <s v="3. Consolidar la Gestión del Conocimiento a través del modelo de Gestión del Riesgo y sus líneas de acción"/>
    <s v="REDUCCION DEL RIESGO"/>
    <x v="4"/>
    <m/>
    <m/>
    <m/>
    <m/>
    <m/>
    <m/>
    <m/>
    <m/>
    <m/>
    <m/>
    <m/>
    <m/>
    <m/>
    <m/>
    <m/>
    <m/>
    <m/>
    <m/>
    <m/>
    <m/>
    <n v="2"/>
    <s v="Consolidación del material didáctico de apoyo para la divulgación de la estrategia"/>
    <n v="0.2"/>
    <d v="2019-02-16T00:00:00"/>
    <d v="2019-04-30T00:00:00"/>
    <m/>
    <m/>
    <n v="0.5"/>
    <s v="Se elaboro el material didáctica para la campaña de GLP"/>
    <n v="0.1"/>
    <n v="0.05"/>
    <n v="0"/>
  </r>
  <r>
    <m/>
    <s v="103. Adelantar el 100% de acciones para la prevención y mitigación del riesgo de incidentes forestales (connatos, quemas e incendios)"/>
    <s v="3. Consolidar la Gestión del Conocimiento a través del modelo de Gestión del Riesgo y sus líneas de acción"/>
    <s v="REDUCCION DEL RIESGO"/>
    <x v="4"/>
    <m/>
    <m/>
    <m/>
    <m/>
    <m/>
    <m/>
    <m/>
    <m/>
    <m/>
    <m/>
    <m/>
    <m/>
    <m/>
    <m/>
    <m/>
    <m/>
    <m/>
    <m/>
    <m/>
    <m/>
    <n v="3"/>
    <s v="Divulgación de la o las campañas de prevención en las 20 localidades"/>
    <n v="0.45"/>
    <d v="2019-05-01T00:00:00"/>
    <d v="2019-11-30T00:00:00"/>
    <m/>
    <m/>
    <m/>
    <m/>
    <n v="0"/>
    <n v="0"/>
    <n v="0"/>
  </r>
  <r>
    <m/>
    <s v="103. Adelantar el 100% de acciones para la prevención y mitigación del riesgo de incidentes forestales (connatos, quemas e incendios)"/>
    <s v="3. Consolidar la Gestión del Conocimiento a través del modelo de Gestión del Riesgo y sus líneas de acción"/>
    <s v="REDUCCION DEL RIESGO"/>
    <x v="4"/>
    <m/>
    <m/>
    <m/>
    <m/>
    <m/>
    <m/>
    <m/>
    <m/>
    <m/>
    <m/>
    <m/>
    <m/>
    <m/>
    <m/>
    <m/>
    <m/>
    <m/>
    <m/>
    <m/>
    <m/>
    <n v="4"/>
    <s v="Informe final de la o las campañas divulgadas"/>
    <n v="0.2"/>
    <d v="2019-12-01T00:00:00"/>
    <d v="2019-12-31T00:00:00"/>
    <m/>
    <m/>
    <m/>
    <m/>
    <n v="0"/>
    <n v="0"/>
    <n v="0"/>
  </r>
  <r>
    <s v="3.  Construcción de comunidad y cultura ciudadana"/>
    <s v="103. Adelantar el 100% de acciones para la prevención y mitigación del riesgo de incidentes forestales (connatos, quemas e incendios)"/>
    <s v="4. Fortalecer la capacidad de gestión y desarrollo institucional e interinstitucional, para consolidar la modernización de la UAECOB y llevarla a la excelencia"/>
    <s v="REDUCCION DEL RIESGO"/>
    <x v="4"/>
    <n v="15"/>
    <m/>
    <m/>
    <m/>
    <m/>
    <m/>
    <m/>
    <m/>
    <m/>
    <m/>
    <m/>
    <m/>
    <m/>
    <m/>
    <m/>
    <m/>
    <m/>
    <m/>
    <m/>
    <m/>
    <n v="1"/>
    <s v="Mesas de Trabajo con el personal uniformado para diseñar la estrategia"/>
    <n v="0.2"/>
    <d v="2019-01-15T00:00:00"/>
    <d v="2019-04-30T00:00:00"/>
    <m/>
    <m/>
    <n v="1"/>
    <s v="Se evidencia acta de reunión del 14 de Marzo de 2019 con el personal uniformado Comandante Tito Forero en la cual se establecen los lineamientos de la estrategia para la gestión del riesgo por incendios forestales en la localidad de Sumapaz."/>
    <n v="0.2"/>
    <n v="0.2"/>
    <n v="0"/>
  </r>
  <r>
    <m/>
    <m/>
    <m/>
    <s v="REDUCCION DEL RIESGO"/>
    <x v="4"/>
    <m/>
    <m/>
    <m/>
    <m/>
    <m/>
    <m/>
    <m/>
    <m/>
    <m/>
    <m/>
    <m/>
    <m/>
    <m/>
    <m/>
    <m/>
    <m/>
    <m/>
    <m/>
    <m/>
    <m/>
    <n v="2"/>
    <s v="Presentación de Documento Del a estrategia"/>
    <n v="0.3"/>
    <d v="2019-05-01T00:00:00"/>
    <d v="2019-07-30T00:00:00"/>
    <m/>
    <m/>
    <m/>
    <m/>
    <n v="0"/>
    <n v="0"/>
    <n v="0"/>
  </r>
  <r>
    <m/>
    <m/>
    <m/>
    <s v="REDUCCION DEL RIESGO"/>
    <x v="4"/>
    <m/>
    <m/>
    <m/>
    <m/>
    <m/>
    <m/>
    <m/>
    <m/>
    <m/>
    <m/>
    <m/>
    <m/>
    <m/>
    <m/>
    <m/>
    <m/>
    <m/>
    <m/>
    <m/>
    <m/>
    <n v="3"/>
    <s v="Gestión con la alcaldía Local de Sumapaz y entidades Distritales"/>
    <n v="0.5"/>
    <d v="2019-08-01T00:00:00"/>
    <d v="2019-12-31T00:00:00"/>
    <m/>
    <m/>
    <m/>
    <m/>
    <n v="0"/>
    <n v="0"/>
    <n v="0"/>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CONOCIMIENTO DEL RIESGO"/>
    <x v="4"/>
    <n v="16"/>
    <m/>
    <m/>
    <m/>
    <m/>
    <m/>
    <m/>
    <m/>
    <m/>
    <m/>
    <m/>
    <m/>
    <m/>
    <m/>
    <m/>
    <m/>
    <m/>
    <m/>
    <m/>
    <m/>
    <n v="1"/>
    <s v="1. Definir Tema para el insumo basados en la revisión de la estadística de investigación de incendios.."/>
    <n v="0.2"/>
    <d v="2019-01-15T00:00:00"/>
    <d v="2019-02-15T00:00:00"/>
    <m/>
    <m/>
    <n v="1"/>
    <s v="Se evidencia acta de reunión del día 17 de Enero de 2019 en la cual se establece la definición de 3 temas relacionados con la investigación que realiza el EII, reunión del 11 de febrero de 2019 en la cual  se inicia la revisión de la estadística de relacionada con los riesgos para la campaña de incendios con la definición de los 3 temas (+incendios en ductos de basuras, fallas eléctricas y gasodomensticos)"/>
    <n v="0.2"/>
    <n v="0.2"/>
    <n v="0"/>
  </r>
  <r>
    <m/>
    <s v="103. Adelantar el 100% de acciones para la prevención y mitigación del riesgo de incidentes forestales (connatos, quemas e incendios)"/>
    <s v="3. Consolidar la Gestión del Conocimiento a través del modelo de Gestión del Riesgo y sus líneas de acción"/>
    <s v="REDUCCION DEL RIESGO"/>
    <x v="4"/>
    <m/>
    <m/>
    <m/>
    <m/>
    <m/>
    <m/>
    <m/>
    <m/>
    <m/>
    <m/>
    <m/>
    <m/>
    <m/>
    <m/>
    <m/>
    <m/>
    <m/>
    <m/>
    <m/>
    <m/>
    <n v="2"/>
    <s v="2. Recolectar los datos basándose en la información existente en el equipo de investigación de incendios para generar el documento."/>
    <n v="0.4"/>
    <d v="2019-02-16T00:00:00"/>
    <d v="2019-07-30T00:00:00"/>
    <m/>
    <m/>
    <n v="0.5"/>
    <s v="Se evidencia acta de reunión del 19 de marzo de 2019 en la cual se presenta avance de la recolección de los datos que sirven como insumo para presentar una campaña de prevención."/>
    <n v="0.2"/>
    <n v="0.1"/>
    <n v="0"/>
  </r>
  <r>
    <m/>
    <s v="103. Adelantar el 100% de acciones para la prevención y mitigación del riesgo de incidentes forestales (connatos, quemas e incendios)"/>
    <s v="3. Consolidar la Gestión del Conocimiento a través del modelo de Gestión del Riesgo y sus líneas de acción"/>
    <s v="REDUCCION DEL RIESGO"/>
    <x v="4"/>
    <m/>
    <m/>
    <m/>
    <m/>
    <m/>
    <m/>
    <m/>
    <m/>
    <m/>
    <m/>
    <m/>
    <m/>
    <m/>
    <m/>
    <m/>
    <m/>
    <m/>
    <m/>
    <m/>
    <m/>
    <n v="3"/>
    <s v="3. Realizar un documento con la información necesaria para generar una campaña de prevención por incendios en el hogar."/>
    <n v="0.3"/>
    <d v="2019-08-01T00:00:00"/>
    <d v="2019-11-15T00:00:00"/>
    <m/>
    <m/>
    <m/>
    <m/>
    <n v="0"/>
    <n v="0"/>
    <n v="0"/>
  </r>
  <r>
    <m/>
    <s v="103. Adelantar el 100% de acciones para la prevención y mitigación del riesgo de incidentes forestales (connatos, quemas e incendios)"/>
    <s v="3. Consolidar la Gestión del Conocimiento a través del modelo de Gestión del Riesgo y sus líneas de acción"/>
    <s v="REDUCCION DEL RIESGO"/>
    <x v="4"/>
    <m/>
    <m/>
    <m/>
    <m/>
    <m/>
    <m/>
    <m/>
    <m/>
    <m/>
    <m/>
    <m/>
    <m/>
    <m/>
    <m/>
    <m/>
    <m/>
    <m/>
    <m/>
    <m/>
    <m/>
    <n v="4"/>
    <s v="4. Radicar el documento al subdirector de gestión del riesgo."/>
    <n v="0.1"/>
    <d v="2019-11-16T00:00:00"/>
    <d v="2019-12-31T00:00:00"/>
    <m/>
    <m/>
    <m/>
    <m/>
    <n v="0"/>
    <n v="0"/>
    <n v="0"/>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n v="1"/>
    <s v="Curso Bomberitos _x000a_&quot;Nicolas Quevedo Rizo&quot;"/>
    <n v="0.2"/>
    <n v="2"/>
    <s v="cursos"/>
    <s v="Realización de un curso de Bomberitos semestral  &quot;Nicolas Quevedo Rizo&quot;   en 17 estaciones de la UAECOB (B1, B2,B3,B4, B5, B6,B7,B8, B9, B10, B11, B12, B13, B14, B15, B16 y B17),  en el marco de los programas de la estrategia de sensibilización y educación en Prevención de incendios y emergencias conexas -Club Bomberitos, de conformidad con lo acordado con la S.G.R."/>
    <s v="Subdirección Operativa"/>
    <m/>
    <m/>
    <m/>
    <m/>
    <m/>
    <m/>
    <m/>
    <m/>
    <m/>
    <m/>
    <m/>
    <m/>
    <m/>
    <n v="1"/>
    <s v="Convocatoria."/>
    <n v="0.1"/>
    <d v="2019-05-21T00:00:00"/>
    <d v="2019-06-07T00:00:00"/>
    <m/>
    <s v="Subdirección Operativa"/>
    <s v="No aplica"/>
    <s v="No aplica durante el presente periodo, la actividad será realizada en el segundo trimestre de la presente vigencia."/>
    <e v="#VALUE!"/>
    <e v="#VALUE!"/>
    <e v="#VALUE!"/>
  </r>
  <r>
    <m/>
    <m/>
    <m/>
    <s v="Gestión Integral de Incendios"/>
    <x v="5"/>
    <m/>
    <m/>
    <m/>
    <m/>
    <m/>
    <m/>
    <s v="Subdirección Operativa"/>
    <m/>
    <m/>
    <m/>
    <m/>
    <m/>
    <m/>
    <m/>
    <m/>
    <m/>
    <m/>
    <m/>
    <m/>
    <m/>
    <n v="2"/>
    <s v="Ejecución."/>
    <n v="0.35"/>
    <d v="2019-06-17T00:00:00"/>
    <d v="2019-06-28T00:00:00"/>
    <m/>
    <m/>
    <s v="No aplica"/>
    <s v="No aplica durante el presente periodo, la actividad será realizada en el segundo trimestre de la presente vigencia."/>
    <e v="#VALUE!"/>
    <e v="#VALUE!"/>
    <e v="#VALUE!"/>
  </r>
  <r>
    <m/>
    <m/>
    <m/>
    <s v="Gestión Integral de Incendios"/>
    <x v="5"/>
    <m/>
    <m/>
    <m/>
    <m/>
    <m/>
    <m/>
    <s v="Subdirección Operativa"/>
    <m/>
    <m/>
    <m/>
    <m/>
    <m/>
    <m/>
    <m/>
    <m/>
    <m/>
    <m/>
    <m/>
    <m/>
    <m/>
    <n v="3"/>
    <s v="Presentación de informe por compañía, ante la Subdirección Operativa."/>
    <n v="0.05"/>
    <d v="2019-06-29T00:00:00"/>
    <d v="2019-07-08T00:00:00"/>
    <m/>
    <m/>
    <s v="No aplica"/>
    <s v="No aplica durante el presente periodo, la actividad será realizada en el segundo trimestre de la presente vigencia."/>
    <e v="#VALUE!"/>
    <e v="#VALUE!"/>
    <e v="#VALUE!"/>
  </r>
  <r>
    <m/>
    <m/>
    <m/>
    <s v="Gestión Integral de Incendios"/>
    <x v="5"/>
    <m/>
    <m/>
    <m/>
    <m/>
    <m/>
    <m/>
    <s v="Subdirección Operativa"/>
    <m/>
    <m/>
    <m/>
    <m/>
    <m/>
    <m/>
    <m/>
    <m/>
    <m/>
    <m/>
    <m/>
    <m/>
    <m/>
    <n v="1"/>
    <s v="Convocatoria."/>
    <n v="0.1"/>
    <d v="2019-11-09T00:00:00"/>
    <d v="2019-11-16T00:00:00"/>
    <m/>
    <m/>
    <m/>
    <m/>
    <n v="0"/>
    <n v="0"/>
    <n v="0"/>
  </r>
  <r>
    <m/>
    <m/>
    <m/>
    <s v="Gestión Integral de Incendios"/>
    <x v="5"/>
    <m/>
    <m/>
    <m/>
    <m/>
    <m/>
    <m/>
    <s v="Subdirección Operativa"/>
    <m/>
    <m/>
    <m/>
    <m/>
    <m/>
    <m/>
    <m/>
    <m/>
    <m/>
    <m/>
    <m/>
    <m/>
    <m/>
    <n v="2"/>
    <s v="Ejecución."/>
    <n v="0.35"/>
    <d v="2019-11-25T00:00:00"/>
    <d v="2019-12-09T00:00:00"/>
    <m/>
    <m/>
    <m/>
    <m/>
    <n v="0"/>
    <n v="0"/>
    <n v="0"/>
  </r>
  <r>
    <m/>
    <m/>
    <m/>
    <s v="Gestión Integral de Incendios"/>
    <x v="5"/>
    <m/>
    <m/>
    <m/>
    <m/>
    <m/>
    <m/>
    <s v="Subdirección Operativa"/>
    <m/>
    <m/>
    <m/>
    <m/>
    <m/>
    <m/>
    <m/>
    <m/>
    <m/>
    <m/>
    <m/>
    <m/>
    <m/>
    <n v="3"/>
    <s v="Presentación de informe por compañía, ante la Subdirección Operativa."/>
    <n v="0.05"/>
    <d v="2019-12-10T00:00:00"/>
    <d v="2019-12-16T00:00:00"/>
    <m/>
    <m/>
    <m/>
    <m/>
    <n v="0"/>
    <n v="0"/>
    <n v="0"/>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n v="2"/>
    <s v="Revisión, ajuste y/o actualización del árbol de servicios"/>
    <n v="0.2"/>
    <n v="100"/>
    <s v="Porciento"/>
    <s v="Revisión, ajuste y/o actualización del  árbol de servicios y socialización a personal de las diecisiete  (17) estaciones de la Subdirección Operativa._x000a_"/>
    <s v="Subdirección Operativa"/>
    <m/>
    <m/>
    <m/>
    <m/>
    <m/>
    <m/>
    <m/>
    <m/>
    <m/>
    <m/>
    <m/>
    <m/>
    <m/>
    <n v="1"/>
    <s v="Revisión del árbol actual para ajuste o actualización"/>
    <n v="0.15"/>
    <d v="2019-01-10T00:00:00"/>
    <d v="2019-02-28T00:00:00"/>
    <m/>
    <s v="Subdirección Operativa"/>
    <n v="15"/>
    <s v="El equipo de la Central de Comunicaciones de la Subdirección Operativa, realizó reunión para programar las actividades de ajuste del árbol de servicios.    _x000a_Acta del  25 de marzo de 2019."/>
    <n v="2.25"/>
    <n v="33.75"/>
    <n v="0.45"/>
  </r>
  <r>
    <m/>
    <m/>
    <m/>
    <s v="Gestión Integral de Incendios"/>
    <x v="5"/>
    <m/>
    <m/>
    <m/>
    <m/>
    <m/>
    <m/>
    <s v="Subdirección Operativa"/>
    <m/>
    <m/>
    <m/>
    <m/>
    <m/>
    <m/>
    <m/>
    <m/>
    <m/>
    <m/>
    <m/>
    <m/>
    <m/>
    <n v="2"/>
    <s v="Ajustes y/o actualización del árbol de servicios"/>
    <n v="0.4"/>
    <d v="2019-03-01T00:00:00"/>
    <d v="2019-04-30T00:00:00"/>
    <m/>
    <m/>
    <m/>
    <m/>
    <n v="0"/>
    <n v="0"/>
    <n v="0"/>
  </r>
  <r>
    <m/>
    <m/>
    <m/>
    <s v="Gestión Integral de Incendios"/>
    <x v="5"/>
    <m/>
    <m/>
    <m/>
    <m/>
    <m/>
    <m/>
    <s v="Subdirección Operativa"/>
    <m/>
    <m/>
    <m/>
    <m/>
    <m/>
    <m/>
    <m/>
    <m/>
    <m/>
    <m/>
    <m/>
    <m/>
    <m/>
    <n v="3"/>
    <s v="Publicación en ruta de calidad"/>
    <n v="0.15"/>
    <d v="2019-05-01T00:00:00"/>
    <d v="2019-05-31T00:00:00"/>
    <m/>
    <m/>
    <m/>
    <m/>
    <n v="0"/>
    <n v="0"/>
    <n v="0"/>
  </r>
  <r>
    <m/>
    <m/>
    <m/>
    <s v="Gestión Integral de Incendios"/>
    <x v="5"/>
    <m/>
    <m/>
    <m/>
    <m/>
    <m/>
    <m/>
    <s v="Subdirección Operativa"/>
    <m/>
    <m/>
    <m/>
    <m/>
    <m/>
    <m/>
    <m/>
    <m/>
    <m/>
    <m/>
    <m/>
    <m/>
    <m/>
    <n v="4"/>
    <s v="Socialización"/>
    <n v="0.2"/>
    <d v="2019-06-01T00:00:00"/>
    <d v="2019-10-31T00:00:00"/>
    <m/>
    <m/>
    <m/>
    <m/>
    <n v="0"/>
    <n v="0"/>
    <n v="0"/>
  </r>
  <r>
    <m/>
    <m/>
    <m/>
    <s v="Gestión Integral de Incendios"/>
    <x v="5"/>
    <m/>
    <m/>
    <m/>
    <m/>
    <m/>
    <m/>
    <s v="Subdirección Operativa"/>
    <m/>
    <m/>
    <m/>
    <m/>
    <m/>
    <m/>
    <m/>
    <m/>
    <m/>
    <m/>
    <m/>
    <m/>
    <m/>
    <n v="5"/>
    <s v="Informe de socialización"/>
    <n v="0.1"/>
    <d v="2019-11-01T00:00:00"/>
    <s v="15/112019"/>
    <m/>
    <m/>
    <m/>
    <m/>
    <n v="0"/>
    <n v="0"/>
    <n v="0"/>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n v="3"/>
    <s v="Información  estadística de las emergencias atendidas por la UAECOB."/>
    <n v="0.2"/>
    <n v="4"/>
    <s v="Publicaciones"/>
    <s v="Publicación trimestral de la información estadística de emergencias atendidas por la  UAECOB, en la página web de la entidad.  _x000a_(trimestre vencido)"/>
    <s v="Subdirección Operativa"/>
    <m/>
    <m/>
    <m/>
    <m/>
    <m/>
    <m/>
    <m/>
    <m/>
    <m/>
    <m/>
    <m/>
    <m/>
    <m/>
    <n v="1"/>
    <s v="Preparación y análisis de la información enviada por la C.C.C."/>
    <n v="0.12"/>
    <d v="2019-04-01T00:00:00"/>
    <d v="2019-04-10T00:00:00"/>
    <m/>
    <s v="Subdirección Operativa"/>
    <s v="No aplica"/>
    <s v="No aplica para el primer trimestre."/>
    <e v="#VALUE!"/>
    <e v="#VALUE!"/>
    <e v="#VALUE!"/>
  </r>
  <r>
    <m/>
    <m/>
    <m/>
    <s v="Gestión Integral de Incendios"/>
    <x v="5"/>
    <m/>
    <m/>
    <m/>
    <m/>
    <m/>
    <m/>
    <s v="Subdirección Operativa"/>
    <m/>
    <m/>
    <m/>
    <m/>
    <m/>
    <m/>
    <m/>
    <m/>
    <m/>
    <m/>
    <m/>
    <m/>
    <m/>
    <n v="2"/>
    <s v="Presentación de informe al área  encargada _x000a_para la publicación respectiva"/>
    <n v="0.08"/>
    <d v="2019-04-01T00:00:00"/>
    <d v="2019-04-10T00:00:00"/>
    <m/>
    <m/>
    <m/>
    <m/>
    <n v="0"/>
    <n v="0"/>
    <n v="0"/>
  </r>
  <r>
    <m/>
    <m/>
    <m/>
    <s v="Gestión Integral de Incendios"/>
    <x v="5"/>
    <m/>
    <m/>
    <m/>
    <m/>
    <m/>
    <m/>
    <s v="Subdirección Operativa"/>
    <m/>
    <m/>
    <m/>
    <m/>
    <m/>
    <m/>
    <m/>
    <m/>
    <m/>
    <m/>
    <m/>
    <m/>
    <m/>
    <n v="3"/>
    <s v="Revisión y verificación de  la  publicación en la web de la entidad"/>
    <n v="0.05"/>
    <d v="2019-04-11T00:00:00"/>
    <d v="2019-04-25T00:00:00"/>
    <m/>
    <m/>
    <m/>
    <m/>
    <n v="0"/>
    <n v="0"/>
    <n v="0"/>
  </r>
  <r>
    <m/>
    <m/>
    <m/>
    <s v="Gestión Integral de Incendios"/>
    <x v="5"/>
    <m/>
    <m/>
    <m/>
    <m/>
    <m/>
    <m/>
    <s v="Subdirección Operativa"/>
    <m/>
    <m/>
    <m/>
    <m/>
    <m/>
    <m/>
    <m/>
    <m/>
    <m/>
    <m/>
    <m/>
    <m/>
    <m/>
    <n v="1"/>
    <s v="Preparación y análisis de la información enviada por la C.C.C."/>
    <n v="0.12"/>
    <d v="2019-07-01T00:00:00"/>
    <d v="2019-07-10T00:00:00"/>
    <m/>
    <m/>
    <m/>
    <m/>
    <n v="0"/>
    <n v="0"/>
    <n v="0"/>
  </r>
  <r>
    <m/>
    <m/>
    <m/>
    <s v="Gestión Integral de Incendios"/>
    <x v="5"/>
    <m/>
    <m/>
    <m/>
    <m/>
    <m/>
    <m/>
    <s v="Subdirección Operativa"/>
    <m/>
    <m/>
    <m/>
    <m/>
    <m/>
    <m/>
    <m/>
    <m/>
    <m/>
    <m/>
    <m/>
    <m/>
    <m/>
    <n v="2"/>
    <s v="Presentación de informe al área  encargada _x000a_para la publicación respectiva"/>
    <n v="0.08"/>
    <d v="2019-07-01T00:00:00"/>
    <d v="2019-07-10T00:00:00"/>
    <m/>
    <m/>
    <m/>
    <m/>
    <n v="0"/>
    <n v="0"/>
    <n v="0"/>
  </r>
  <r>
    <m/>
    <m/>
    <m/>
    <s v="Gestión Integral de Incendios"/>
    <x v="5"/>
    <m/>
    <m/>
    <m/>
    <m/>
    <m/>
    <m/>
    <s v="Subdirección Operativa"/>
    <m/>
    <m/>
    <m/>
    <m/>
    <m/>
    <m/>
    <m/>
    <m/>
    <m/>
    <m/>
    <m/>
    <m/>
    <m/>
    <n v="3"/>
    <s v="Revisión y verificación de  la  publicación en la web de la entidad"/>
    <n v="0.05"/>
    <d v="2019-07-11T00:00:00"/>
    <d v="2019-07-25T00:00:00"/>
    <m/>
    <m/>
    <m/>
    <m/>
    <n v="0"/>
    <n v="0"/>
    <n v="0"/>
  </r>
  <r>
    <m/>
    <m/>
    <m/>
    <s v="Gestión Integral de Incendios"/>
    <x v="5"/>
    <m/>
    <m/>
    <m/>
    <m/>
    <m/>
    <m/>
    <s v="Subdirección Operativa"/>
    <m/>
    <m/>
    <m/>
    <m/>
    <m/>
    <m/>
    <m/>
    <m/>
    <m/>
    <m/>
    <m/>
    <m/>
    <m/>
    <n v="1"/>
    <s v="Preparación y análisis de la información enviada por la C.C.C."/>
    <n v="0.12"/>
    <d v="2019-10-01T00:00:00"/>
    <d v="2019-10-10T00:00:00"/>
    <m/>
    <m/>
    <m/>
    <m/>
    <n v="0"/>
    <n v="0"/>
    <n v="0"/>
  </r>
  <r>
    <m/>
    <m/>
    <m/>
    <s v="Gestión Integral de Incendios"/>
    <x v="5"/>
    <m/>
    <m/>
    <m/>
    <m/>
    <m/>
    <m/>
    <s v="Subdirección Operativa"/>
    <m/>
    <m/>
    <m/>
    <m/>
    <m/>
    <m/>
    <m/>
    <m/>
    <m/>
    <m/>
    <m/>
    <m/>
    <m/>
    <n v="2"/>
    <s v="Presentación de informe al área  encargada _x000a_para la publicación respectiva"/>
    <n v="0.08"/>
    <d v="2019-10-01T00:00:00"/>
    <d v="2019-10-10T00:00:00"/>
    <m/>
    <m/>
    <m/>
    <m/>
    <n v="0"/>
    <n v="0"/>
    <n v="0"/>
  </r>
  <r>
    <m/>
    <m/>
    <m/>
    <s v="Gestión Integral de Incendios"/>
    <x v="5"/>
    <m/>
    <m/>
    <m/>
    <m/>
    <m/>
    <m/>
    <s v="Subdirección Operativa"/>
    <m/>
    <m/>
    <m/>
    <m/>
    <m/>
    <m/>
    <m/>
    <m/>
    <m/>
    <m/>
    <m/>
    <m/>
    <m/>
    <n v="3"/>
    <s v="Revisión y verificación de  la  publicación en la web de la entidad"/>
    <n v="0.05"/>
    <d v="2019-10-11T00:00:00"/>
    <d v="2019-10-25T00:00:00"/>
    <m/>
    <m/>
    <m/>
    <m/>
    <n v="0"/>
    <n v="0"/>
    <n v="0"/>
  </r>
  <r>
    <m/>
    <m/>
    <m/>
    <s v="Gestión Integral de Incendios"/>
    <x v="5"/>
    <m/>
    <m/>
    <m/>
    <m/>
    <m/>
    <m/>
    <s v="Subdirección Operativa"/>
    <m/>
    <m/>
    <m/>
    <m/>
    <m/>
    <m/>
    <m/>
    <m/>
    <m/>
    <m/>
    <m/>
    <m/>
    <m/>
    <n v="1"/>
    <s v="Preparación y análisis de la información enviada por la C.C.C."/>
    <n v="0.12"/>
    <d v="2020-01-01T00:00:00"/>
    <d v="2020-01-05T00:00:00"/>
    <m/>
    <m/>
    <m/>
    <m/>
    <n v="0"/>
    <n v="0"/>
    <n v="0"/>
  </r>
  <r>
    <m/>
    <m/>
    <m/>
    <s v="Gestión Integral de Incendios"/>
    <x v="5"/>
    <m/>
    <m/>
    <m/>
    <m/>
    <m/>
    <m/>
    <s v="Subdirección Operativa"/>
    <m/>
    <m/>
    <m/>
    <m/>
    <m/>
    <m/>
    <m/>
    <m/>
    <m/>
    <m/>
    <m/>
    <m/>
    <m/>
    <n v="2"/>
    <s v="Presentación de informe al área  encargada _x000a_para la publicación respectiva"/>
    <n v="0.08"/>
    <d v="2020-01-01T00:00:00"/>
    <d v="2020-01-05T00:00:00"/>
    <m/>
    <m/>
    <m/>
    <m/>
    <n v="0"/>
    <n v="0"/>
    <n v="0"/>
  </r>
  <r>
    <m/>
    <m/>
    <m/>
    <s v="Gestión Integral de Incendios"/>
    <x v="5"/>
    <m/>
    <m/>
    <m/>
    <m/>
    <m/>
    <m/>
    <s v="Subdirección Operativa"/>
    <m/>
    <m/>
    <m/>
    <m/>
    <m/>
    <m/>
    <m/>
    <m/>
    <m/>
    <m/>
    <m/>
    <m/>
    <m/>
    <n v="3"/>
    <s v="Revisión y verificación de  la  publicación en la web de la entidad"/>
    <n v="0.05"/>
    <d v="2020-01-01T00:00:00"/>
    <d v="2020-01-05T00:00:00"/>
    <m/>
    <m/>
    <m/>
    <m/>
    <n v="0"/>
    <n v="0"/>
    <n v="0"/>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n v="4"/>
    <s v="Simulacro de comunicaciones en emergencias"/>
    <n v="0.2"/>
    <n v="1"/>
    <s v="Simulacro"/>
    <s v="Realización un simulacro de comunicaciones en emergencias para validar la capacidad de respuesta ante un fallo en la infraestructura de comunicaciones troncalizadas."/>
    <s v="Jefe de Central de radio, Subdirección Operativa"/>
    <m/>
    <m/>
    <m/>
    <m/>
    <m/>
    <m/>
    <m/>
    <m/>
    <m/>
    <m/>
    <m/>
    <m/>
    <m/>
    <n v="1"/>
    <s v="Actualización del procedimiento COORDINACION Y COMUNICACIONES EN INCIDENTES DE NIVEL III Y IV, en la ruta de la calidad"/>
    <n v="0.2"/>
    <d v="2019-01-15T00:00:00"/>
    <d v="2019-02-28T00:00:00"/>
    <m/>
    <s v="Subdirección Operativa"/>
    <n v="10"/>
    <s v="El equipo de la Central de Comunicaciones de la Subdirección Operativa, realizó reunión para programar las actividades del simulacro de comunicaciones._x000a_    Se evidencia acta del  21 de marzo de 2019."/>
    <n v="2"/>
    <n v="20"/>
    <n v="0.4"/>
  </r>
  <r>
    <m/>
    <m/>
    <m/>
    <s v="Gestión Integral de Incendios"/>
    <x v="5"/>
    <m/>
    <m/>
    <m/>
    <m/>
    <m/>
    <m/>
    <s v="Jefe de Central de radio, Subdirección Operativa"/>
    <m/>
    <m/>
    <m/>
    <m/>
    <m/>
    <m/>
    <m/>
    <m/>
    <m/>
    <m/>
    <m/>
    <m/>
    <m/>
    <n v="2"/>
    <s v="Actualización del instructivo SIMULACRO FALLAS EN LAS COMUNICACIONES EN EMERGENCIAS, en la ruta de la calidad"/>
    <n v="0.2"/>
    <d v="2019-03-01T00:00:00"/>
    <d v="2019-03-31T00:00:00"/>
    <m/>
    <m/>
    <m/>
    <m/>
    <n v="0"/>
    <n v="0"/>
    <n v="0"/>
  </r>
  <r>
    <m/>
    <m/>
    <m/>
    <s v="Gestión Integral de Incendios"/>
    <x v="5"/>
    <m/>
    <m/>
    <m/>
    <m/>
    <m/>
    <m/>
    <s v="Jefe de Central de radio, Subdirección Operativa"/>
    <m/>
    <m/>
    <m/>
    <m/>
    <m/>
    <m/>
    <m/>
    <m/>
    <m/>
    <m/>
    <m/>
    <m/>
    <m/>
    <n v="3"/>
    <s v="Elaboración de Cronograma y libreto para ejecutar el simulacro."/>
    <n v="0.15"/>
    <d v="2019-04-01T00:00:00"/>
    <d v="2019-04-30T00:00:00"/>
    <m/>
    <m/>
    <m/>
    <m/>
    <n v="0"/>
    <n v="0"/>
    <n v="0"/>
  </r>
  <r>
    <m/>
    <m/>
    <m/>
    <s v="Gestión Integral de Incendios"/>
    <x v="5"/>
    <m/>
    <m/>
    <m/>
    <m/>
    <m/>
    <m/>
    <s v="Jefe de Central de radio, Subdirección Operativa"/>
    <m/>
    <m/>
    <m/>
    <m/>
    <m/>
    <m/>
    <m/>
    <m/>
    <m/>
    <m/>
    <m/>
    <m/>
    <m/>
    <n v="4"/>
    <s v="Ejecución del simulacro"/>
    <n v="0.4"/>
    <d v="2019-05-01T00:00:00"/>
    <d v="2019-05-31T00:00:00"/>
    <m/>
    <m/>
    <m/>
    <m/>
    <n v="0"/>
    <n v="0"/>
    <n v="0"/>
  </r>
  <r>
    <m/>
    <m/>
    <m/>
    <s v="Gestión Integral de Incendios"/>
    <x v="5"/>
    <m/>
    <m/>
    <m/>
    <m/>
    <m/>
    <m/>
    <s v="Jefe de Central de radio, Subdirección Operativa"/>
    <m/>
    <m/>
    <m/>
    <m/>
    <m/>
    <m/>
    <m/>
    <m/>
    <m/>
    <m/>
    <m/>
    <m/>
    <m/>
    <n v="5"/>
    <s v="Entrega de informe de ejecución ante la Subdirección Operativa, según formato establecido."/>
    <n v="0.05"/>
    <d v="2019-06-01T00:00:00"/>
    <d v="2019-06-10T00:00:00"/>
    <m/>
    <m/>
    <m/>
    <m/>
    <n v="0"/>
    <n v="0"/>
    <n v="0"/>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n v="5"/>
    <s v="Revisión de hidrantes en Bogotá"/>
    <n v="0.2"/>
    <n v="100"/>
    <s v="Porciento"/>
    <s v="Revisión del 10%  de hidrantes de Bogotá según las jurisdicciones de cada una de las 17 estaciones._x000a__x000a_(el 10% de la meta equivale al 100% de la gestión durante la vigencia)"/>
    <s v="Subdirección Operativa"/>
    <m/>
    <m/>
    <m/>
    <m/>
    <m/>
    <m/>
    <m/>
    <m/>
    <m/>
    <m/>
    <m/>
    <m/>
    <m/>
    <n v="1"/>
    <s v="Documentar  los antecedentes de hidrantes en la ciudad y socializar la información  con  los jefes de estación de las cinco (5) compañías "/>
    <n v="0.2"/>
    <d v="2019-01-15T00:00:00"/>
    <d v="2019-02-28T00:00:00"/>
    <m/>
    <s v="Subdirección Operativa"/>
    <n v="0"/>
    <s v="No aplica para el primer trimestre."/>
    <n v="0"/>
    <n v="0"/>
    <n v="0"/>
  </r>
  <r>
    <m/>
    <m/>
    <m/>
    <s v="Gestión Integral de Incendios"/>
    <x v="5"/>
    <m/>
    <m/>
    <m/>
    <m/>
    <m/>
    <m/>
    <s v="Subdirección Operativa"/>
    <m/>
    <m/>
    <m/>
    <m/>
    <m/>
    <m/>
    <m/>
    <m/>
    <m/>
    <m/>
    <m/>
    <m/>
    <m/>
    <n v="2"/>
    <s v="Revisión física y prueba funcional de los hidrantes para determinar el estado"/>
    <n v="0.35"/>
    <d v="2019-03-01T00:00:00"/>
    <d v="2019-11-30T00:00:00"/>
    <m/>
    <m/>
    <m/>
    <m/>
    <n v="0"/>
    <n v="0"/>
    <n v="0"/>
  </r>
  <r>
    <m/>
    <m/>
    <m/>
    <s v="Gestión Integral de Incendios"/>
    <x v="5"/>
    <m/>
    <m/>
    <m/>
    <m/>
    <m/>
    <m/>
    <s v="Subdirección Operativa"/>
    <m/>
    <m/>
    <m/>
    <m/>
    <m/>
    <m/>
    <m/>
    <m/>
    <m/>
    <m/>
    <m/>
    <m/>
    <m/>
    <n v="3"/>
    <s v="_x000a_Diligenciamiento de formatos según los evidenciado en las actividades 2 y 3."/>
    <n v="0.35"/>
    <d v="2019-03-01T00:00:00"/>
    <d v="2019-11-30T00:00:00"/>
    <m/>
    <m/>
    <m/>
    <m/>
    <n v="0"/>
    <n v="0"/>
    <n v="0"/>
  </r>
  <r>
    <m/>
    <m/>
    <m/>
    <s v="Gestión Integral de Incendios"/>
    <x v="5"/>
    <m/>
    <m/>
    <m/>
    <m/>
    <m/>
    <m/>
    <s v="Subdirección Operativa"/>
    <m/>
    <m/>
    <m/>
    <m/>
    <m/>
    <m/>
    <m/>
    <m/>
    <m/>
    <m/>
    <m/>
    <m/>
    <m/>
    <n v="4"/>
    <s v="_x000a_Resultado estadístico"/>
    <n v="0.1"/>
    <d v="2019-12-01T00:00:00"/>
    <d v="2019-12-31T00:00:00"/>
    <m/>
    <m/>
    <m/>
    <m/>
    <n v="0"/>
    <n v="0"/>
    <n v="0"/>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Integral de Vehículos y Equipos"/>
    <x v="6"/>
    <n v="1"/>
    <s v="Plan para el Fortalecimiento de la Gestión Integral de los Servicios Logísticos"/>
    <n v="0.5"/>
    <n v="100"/>
    <s v="Potcentaje"/>
    <s v="Formalizar y Actualizar el Plan  para el fortalecimiento de  la Gestion Integral de los servicios Logisticos "/>
    <s v="Subdirección Logística"/>
    <m/>
    <m/>
    <m/>
    <m/>
    <m/>
    <m/>
    <m/>
    <m/>
    <m/>
    <m/>
    <m/>
    <m/>
    <m/>
    <n v="1"/>
    <s v="Formalizar  el Plan  para el fortalecimiento de  la Gestion Integral de los servicios Logisticos "/>
    <n v="0.5"/>
    <d v="2019-03-01T00:00:00"/>
    <d v="2019-04-30T00:00:00"/>
    <m/>
    <s v="Subdirección Logística"/>
    <n v="0.8"/>
    <s v="Se realiza la primer actividad en donde se desarrollo  Documento archivo excel del Plan para el Fortalecimiento de la Gestión Integral de los Servicios Logísticos con metas, indicadores y responsables, originado de un diagnostico realizado al area a traves de visitas  a las 17 estaciones y en reuniones con personal conductor operador vehiculos de emergencias y se realizo presentacion resumen del Plan para el Fortalecimiento de la Gestión Integral de los Servicios Logísticos con el fin de socializarla  al Subdirector del area y en espera de su ajuste y aprobación. "/>
    <n v="0.4"/>
    <n v="0.32000000000000006"/>
    <n v="0.2"/>
  </r>
  <r>
    <m/>
    <m/>
    <m/>
    <s v="Gestión Integral de Vehículos y Equipos"/>
    <x v="6"/>
    <m/>
    <m/>
    <m/>
    <m/>
    <m/>
    <m/>
    <s v="Subdirección Logística"/>
    <m/>
    <m/>
    <m/>
    <m/>
    <m/>
    <m/>
    <m/>
    <m/>
    <m/>
    <m/>
    <m/>
    <m/>
    <m/>
    <n v="2"/>
    <s v="Actualizar el Plan  para el fortalecimiento de  la Gestion Integral de los servicios Logisticos "/>
    <n v="0.5"/>
    <d v="2019-05-01T00:00:00"/>
    <d v="2019-06-30T00:00:00"/>
    <m/>
    <m/>
    <m/>
    <m/>
    <n v="0"/>
    <n v="0"/>
    <n v="0"/>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Integral de Vehículos y Equipos"/>
    <x v="6"/>
    <n v="2"/>
    <s v="Formular Estructura Funcional para la Subdirección Logística"/>
    <n v="0.5"/>
    <n v="100"/>
    <s v="Porcentaje"/>
    <s v="Generar una Propuesta de la Estructura Funcional  de la Subdirección Logística"/>
    <s v="Líder Grupo de Parque Automotor_x000a_Líder Grupo Equipo Menor_x000a_Líder Grupo Suministros"/>
    <n v="0.25"/>
    <n v="0.5"/>
    <n v="0.75"/>
    <n v="1"/>
    <n v="0.25"/>
    <n v="0.25"/>
    <s v="Se realiza diagnostico del estado actual de la subdireccion logistica en cuento a la estructura funcional de la misma. Se enuncian lkas funciones de acuerdo al decreto 555 de 2011. Se verifican los cargos del personal  y se establece el organigrama de la subdirección"/>
    <s v="El archivo  DIAGNOSTICO ESTADO ACTUAL ESTRUCTURA FUNCIONAL se encuentra ubicado en el pc de la profesional Liliana Diaz   C:\Users\Ldiaz\Documents\INSTITUCIONAL\PLAN DE ACCION\FORMULACION PLAN DE ACCION 2018\AVANCES PLAN DE ACCION 2018\Estructura Funcional Logistica"/>
    <s v="NA"/>
    <n v="1"/>
    <s v="EXCELENTE"/>
    <s v="EN EJECUCIÓN"/>
    <n v="0.5"/>
    <n v="1"/>
    <s v="Verificacion Fichas Técnicas de Parque Automotor "/>
    <n v="0.3"/>
    <d v="2019-03-01T00:00:00"/>
    <d v="2019-05-15T00:00:00"/>
    <m/>
    <s v="Subdireccion Logistica"/>
    <n v="1"/>
    <s v="Se ejecuta la primer actividad , se realizo revisión del estado actual de las fichas y se realizaron los ajustes pertinentes de la documentación de acuerdo a los lineamientos dados por Gestion Documental. Con base a lo anterior se incia el proceso de seguimiento de mantenimientos preventivos y correctivos de acuerdo al diseño de una base de datos para el seguimiento y control de cada proceso. Se consolido Matriz Excel Historica de los mantenimientos correctivos y preventivos realizados a cada una de las maquinas de acuerdo con los dos ultimos contratos de mantenimientos realizados al Parque Automotor. _x000a__x000a_"/>
    <n v="0.3"/>
    <n v="0.3"/>
    <n v="0.15"/>
  </r>
  <r>
    <m/>
    <m/>
    <m/>
    <s v="Gestión Integral de Vehículos y Equipos"/>
    <x v="6"/>
    <m/>
    <m/>
    <m/>
    <m/>
    <m/>
    <m/>
    <m/>
    <m/>
    <m/>
    <m/>
    <m/>
    <m/>
    <m/>
    <m/>
    <m/>
    <m/>
    <m/>
    <m/>
    <m/>
    <m/>
    <n v="2"/>
    <s v="Revisar el  100% y Alinear el 45% de las Hojas de vidas de Parque Automotor de acuerdo al procedimiento de Gestion Documental de la entidad."/>
    <n v="0.3"/>
    <d v="2019-05-16T00:00:00"/>
    <d v="2019-08-15T00:00:00"/>
    <m/>
    <m/>
    <m/>
    <m/>
    <n v="0"/>
    <n v="0"/>
    <n v="0"/>
  </r>
  <r>
    <m/>
    <m/>
    <m/>
    <s v="Gestión Integral de Vehículos y Equipos"/>
    <x v="6"/>
    <m/>
    <m/>
    <m/>
    <m/>
    <m/>
    <m/>
    <m/>
    <m/>
    <m/>
    <m/>
    <m/>
    <m/>
    <m/>
    <m/>
    <m/>
    <m/>
    <m/>
    <m/>
    <m/>
    <m/>
    <n v="3"/>
    <s v="Documentar Plan de Mantenimiento Preventivo y Correctivo de  Parque Automotor "/>
    <n v="0.4"/>
    <d v="2019-08-16T00:00:00"/>
    <d v="2019-11-30T00:00:00"/>
    <m/>
    <m/>
    <m/>
    <m/>
    <n v="0"/>
    <n v="0"/>
    <n v="0"/>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Integral de Vehículos y Equipos"/>
    <x v="6"/>
    <n v="3"/>
    <m/>
    <m/>
    <m/>
    <m/>
    <m/>
    <m/>
    <m/>
    <m/>
    <m/>
    <m/>
    <m/>
    <m/>
    <m/>
    <m/>
    <m/>
    <m/>
    <m/>
    <m/>
    <m/>
    <n v="1"/>
    <s v="Verificacion Fichas Técnicas de Equipo Menor"/>
    <n v="0.3"/>
    <d v="2019-03-01T00:00:00"/>
    <d v="2019-05-15T00:00:00"/>
    <m/>
    <s v="Subdireccion Logistica"/>
    <n v="1"/>
    <s v="Se inicio la revision de las fichas existentes de los elementos de Equipo Menor  de mayor rotacion en este grupo, se esta seleccionando toda la relacion de los equipos para asi determinar los componentes del Plan. Se desarrollo base de datos  de Equipo menor"/>
    <n v="0.3"/>
    <n v="0.3"/>
    <n v="0"/>
  </r>
  <r>
    <m/>
    <m/>
    <m/>
    <s v="Gestión Integral de Vehículos y Equipos"/>
    <x v="6"/>
    <m/>
    <m/>
    <m/>
    <m/>
    <m/>
    <m/>
    <m/>
    <m/>
    <m/>
    <m/>
    <m/>
    <m/>
    <m/>
    <m/>
    <m/>
    <m/>
    <m/>
    <m/>
    <m/>
    <m/>
    <n v="2"/>
    <s v="Revisar el 100 % y Alinear el 15% de las Hojas de vidas de Equipo Menor de acuerdo al procedimiento de Gestion Documental de la entidad."/>
    <n v="0.3"/>
    <d v="2019-05-16T00:00:00"/>
    <d v="2019-08-15T00:00:00"/>
    <m/>
    <m/>
    <m/>
    <m/>
    <n v="0"/>
    <n v="0"/>
    <n v="0"/>
  </r>
  <r>
    <m/>
    <m/>
    <m/>
    <s v="Gestión Integral de Vehículos y Equipos"/>
    <x v="6"/>
    <m/>
    <m/>
    <m/>
    <m/>
    <m/>
    <m/>
    <m/>
    <m/>
    <m/>
    <m/>
    <m/>
    <m/>
    <m/>
    <m/>
    <m/>
    <m/>
    <m/>
    <m/>
    <m/>
    <m/>
    <n v="3"/>
    <s v="Documentar el Plan de Mantenimiento Preventivo y Correctivo de Equipo Menor"/>
    <n v="0.4"/>
    <d v="2019-08-16T00:00:00"/>
    <d v="2019-11-30T00:00:00"/>
    <m/>
    <m/>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Administrativa"/>
    <x v="7"/>
    <n v="1"/>
    <s v="Diagnostico Integral de Archivos"/>
    <n v="6.25E-2"/>
    <n v="1"/>
    <s v="Porcentaje"/>
    <s v="El Diagnostico Integral de Archivo es el instrumento que permite identificar la problemática, fortalezas y necesidades de la gestión documental de la Entidad."/>
    <s v="Coordinador Sistema de Gestión Documental- Francisco Rubiano"/>
    <m/>
    <m/>
    <m/>
    <m/>
    <m/>
    <m/>
    <m/>
    <m/>
    <m/>
    <m/>
    <m/>
    <m/>
    <m/>
    <n v="1"/>
    <s v="Elaboración del modelo de encuesta para elaborar el diagnostico integral de archivo."/>
    <n v="0.25"/>
    <d v="2019-01-02T00:00:00"/>
    <d v="2019-03-30T00:00:00"/>
    <s v="Coordinador Sistema de Gestión Documental- Francisco Rubiano"/>
    <s v="Coordinador Sistema de Gestión Documental- Francisco Rubiano"/>
    <n v="1"/>
    <s v="Se elaboró el formato para la Encuesta "/>
    <n v="0.25"/>
    <n v="0.25"/>
    <n v="1.5625E-2"/>
  </r>
  <r>
    <s v="7. Gobierno Legítimo, fortalecimiento Local y eficiencia"/>
    <m/>
    <m/>
    <s v="Gestión Administrativa"/>
    <x v="7"/>
    <m/>
    <m/>
    <m/>
    <m/>
    <m/>
    <m/>
    <s v="Coordinador Sistema de Gestión Documental- Francisco Rubiano"/>
    <m/>
    <m/>
    <m/>
    <m/>
    <m/>
    <m/>
    <m/>
    <m/>
    <m/>
    <m/>
    <s v="BAJO"/>
    <m/>
    <m/>
    <n v="2"/>
    <s v="Aplicación de la encuesta en las dependencias del Edificio Comando y en cada una de las Estaciones"/>
    <n v="0.25"/>
    <d v="2019-04-02T00:00:00"/>
    <d v="2019-06-30T00:00:00"/>
    <m/>
    <m/>
    <m/>
    <m/>
    <n v="0"/>
    <n v="0"/>
    <n v="0"/>
  </r>
  <r>
    <s v="7. Gobierno Legítimo, fortalecimiento Local y eficiencia"/>
    <m/>
    <m/>
    <s v="Gestión Administrativa"/>
    <x v="7"/>
    <m/>
    <m/>
    <m/>
    <m/>
    <m/>
    <m/>
    <s v="Coordinador Sistema de Gestión Documental- Francisco Rubiano"/>
    <m/>
    <m/>
    <m/>
    <m/>
    <m/>
    <m/>
    <m/>
    <m/>
    <m/>
    <m/>
    <m/>
    <m/>
    <m/>
    <n v="3"/>
    <s v="Tabulación de la información recolectada"/>
    <n v="0.25"/>
    <d v="2019-07-02T00:00:00"/>
    <d v="2019-09-30T00:00:00"/>
    <m/>
    <m/>
    <m/>
    <m/>
    <n v="0"/>
    <n v="0"/>
    <n v="0"/>
  </r>
  <r>
    <s v="7. Gobierno Legítimo, fortalecimiento Local y eficiencia"/>
    <m/>
    <m/>
    <s v="Gestión Administrativa"/>
    <x v="7"/>
    <m/>
    <m/>
    <m/>
    <m/>
    <m/>
    <m/>
    <s v="Coordinador Sistema de Gestión Documental- Francisco Rubiano"/>
    <m/>
    <m/>
    <m/>
    <m/>
    <m/>
    <m/>
    <m/>
    <m/>
    <m/>
    <m/>
    <m/>
    <m/>
    <m/>
    <n v="4"/>
    <s v="Análisis y presentación del Diagnostico Integral de Archivo."/>
    <n v="0.25"/>
    <d v="2019-10-02T00:00:00"/>
    <d v="2019-12-30T00:00:00"/>
    <m/>
    <m/>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Administrativa"/>
    <x v="7"/>
    <n v="2"/>
    <s v="Dar cumplimiento a la Política de Cero Papel en la Entidad, de conformidad con la Resolución 730 de 2013."/>
    <n v="6.25E-2"/>
    <n v="0.2"/>
    <s v="Porcentaje"/>
    <s v="Sensibilización en el  consumo de papel responsable en las 17 Estaciones y el Edificio Comando de la UAECOB"/>
    <s v="Coordinador Sistema de Gestión ambiental - Jesús Rojas"/>
    <m/>
    <m/>
    <m/>
    <m/>
    <m/>
    <m/>
    <m/>
    <m/>
    <m/>
    <m/>
    <m/>
    <m/>
    <m/>
    <n v="1"/>
    <s v="Fortalecer las campañas de Ahorro de Papel en las dependencias de la UAECOB."/>
    <n v="0.5"/>
    <d v="2019-02-01T00:00:00"/>
    <d v="2019-12-31T00:00:00"/>
    <s v="Coordinador Sistema de Gestión ambiental - Jesús Rojas"/>
    <s v="Coordinador Sistema de Gestión ambiental - Jesús Rojas"/>
    <n v="1"/>
    <s v="En cordinación con la Oficina Asesora de Comunicación, se estan articulando el fortalecimiento de la campaña de ahorro de papel en la dependencias  para lo cual se estableció  la  campaña  a través de  fondos de pantalla  y  correo insritucional."/>
    <n v="0.5"/>
    <n v="0.5"/>
    <n v="3.125E-2"/>
  </r>
  <r>
    <s v="7. Gobierno Legítimo, fortalecimiento Local y eficiencia"/>
    <m/>
    <m/>
    <s v="Gestión Administrativa"/>
    <x v="7"/>
    <m/>
    <m/>
    <m/>
    <m/>
    <m/>
    <m/>
    <s v="Coordinador Sistema de Gestión ambiental - Jesús Rojas"/>
    <m/>
    <m/>
    <m/>
    <m/>
    <m/>
    <m/>
    <m/>
    <m/>
    <m/>
    <m/>
    <m/>
    <m/>
    <m/>
    <n v="2"/>
    <s v="Realizar Jornadas de sensibilización  y capacitación en cada una de las  17 Estaciones y el Edificio Comando de la UAECOB"/>
    <n v="0.5"/>
    <d v="2019-02-01T00:00:00"/>
    <d v="2019-12-31T00:00:00"/>
    <s v="Coordinador Sistema de Gestión ambiental - Jesus Rojas"/>
    <s v="Coordinador Sistema de Gestión ambiental - Jesus Rojas"/>
    <n v="1"/>
    <s v="Se realizarón jornadas de sensibilización  y capacitación en cada una de las  17 Estaciones y el Edificio Comando de la UAECOB en el mes de marzo de 2019 de los temas de ahorro de papel en cumplimiento de la politica cero papel."/>
    <n v="0.5"/>
    <n v="0.5"/>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Administrativa"/>
    <x v="7"/>
    <n v="3"/>
    <s v="Realizar Seguimiento a la implementación del PIGA"/>
    <n v="6.25E-2"/>
    <n v="51"/>
    <s v="visitas"/>
    <s v="Se realizará una visita trimestral a cada estación, para hacer seguimiento a la implementación del PIGA"/>
    <s v="Coordinador Sistema de Gestión ambiental - Jesús Rojas"/>
    <m/>
    <m/>
    <m/>
    <m/>
    <m/>
    <m/>
    <m/>
    <m/>
    <m/>
    <m/>
    <m/>
    <m/>
    <m/>
    <n v="1"/>
    <s v="Desarrollar el contenido de la visita de seguimiento y la planeación de las visitas."/>
    <n v="0.1"/>
    <d v="2019-03-26T00:00:00"/>
    <d v="2019-03-29T00:00:00"/>
    <s v="Servicio a la Ciudadanía - Cesar Augusto Zea Arevalo"/>
    <s v="Coordinador Sistema de Gestión ambiental - Jesús Rojas"/>
    <n v="1"/>
    <s v="Se desarrolló el cuerpo del  formato con el cual se va a  verificar el sguimiento a la implementación del PIGA , así como la programación   en cuanta a fechas de las visitas."/>
    <n v="0.1"/>
    <n v="0.1"/>
    <n v="6.2500000000000003E-3"/>
  </r>
  <r>
    <s v="7. Gobierno Legítimo, fortalecimiento Local y eficiencia"/>
    <m/>
    <m/>
    <s v="Gestión Administrativa"/>
    <x v="7"/>
    <m/>
    <m/>
    <m/>
    <m/>
    <m/>
    <m/>
    <s v="Coordinador Sistema de Gestión ambiental - Jesús Rojas"/>
    <m/>
    <m/>
    <m/>
    <m/>
    <m/>
    <m/>
    <m/>
    <m/>
    <m/>
    <m/>
    <m/>
    <m/>
    <m/>
    <n v="2"/>
    <s v="Realizar una visita trimestral a cada estación, para hacer seguimiento a la implementación del PIGA"/>
    <n v="0.9"/>
    <d v="2019-04-01T00:00:00"/>
    <d v="2019-12-31T00:00:00"/>
    <s v="Coordinador Área de Servicio a la Ciudadanía - José William Arrubla."/>
    <m/>
    <n v="0"/>
    <s v="N/A"/>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Administrativa"/>
    <x v="7"/>
    <n v="4"/>
    <s v="Realizar charlas comunicativas a los servidores públicos y/o contratistas del Edificio comando, en lo relacionado a las funciones del Defensor de la Ciudadanía de la UAECOB, para generar importancia frente a la oportunidad y coherencia de los requerimientos ciudadanos "/>
    <n v="6.25E-2"/>
    <n v="4"/>
    <s v="socializaciones"/>
    <s v="En el año se realizarán 4 publicaciones, en las cuales se destacará la  información más importante realizada durante el mes en curso, para de esta forma mantener actualizado al personal de la UAECOB."/>
    <s v="Servicio a la Ciudadanía - Cesar Augusto Zea Arevalo"/>
    <m/>
    <m/>
    <m/>
    <m/>
    <m/>
    <m/>
    <m/>
    <m/>
    <m/>
    <m/>
    <m/>
    <m/>
    <m/>
    <n v="1"/>
    <s v="Preparación del material para realizar las socializaciones"/>
    <n v="0.5"/>
    <d v="2019-01-02T00:00:00"/>
    <d v="2019-12-22T00:00:00"/>
    <m/>
    <s v="Servicio a la Ciudadanía - Cesar Augusto Zea Arevalo"/>
    <n v="1"/>
    <s v="Se realizó en primera medida la presentación Institucional para dar a conocer una de las funciones del defensor del Ciudadano, en cuanto al desarrollo y gestión durante el periodo"/>
    <n v="0.5"/>
    <n v="0.5"/>
    <n v="3.125E-2"/>
  </r>
  <r>
    <s v="7. Gobierno Legítimo, fortalecimiento Local y eficiencia"/>
    <m/>
    <m/>
    <s v="Gestión Administrativa"/>
    <x v="7"/>
    <m/>
    <m/>
    <m/>
    <m/>
    <m/>
    <m/>
    <s v="Servicio a la Ciudadanía - Cesar Augusto Zea Arevalo"/>
    <m/>
    <m/>
    <m/>
    <m/>
    <m/>
    <m/>
    <m/>
    <m/>
    <m/>
    <m/>
    <m/>
    <m/>
    <m/>
    <n v="2"/>
    <s v="Verificación asistencia de los participantes"/>
    <n v="0.5"/>
    <d v="2019-01-02T00:00:00"/>
    <d v="2019-12-21T00:00:00"/>
    <m/>
    <s v="Coordinador Área de Servicio a la Ciudadanía - José William Arrubla."/>
    <n v="100"/>
    <s v="Se desarrollo acta de reunión en puesto de trabajo en el edificio comando en relación a las funciones del Defensor de la Ciudadanía,  y verificación del proceso de los requerimientos de la Entida."/>
    <n v="50"/>
    <n v="500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Administrativa"/>
    <x v="7"/>
    <n v="5"/>
    <s v="Socializar a los funcionarios de la Línea 195, sobre la información de los trámites y servicios con los que cuenta la UAECOB."/>
    <n v="6.25E-2"/>
    <n v="2"/>
    <s v="Capacitaciones"/>
    <s v="Fortalecimiento el Chat Distrital de la Línea 195, teniendo en cuenta que la Entidad genera información a la ciudadanía a través de este medio"/>
    <s v="Servicio a la Ciudadanía - Cesar Augusto Zea Arevalo"/>
    <m/>
    <m/>
    <m/>
    <m/>
    <m/>
    <m/>
    <m/>
    <m/>
    <m/>
    <m/>
    <m/>
    <m/>
    <m/>
    <n v="1"/>
    <s v="Preparación del material para realización de las socializaciones"/>
    <n v="0.25"/>
    <d v="2019-01-02T00:00:00"/>
    <d v="2019-12-22T00:00:00"/>
    <s v="Servicio a la Ciudadanía - Cesar Augusto Zea Arevalo"/>
    <s v="Servicio a la Ciudadanía - Cesar Augusto Zea Arevalo"/>
    <s v="NA"/>
    <s v="NA"/>
    <e v="#VALUE!"/>
    <e v="#VALUE!"/>
    <e v="#VALUE!"/>
  </r>
  <r>
    <s v="7. Gobierno Legítimo, fortalecimiento Local y eficiencia"/>
    <m/>
    <m/>
    <s v="Gestión Administrativa"/>
    <x v="7"/>
    <m/>
    <m/>
    <m/>
    <m/>
    <m/>
    <m/>
    <s v="Servicio a la Ciudadanía - Cesar Augusto Zea Arevalo"/>
    <m/>
    <m/>
    <m/>
    <m/>
    <m/>
    <m/>
    <m/>
    <m/>
    <m/>
    <m/>
    <m/>
    <m/>
    <m/>
    <n v="2"/>
    <s v="Verificación asistencia de los participantes"/>
    <n v="0.25"/>
    <d v="2019-01-02T00:00:00"/>
    <d v="2019-12-22T00:00:00"/>
    <m/>
    <m/>
    <m/>
    <m/>
    <n v="0"/>
    <n v="0"/>
    <n v="0"/>
  </r>
  <r>
    <s v="7. Gobierno Legítimo, fortalecimiento Local y eficiencia"/>
    <m/>
    <m/>
    <s v="Gestión Administrativa"/>
    <x v="7"/>
    <m/>
    <m/>
    <m/>
    <m/>
    <m/>
    <m/>
    <s v="Servicio a la Ciudadanía - Cesar Augusto Zea Arevalo"/>
    <m/>
    <m/>
    <m/>
    <m/>
    <m/>
    <m/>
    <m/>
    <m/>
    <m/>
    <m/>
    <m/>
    <m/>
    <m/>
    <n v="3"/>
    <s v="Resultados de la evaluación de la socialización"/>
    <n v="0.5"/>
    <d v="2019-01-02T00:00:00"/>
    <d v="2019-12-22T00:00:00"/>
    <m/>
    <m/>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Asuntos Jurídicos"/>
    <x v="7"/>
    <n v="6"/>
    <s v=" Desarrollo académico de socialización y prevención disciplinaria a través del proceso de inducción y reinducción Coordinado por la OCDI"/>
    <n v="6.25E-2"/>
    <n v="5"/>
    <s v="Capacitaciones"/>
    <s v="Realizar durante la vigencia 2019, cinco (05) capacitaciones dirigidas a los funcionarios de la UAECOB, las cuales se adelantaran por compañías."/>
    <s v="Coordinador Oficina de Control Disciplinario Interno - Blanca Irene Delgadillo"/>
    <m/>
    <m/>
    <m/>
    <m/>
    <m/>
    <m/>
    <m/>
    <m/>
    <m/>
    <m/>
    <m/>
    <m/>
    <m/>
    <n v="1"/>
    <s v="Gestión de las actividades de planeación y ejecución para las 2 capacitaciones a realizar en el 2do trimestre del año."/>
    <n v="0.33"/>
    <d v="2019-04-02T00:00:00"/>
    <d v="2019-06-30T00:00:00"/>
    <s v="Coordinador Oficina de Control Disciplinario Interno - Blanca Irene Delgadillo"/>
    <s v="Coordinador Oficina de Control Disciplinario Interno - Blanca Irene Delgadillo"/>
    <n v="0.3"/>
    <s v="Se realizaron dos capcaitaciones refentes a la inducción en temas de prevención en asuntos discplinarios, una se realizo el 15/02/2019 y la otra el 05/03/2019 a las 8 de la mañana en los auditorios del Edificio Comando."/>
    <n v="9.9000000000000005E-2"/>
    <n v="2.9700000000000001E-2"/>
    <n v="6.1875000000000003E-3"/>
  </r>
  <r>
    <s v="7. Gobierno Legítimo, fortalecimiento Local y eficiencia"/>
    <m/>
    <m/>
    <s v="Gestión de Asuntos Jurídicos"/>
    <x v="7"/>
    <m/>
    <m/>
    <m/>
    <m/>
    <m/>
    <m/>
    <s v="Coordinador Oficina de Control Disciplinario Interno - Blanca Irene Delgadillo"/>
    <m/>
    <m/>
    <m/>
    <m/>
    <m/>
    <m/>
    <m/>
    <m/>
    <m/>
    <m/>
    <m/>
    <m/>
    <m/>
    <n v="2"/>
    <s v="Gestión de las actividades de planeación y ejecución para las 2 capacitaciones a realizar en el 3er trimestre del año."/>
    <n v="0.33"/>
    <d v="2019-07-01T00:00:00"/>
    <d v="2019-09-30T00:00:00"/>
    <m/>
    <s v="Coordinador Oficina de Control Disciplinario Interno - Blanca Irene Delgadillo"/>
    <m/>
    <m/>
    <n v="0"/>
    <n v="0"/>
    <n v="0"/>
  </r>
  <r>
    <s v="7. Gobierno Legítimo, fortalecimiento Local y eficiencia"/>
    <m/>
    <m/>
    <s v="Gestión de Asuntos Jurídicos"/>
    <x v="7"/>
    <m/>
    <m/>
    <m/>
    <m/>
    <m/>
    <m/>
    <s v="Coordinador Oficina de Control Disciplinario Interno - Blanca Irene Delgadillo"/>
    <m/>
    <m/>
    <m/>
    <m/>
    <m/>
    <m/>
    <m/>
    <m/>
    <m/>
    <m/>
    <m/>
    <m/>
    <m/>
    <n v="3"/>
    <s v="Gestión de las actividades de planeación y ejecución para la capacitación final a realizar en el 4to trimestre del año."/>
    <n v="0.33"/>
    <d v="2019-10-01T00:00:00"/>
    <d v="2019-12-31T00:00:00"/>
    <m/>
    <s v="Coordinador Oficina de Control Disciplinario Interno - Blanca Irene Delgadillo"/>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Financiera"/>
    <x v="7"/>
    <n v="7"/>
    <s v="Capacitar en  el marco normativo contable para entidades de Gobierno (NMNCEG) aplicables a la UAE Cuerpo Oficial de Bomberos."/>
    <n v="6.25E-2"/>
    <n v="4"/>
    <s v="Capacitaciones"/>
    <s v="_x000a_Efectuar cuatro (4) capacitaciones en medición posterior bajo el nuevo marco normativo contable, en el año 2019."/>
    <s v="Jefe de la Oficina Financiera - Hernando Ibagué"/>
    <m/>
    <m/>
    <m/>
    <m/>
    <m/>
    <m/>
    <m/>
    <m/>
    <m/>
    <m/>
    <m/>
    <m/>
    <m/>
    <n v="1"/>
    <s v="Elaborar el  plan de trabajo para las capacitaciones"/>
    <n v="0.33333333333333337"/>
    <d v="2019-02-01T00:00:00"/>
    <d v="2019-12-31T00:00:00"/>
    <s v="Jefe de la Oficina Financiera- Hernando Ibagué R."/>
    <s v="Jefe de la Oficina Financiera- Hernando Ibagué R."/>
    <n v="1"/>
    <s v="Se elaboró el  plan de trabajo para las capacitaciones, enfocado a: Manejo de elementos de propiedad planta y equipo e intangibles._x000a_Presentación del manual de políticas contables definitivas._x000a_Cálculo beneficios a empleados a corto y largo plazo._x000a_Criterios en la actualización de los elementos de propiedad planta y equipo e intangibles en cuanto a las vidas útiles y para el cálculo del deterioro._x000a_"/>
    <n v="0.33333333333333337"/>
    <n v="0.33333333333333337"/>
    <n v="2.0833333333333336E-2"/>
  </r>
  <r>
    <s v="7. Gobierno Legítimo, fortalecimiento Local y eficiencia"/>
    <m/>
    <m/>
    <s v="Gestión Financiera"/>
    <x v="7"/>
    <m/>
    <m/>
    <m/>
    <m/>
    <m/>
    <m/>
    <s v="Jefe de la Oficina Financiera - Hernando Ibagué"/>
    <m/>
    <m/>
    <m/>
    <m/>
    <m/>
    <m/>
    <m/>
    <m/>
    <m/>
    <m/>
    <m/>
    <m/>
    <m/>
    <n v="2"/>
    <s v="Preparar del material para las Capacitaciones"/>
    <n v="0.33333333333333337"/>
    <d v="2019-02-01T00:00:00"/>
    <d v="2019-12-31T00:00:00"/>
    <s v="Jefe de la Oficina Financiera- Hernando Ibagué R."/>
    <s v="Jefe de la Oficina Financiera- Hernando Ibagué R."/>
    <n v="0"/>
    <s v="N/A"/>
    <n v="0"/>
    <n v="0"/>
    <n v="0"/>
  </r>
  <r>
    <s v="7. Gobierno Legítimo, fortalecimiento Local y eficiencia"/>
    <m/>
    <m/>
    <s v="Gestión Financiera"/>
    <x v="7"/>
    <m/>
    <m/>
    <m/>
    <m/>
    <m/>
    <m/>
    <s v="Jefe de la Oficina Financiera - Hernando Ibagué"/>
    <m/>
    <m/>
    <m/>
    <m/>
    <m/>
    <m/>
    <m/>
    <m/>
    <m/>
    <m/>
    <m/>
    <m/>
    <m/>
    <n v="3"/>
    <s v="Registrar la asistencias a las Capacitaciones"/>
    <n v="0.33333333333333337"/>
    <d v="2019-02-01T00:00:00"/>
    <d v="2019-12-31T00:00:00"/>
    <s v="Jefe de la Oficina Financiera- Hernando Ibagué R."/>
    <s v="Jefe de la Oficina Financiera- Hernando Ibagué R."/>
    <n v="0"/>
    <s v="N/A"/>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7"/>
    <n v="8"/>
    <s v="Auditores internos entrenados"/>
    <n v="6.25E-2"/>
    <n v="100"/>
    <s v="Porcentaje"/>
    <s v="100% de los auditores formados en la Entidad, tengan entrenamiento de mínimo cuatro (4) horas de auditorias SIG"/>
    <s v="Coordinador de Sistema Integrado de Gestión - Jenny Alexandra Peña Padilla"/>
    <m/>
    <m/>
    <m/>
    <m/>
    <m/>
    <m/>
    <m/>
    <m/>
    <m/>
    <m/>
    <m/>
    <m/>
    <m/>
    <n v="1"/>
    <s v="Programar las auditorias del SIG en el plan anual de auditorias de la entidad"/>
    <n v="0.25"/>
    <d v="2019-01-01T00:00:00"/>
    <d v="2019-03-01T00:00:00"/>
    <s v="Coordinador de Sistema Integrado de Gestión - Jenny Alexandra Peña Padilla"/>
    <s v="Coordinador de Sistema Integrado de Gestión - Jenny Alexandra Peña Padilla"/>
    <n v="1"/>
    <s v="Se  realizó la solicitud de incluir la auditoría interna al sistema de gestión respecto a la norma ISO 9001:2015 a la jefatura de CI, el día 9 de enero de 2019 vía e-mail, el día 14 de enero la OCI citó a comité de CI, dando a conocer el plan anual de auditorias,  en este mismo se encuntra planificada la del sistema (línea 25),  iniciando en octubre y finalizando en diciembre, finalmente es aprobado en acta de comité de control interno el día 21 de enero de 2019 por el personal directivo de la entidad._x000a_Ver anexo correos, Plan anual de auditorias y acta de reunión de enero 21 de 2019, en poder de CI."/>
    <n v="0.25"/>
    <n v="0.25"/>
    <n v="1.5625E-2"/>
  </r>
  <r>
    <s v="7. Gobierno Legítimo, fortalecimiento Local y eficiencia"/>
    <m/>
    <m/>
    <s v="Gestión Integrada"/>
    <x v="7"/>
    <m/>
    <m/>
    <m/>
    <m/>
    <m/>
    <m/>
    <s v="Coordinador de Sistema Integrado de Gestión - Jenny Alexandra Peña Padilla"/>
    <m/>
    <m/>
    <m/>
    <m/>
    <m/>
    <m/>
    <m/>
    <m/>
    <m/>
    <m/>
    <m/>
    <m/>
    <m/>
    <n v="2"/>
    <s v="Realizar la actualización del procedimiento de auditorias internas"/>
    <n v="0.25"/>
    <d v="2019-01-01T00:00:00"/>
    <d v="2019-03-01T00:00:00"/>
    <m/>
    <m/>
    <n v="1"/>
    <s v="Se evidencia la publicación del procedimiento en la Ruta de la Calidad"/>
    <n v="0.25"/>
    <n v="0.25"/>
    <n v="0"/>
  </r>
  <r>
    <s v="7. Gobierno Legítimo, fortalecimiento Local y eficiencia"/>
    <m/>
    <m/>
    <s v="Gestión Integrada"/>
    <x v="7"/>
    <m/>
    <m/>
    <m/>
    <m/>
    <m/>
    <m/>
    <s v="Coordinador de Sistema Integrado de Gestión - Jenny Alexandra Peña Padilla"/>
    <m/>
    <m/>
    <m/>
    <m/>
    <m/>
    <m/>
    <m/>
    <m/>
    <m/>
    <m/>
    <m/>
    <m/>
    <m/>
    <n v="3"/>
    <s v="Realizar reuniones de preparación y socialización con los auditores internos de la entidad"/>
    <n v="0.25"/>
    <d v="2019-08-01T00:00:00"/>
    <d v="2019-10-01T00:00:00"/>
    <m/>
    <m/>
    <m/>
    <m/>
    <n v="0"/>
    <n v="0"/>
    <n v="0"/>
  </r>
  <r>
    <s v="7. Gobierno Legítimo, fortalecimiento Local y eficiencia"/>
    <m/>
    <m/>
    <s v="Gestión Integrada"/>
    <x v="7"/>
    <m/>
    <m/>
    <m/>
    <m/>
    <m/>
    <m/>
    <s v="Coordinador de Sistema Integrado de Gestión - Jenny Alexandra Peña Padilla"/>
    <m/>
    <m/>
    <m/>
    <m/>
    <m/>
    <m/>
    <m/>
    <m/>
    <m/>
    <m/>
    <m/>
    <m/>
    <m/>
    <n v="4"/>
    <s v="Realizar el plan de auditorias individuales por proceso con los auditores e incluir observadores"/>
    <n v="0.25"/>
    <d v="2019-10-01T00:00:00"/>
    <d v="2019-11-01T00:00:00"/>
    <m/>
    <m/>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7"/>
    <n v="9"/>
    <s v="Cambio de la Cultura del Sistema Integrado de Gestión - MIPG"/>
    <n v="6.25E-2"/>
    <n v="80"/>
    <s v="Porcentaje"/>
    <s v="Conseguir una eficacia de capacitación del 80 % del personal administrativo y operativo"/>
    <s v="Coordinador de Sistema Integrado de Gestión - Jenny Alexandra Peña Padilla"/>
    <m/>
    <m/>
    <m/>
    <m/>
    <m/>
    <m/>
    <m/>
    <m/>
    <m/>
    <m/>
    <m/>
    <m/>
    <m/>
    <n v="1"/>
    <s v="Ejecutar las 3 actividades del plan de adecución de MIPG en la entidad asignadas a la subdirección de gestión corporativa"/>
    <n v="0.25"/>
    <d v="2019-01-01T00:00:00"/>
    <d v="2019-06-28T00:00:00"/>
    <s v="Coordinador de Sistema Integrado de Gestión - Jenny Alexandra Peña Padilla"/>
    <s v="Coordinador de Sistema Integrado de Gestión - Jenny Alexandra Peña Padilla"/>
    <n v="0.4"/>
    <s v="Se ejecutaron mesas de trabajo para definir el plan de ajuste de MIPG y las necesidades de los procesos respecto a las dimencisones y políticas. _x000a_Se definió el plan de ajuste MIPG para la entidaden donde se establecieron 3 actividades a ser ejecutadas por el SIG._x000a_Se realizaron mesas de trabajo para definir la estrategía de socialización MIPG._x000a_Se obtuvo capacitación con la ESAP,  la cual se ejecutará los días 11 de abril y  7 y 14 de mayo._x000a_Se envió invitación para participar de la capacitación a los auditories internos de la entidad y referentes de los procesos._x000a_- Ver anexo Plan de adecuación MIPG, Acta de reunión febrero 20, acta de reunión msrzo 18, acta de reu nión marzo 5, acta de reunión marzo 20,  acta de reunión marzo 21,  acta de reunión marzo 27, acta de reunión marzo 22, oferta y agenda del curso, correos electrónicos ESAP, listado de referentes capacitación_x000a_"/>
    <n v="0.1"/>
    <n v="4.0000000000000008E-2"/>
    <n v="6.2500000000000003E-3"/>
  </r>
  <r>
    <s v="7. Gobierno Legítimo, fortalecimiento Local y eficiencia"/>
    <m/>
    <m/>
    <s v="Gestión Integrada"/>
    <x v="7"/>
    <m/>
    <m/>
    <m/>
    <m/>
    <m/>
    <m/>
    <m/>
    <m/>
    <m/>
    <m/>
    <m/>
    <m/>
    <m/>
    <m/>
    <m/>
    <m/>
    <m/>
    <m/>
    <m/>
    <m/>
    <n v="2"/>
    <s v="Realizar dos (2) Capacitaciones Sistemas de Gestión - MIPG"/>
    <n v="0.75"/>
    <d v="2019-06-01T00:00:00"/>
    <d v="2019-12-31T00:00:00"/>
    <m/>
    <m/>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7"/>
    <n v="10"/>
    <s v="Certificación ISO 9001-2015"/>
    <n v="6.25E-2"/>
    <n v="100"/>
    <s v="Porcentaje"/>
    <s v="Cumplir al 100% del cronograma del Proyecto"/>
    <s v="Coordinador de Sistema Integrado de Gestión - Jenny Alexandra Peña Padilla"/>
    <m/>
    <m/>
    <m/>
    <m/>
    <m/>
    <m/>
    <m/>
    <m/>
    <m/>
    <m/>
    <m/>
    <m/>
    <m/>
    <n v="1"/>
    <s v="Identificar el estado del Sistema de Gestión de Calidad"/>
    <n v="0.16"/>
    <d v="2019-01-02T00:00:00"/>
    <d v="2019-03-29T00:00:00"/>
    <s v="Coordinador de Sistema Integrado de Gestión - Jenny Alexandra Peña Padilla"/>
    <s v="Coordinador de Sistema Integrado de Gestión - Jenny Alexandra Peña Padilla"/>
    <n v="1"/>
    <s v="Se llevó a cabo la verificación de los requisitos ISO 9001 vs, las políticas y dimensiones de MIPG, en donde se evaluaron los documentos de la ruta de la caldiad y el estado de cumplimiento respecto a las normas._x000a_- Ver anexo Matriz 9001,  matriz de responsabilidades ISO 9001, cronograma certificación, Alineación políticas vs procesos"/>
    <n v="0.16"/>
    <n v="0.16"/>
    <n v="0.01"/>
  </r>
  <r>
    <s v="7. Gobierno Legítimo, fortalecimiento Local y eficiencia"/>
    <m/>
    <m/>
    <s v="Gestión Integrada"/>
    <x v="7"/>
    <m/>
    <m/>
    <m/>
    <m/>
    <m/>
    <m/>
    <s v="Coordinador de Sistema Integrado de Gestión - Jenny Alexandra Peña Padilla"/>
    <m/>
    <m/>
    <m/>
    <m/>
    <m/>
    <m/>
    <m/>
    <m/>
    <m/>
    <m/>
    <m/>
    <m/>
    <m/>
    <n v="2"/>
    <s v="Definir el plan estratégico, Identificar riesgos y oportunidades"/>
    <n v="0.16"/>
    <d v="2019-04-01T00:00:00"/>
    <d v="2019-06-28T00:00:00"/>
    <m/>
    <m/>
    <m/>
    <m/>
    <n v="0"/>
    <n v="0"/>
    <n v="0"/>
  </r>
  <r>
    <s v="7. Gobierno Legítimo, fortalecimiento Local y eficiencia"/>
    <m/>
    <m/>
    <s v="Gestión Integrada"/>
    <x v="7"/>
    <m/>
    <m/>
    <m/>
    <m/>
    <m/>
    <m/>
    <s v="Coordinador de Sistema Integrado de Gestión - Jenny Alexandra Peña Padilla"/>
    <m/>
    <m/>
    <m/>
    <m/>
    <m/>
    <m/>
    <m/>
    <m/>
    <m/>
    <m/>
    <m/>
    <m/>
    <m/>
    <n v="3"/>
    <s v="Documentación o reingeniería de  procesos"/>
    <n v="0.16"/>
    <d v="2019-07-01T00:00:00"/>
    <d v="2019-09-30T00:00:00"/>
    <m/>
    <m/>
    <m/>
    <m/>
    <n v="0"/>
    <n v="0"/>
    <n v="0"/>
  </r>
  <r>
    <s v="7. Gobierno Legítimo, fortalecimiento Local y eficiencia"/>
    <m/>
    <m/>
    <s v="Gestión Integrada"/>
    <x v="7"/>
    <m/>
    <m/>
    <m/>
    <m/>
    <m/>
    <m/>
    <s v="Coordinador de Sistema Integrado de Gestión - Jenny Alexandra Peña Padilla"/>
    <m/>
    <m/>
    <m/>
    <m/>
    <m/>
    <m/>
    <m/>
    <m/>
    <m/>
    <m/>
    <m/>
    <m/>
    <m/>
    <n v="4"/>
    <s v="Auditoría interna"/>
    <n v="0.16"/>
    <d v="2019-10-01T00:00:00"/>
    <d v="2019-11-29T00:00:00"/>
    <m/>
    <m/>
    <m/>
    <m/>
    <n v="0"/>
    <n v="0"/>
    <n v="0"/>
  </r>
  <r>
    <s v="7. Gobierno Legítimo, fortalecimiento Local y eficiencia"/>
    <m/>
    <m/>
    <s v="Gestión Integrada"/>
    <x v="7"/>
    <m/>
    <m/>
    <m/>
    <m/>
    <m/>
    <m/>
    <s v="Coordinador de Sistema Integrado de Gestión - Jenny Alexandra Peña Padilla"/>
    <m/>
    <m/>
    <m/>
    <m/>
    <m/>
    <m/>
    <m/>
    <m/>
    <m/>
    <m/>
    <m/>
    <m/>
    <m/>
    <n v="5"/>
    <s v="Realizar la revisión por la dirección"/>
    <n v="0.16"/>
    <d v="2019-12-01T00:00:00"/>
    <d v="2019-12-31T00:00:00"/>
    <m/>
    <m/>
    <m/>
    <m/>
    <n v="0"/>
    <n v="0"/>
    <n v="0"/>
  </r>
  <r>
    <s v="7. Gobierno Legítimo, fortalecimiento Local y eficiencia"/>
    <m/>
    <m/>
    <s v="Gestión Integrada"/>
    <x v="7"/>
    <m/>
    <m/>
    <m/>
    <m/>
    <m/>
    <m/>
    <s v="Coordinador de Sistema Integrado de Gestión - Jenny Alexandra Peña Padilla"/>
    <m/>
    <m/>
    <m/>
    <m/>
    <m/>
    <m/>
    <m/>
    <m/>
    <m/>
    <m/>
    <m/>
    <m/>
    <m/>
    <n v="6"/>
    <s v="Auditoría de certificación"/>
    <n v="0.2"/>
    <d v="2019-12-31T00:00:00"/>
    <d v="2020-01-31T00:00:00"/>
    <m/>
    <m/>
    <m/>
    <m/>
    <n v="0"/>
    <n v="0"/>
    <n v="0"/>
  </r>
  <r>
    <s v="3.  Construcción de comunidad y cultura ciudadana"/>
    <s v="117. Construcción y puesta en marcha una (1) academia bomberil de Bogotá "/>
    <s v="4. Fortalecer la capacidad de gestión y desarrollo institucional e interinstitucional, para consolidar la modernización de la UAECOB y llevarla a la excelencia"/>
    <s v="Gestión de Infraestructura"/>
    <x v="7"/>
    <n v="11"/>
    <s v="Gestionar la adquisición de un predio para la elaboración de estudios, diseños y construcción de una (1) Escuela de Formación Bomberil y una (1) estación de Bomberos."/>
    <n v="6.25E-2"/>
    <n v="100"/>
    <s v="Porcentaje"/>
    <s v="Gestionar la compra del predio donde será ubicada la escuela de formación bomberil y una estación de bomberos."/>
    <s v="Coordinador de Infraestructura _x000a_Daniel Vera Ruiz"/>
    <m/>
    <m/>
    <m/>
    <m/>
    <m/>
    <m/>
    <m/>
    <m/>
    <m/>
    <m/>
    <m/>
    <m/>
    <m/>
    <n v="1"/>
    <s v="* Elaborar los Estudios Previos para la compra del predio. "/>
    <n v="0.25"/>
    <d v="2019-01-01T00:00:00"/>
    <d v="2019-03-31T00:00:00"/>
    <s v="Área de Infraestructura"/>
    <s v="Área de Infraestructura"/>
    <n v="1"/>
    <s v="* El 19 de Febrero de 2019 Se entrega derecho de petición ante la Unidad Administrativa Especial de Catastro Distrital con el fin de consultar el Valor Final para compra de predio, cuyo Radicado es No. 2019EE1104._x000a_* El 20 de Marzo de 2019 se radica ante la Unidad Administrativa Especial de Catastro Distrital solicitud de Cotización para realizar un Avalúo Comercial para el predio de interés, cuyo radicado es No. 2019ER6173._x000a_* El 28 de Marzo de 2019 se recibe de la Unidad Administrativa Especial de Catastro Distrital, Respuesta al Derecho de Petición del 19 de Febrero de 2019."/>
    <n v="0.25"/>
    <n v="0.25"/>
    <n v="1.5625E-2"/>
  </r>
  <r>
    <s v="3.  Construcción de comunidad y cultura ciudadana"/>
    <m/>
    <m/>
    <s v="Gestión de Infraestructura"/>
    <x v="7"/>
    <m/>
    <m/>
    <m/>
    <m/>
    <m/>
    <m/>
    <s v="Coordinador de Infraestructura _x000a_Daniel Vera Ruiz"/>
    <m/>
    <m/>
    <m/>
    <m/>
    <m/>
    <m/>
    <m/>
    <m/>
    <m/>
    <m/>
    <m/>
    <m/>
    <m/>
    <n v="2"/>
    <s v="* Gestionar el proceso de contratación ante OAJ para la compra del predio"/>
    <n v="0.25"/>
    <d v="2019-04-01T00:00:00"/>
    <d v="2019-06-30T00:00:00"/>
    <m/>
    <m/>
    <m/>
    <m/>
    <n v="0"/>
    <n v="0"/>
    <n v="0"/>
  </r>
  <r>
    <s v="3.  Construcción de comunidad y cultura ciudadana"/>
    <m/>
    <m/>
    <s v="Gestión de Infraestructura"/>
    <x v="7"/>
    <m/>
    <m/>
    <m/>
    <m/>
    <m/>
    <m/>
    <s v="Coordinador de Infraestructura _x000a_Daniel Vera Ruiz"/>
    <m/>
    <m/>
    <m/>
    <m/>
    <m/>
    <m/>
    <m/>
    <m/>
    <m/>
    <m/>
    <m/>
    <m/>
    <m/>
    <n v="3"/>
    <s v="* Adquisición del predio"/>
    <n v="0.4"/>
    <d v="2019-07-01T00:00:00"/>
    <d v="2019-09-30T00:00:00"/>
    <m/>
    <m/>
    <m/>
    <m/>
    <n v="0"/>
    <n v="0"/>
    <n v="0"/>
  </r>
  <r>
    <s v="3.  Construcción de comunidad y cultura ciudadana"/>
    <m/>
    <m/>
    <s v="Gestión de Infraestructura"/>
    <x v="7"/>
    <m/>
    <m/>
    <m/>
    <m/>
    <m/>
    <m/>
    <s v="Coordinador de Infraestructura _x000a_Daniel Vera Ruiz"/>
    <m/>
    <m/>
    <m/>
    <m/>
    <m/>
    <m/>
    <m/>
    <m/>
    <m/>
    <m/>
    <m/>
    <m/>
    <m/>
    <n v="4"/>
    <s v="* Elaboración de Estudios Previos para los Estudios y Diseños de la Escuela de Formación Bomberil y Una Estación de Bomberos "/>
    <n v="0.1"/>
    <d v="2019-10-01T00:00:00"/>
    <d v="2019-12-31T00:00:00"/>
    <m/>
    <m/>
    <m/>
    <m/>
    <n v="0"/>
    <n v="0"/>
    <n v="0"/>
  </r>
  <r>
    <s v="3.  Construcción de comunidad y cultura ciudadana"/>
    <s v="103. Adelantar el 100% de acciones para la prevención y mitigación del riesgo de incidentes forestales (connatos, quemas e incendios)"/>
    <s v="4. Fortalecer la capacidad de gestión y desarrollo institucional e interinstitucional, para consolidar la modernización de la UAECOB y llevarla a la excelencia"/>
    <s v="Gestión de Infraestructura"/>
    <x v="7"/>
    <n v="12"/>
    <s v="Aprobación de Estudios, Diseños y Estudios Previos para la adecuación y ampliación de la Estación de Bomberos de Marichuela - B10."/>
    <n v="6.25E-2"/>
    <n v="100"/>
    <s v="Porcentase"/>
    <s v="Elaboración de los Estudios y diseños para la obtención de la Licencia de Construcción en modalidad de Ampliación y Adecuación de la Estación de Bomberos de Marichuela - B10."/>
    <s v="Coordinador de Infraestructura _x000a_Daniel Vera Ruiz"/>
    <m/>
    <m/>
    <m/>
    <m/>
    <m/>
    <m/>
    <m/>
    <m/>
    <m/>
    <m/>
    <m/>
    <m/>
    <m/>
    <n v="1"/>
    <s v="* Supervisión de avance del 50% de la elaboración de Estudios y Diseños para la Adecuación y Ampliación de la Estación de Bomberos de Marichuela - B10."/>
    <n v="0.3"/>
    <d v="2019-01-01T00:00:00"/>
    <d v="2019-03-31T00:00:00"/>
    <s v="Área de Infraestructura"/>
    <s v="Área de Infraestructura"/>
    <n v="0.67"/>
    <s v="El 18 de Marzo de 2019, el interventor del contrato No. 401 de 2018 cuyo objeto es &quot;Estudios, diseños y demás trámites para la obtención de la Licencia de Construcción para la ampliación y reforzamiento estructural de la Estación de Bomberos Marichuela&quot; certifica el cumplimiento del 30% de Avance de ejecución."/>
    <n v="0.20100000000000001"/>
    <n v="0.13467000000000001"/>
    <n v="1.2562500000000001E-2"/>
  </r>
  <r>
    <s v="3.  Construcción de comunidad y cultura ciudadana"/>
    <m/>
    <m/>
    <s v="Gestión de Infraestructura"/>
    <x v="7"/>
    <m/>
    <m/>
    <m/>
    <m/>
    <m/>
    <m/>
    <s v="Coordinador de Infraestructura _x000a_Daniel Vera Ruiz"/>
    <m/>
    <m/>
    <m/>
    <m/>
    <m/>
    <m/>
    <m/>
    <m/>
    <m/>
    <m/>
    <m/>
    <m/>
    <m/>
    <n v="2"/>
    <s v="* Supervisión de avance del 90% de la elaboración de Estudios y Diseños para la Adecuación y Ampliación de la Estación de Bomberos de Marichuela - B10."/>
    <n v="0.3"/>
    <d v="2019-04-01T00:00:00"/>
    <d v="2019-06-30T00:00:00"/>
    <m/>
    <m/>
    <m/>
    <m/>
    <n v="0"/>
    <n v="0"/>
    <n v="0"/>
  </r>
  <r>
    <s v="3.  Construcción de comunidad y cultura ciudadana"/>
    <m/>
    <m/>
    <s v="Gestión de Infraestructura"/>
    <x v="7"/>
    <m/>
    <m/>
    <m/>
    <m/>
    <m/>
    <m/>
    <s v="Coordinador de Infraestructura _x000a_Daniel Vera Ruiz"/>
    <m/>
    <m/>
    <m/>
    <m/>
    <m/>
    <m/>
    <m/>
    <m/>
    <m/>
    <m/>
    <m/>
    <m/>
    <m/>
    <n v="3"/>
    <s v="* Validación y Aprobación de los Estudios y Diseños, Radicación ante Curaduría para la obtención de la Licencia de Construcción."/>
    <n v="0.2"/>
    <d v="2019-07-01T00:00:00"/>
    <d v="2019-09-30T00:00:00"/>
    <m/>
    <m/>
    <m/>
    <m/>
    <n v="0"/>
    <n v="0"/>
    <n v="0"/>
  </r>
  <r>
    <s v="3.  Construcción de comunidad y cultura ciudadana"/>
    <m/>
    <m/>
    <s v="Gestión de Infraestructura"/>
    <x v="7"/>
    <m/>
    <m/>
    <m/>
    <m/>
    <m/>
    <m/>
    <s v="Coordinador de Infraestructura _x000a_Daniel Vera Ruiz"/>
    <m/>
    <m/>
    <m/>
    <m/>
    <m/>
    <m/>
    <m/>
    <m/>
    <m/>
    <m/>
    <m/>
    <m/>
    <m/>
    <n v="4"/>
    <s v="* Gestión y trámite para la obtención de la Licencia de Construcción para la Estación de Bomberos de Marichuela - B10"/>
    <n v="0.2"/>
    <d v="2019-10-01T00:00:00"/>
    <d v="2019-12-31T00:00:00"/>
    <m/>
    <m/>
    <m/>
    <m/>
    <n v="0"/>
    <n v="0"/>
    <n v="0"/>
  </r>
  <r>
    <s v="3.  Construcción de comunidad y cultura ciudadana"/>
    <s v="103. Adelantar el 100% de acciones para la prevención y mitigación del riesgo de incidentes forestales (connatos, quemas e incendios)"/>
    <s v="4. Fortalecer la capacidad de gestión y desarrollo institucional e interinstitucional, para consolidar la modernización de la UAECOB y llevarla a la excelencia"/>
    <s v="Gestión de Infraestructura"/>
    <x v="7"/>
    <n v="13"/>
    <s v="Desarrollar un programa que garantice el 100% del mantenimiento de la infraestructura física de las Estaciones de Bomberos y el Edificio Comando"/>
    <n v="6.25E-2"/>
    <n v="100"/>
    <s v="Porcentaje"/>
    <s v="Ejecutar el Plan de Mantenimiento de la infraestructura física de las 17 estaciones de bomberos."/>
    <s v="Coordinador de Infraestructura _x000a_Daniel Vera Ruiz"/>
    <m/>
    <m/>
    <m/>
    <m/>
    <m/>
    <m/>
    <m/>
    <m/>
    <m/>
    <m/>
    <m/>
    <m/>
    <m/>
    <n v="1"/>
    <s v="*Ejecutar el mantenimiento de la infraestructura física de cuatro (4) estaciones de Bomberos."/>
    <n v="0.2"/>
    <d v="2019-01-01T00:00:00"/>
    <d v="2019-03-31T00:00:00"/>
    <s v="Área de Infraestructura"/>
    <s v="Área de Infraestructura"/>
    <n v="1"/>
    <s v="*Estación de Bomberos Bicentenario: Se funde la placa en concreto de la tarima, se instala el piso vinilico autoportante y pintura general de la Capilla._x000a_*Estación de Bomberos de Bellavista: Construcción de estructura metálica para cubierta en el pasillo costado sur y en el gimnasio._x000a_*Estación de Bomberos de Puente Aranda: Estucado y pintura general de la estación, reparación de grifería y accesorios sanitarios ._x000a_*Estación de Bomberos de Fontibón: Reparación general del sistema electrico, cambio general de las luminarias._x000a_*Estación de Bomberos Kennedy: Mantenimiento correctivo de la caldera de la Piscina de la estación."/>
    <n v="0.2"/>
    <n v="0.2"/>
    <n v="1.2500000000000001E-2"/>
  </r>
  <r>
    <s v="3.  Construcción de comunidad y cultura ciudadana"/>
    <m/>
    <m/>
    <s v="Gestión de Infraestructura"/>
    <x v="7"/>
    <m/>
    <m/>
    <m/>
    <m/>
    <m/>
    <m/>
    <s v="Coordinador de Infraestructura _x000a_Daniel Vera Ruiz"/>
    <m/>
    <m/>
    <m/>
    <m/>
    <m/>
    <m/>
    <m/>
    <m/>
    <m/>
    <m/>
    <m/>
    <m/>
    <m/>
    <n v="2"/>
    <s v="*Ejecutar el mantenimiento de la infraestructura física de cuatro (4) estaciones de Bomberos."/>
    <n v="0.3"/>
    <d v="2019-04-01T00:00:00"/>
    <d v="2019-06-30T00:00:00"/>
    <m/>
    <m/>
    <m/>
    <m/>
    <n v="0"/>
    <n v="0"/>
    <n v="0"/>
  </r>
  <r>
    <s v="3.  Construcción de comunidad y cultura ciudadana"/>
    <m/>
    <m/>
    <s v="Gestión de Infraestructura"/>
    <x v="7"/>
    <m/>
    <m/>
    <m/>
    <m/>
    <m/>
    <m/>
    <s v="Coordinador de Infraestructura _x000a_Daniel Vera Ruiz"/>
    <m/>
    <m/>
    <m/>
    <m/>
    <m/>
    <m/>
    <m/>
    <m/>
    <m/>
    <m/>
    <m/>
    <m/>
    <m/>
    <n v="3"/>
    <s v="*Ejecutar el mantenimiento de la infraestructura física de cinco (5) estaciones de Bomberos."/>
    <n v="0.3"/>
    <d v="2019-07-01T00:00:00"/>
    <d v="2019-09-30T00:00:00"/>
    <m/>
    <m/>
    <m/>
    <m/>
    <n v="0"/>
    <n v="0"/>
    <n v="0"/>
  </r>
  <r>
    <s v="3.  Construcción de comunidad y cultura ciudadana"/>
    <m/>
    <m/>
    <s v="Gestión de Infraestructura"/>
    <x v="7"/>
    <m/>
    <m/>
    <m/>
    <m/>
    <m/>
    <m/>
    <s v="Coordinador de Infraestructura _x000a_Daniel Vera Ruiz"/>
    <m/>
    <m/>
    <m/>
    <m/>
    <m/>
    <m/>
    <m/>
    <m/>
    <m/>
    <m/>
    <m/>
    <m/>
    <m/>
    <n v="4"/>
    <s v="*Ejecutar el mantenimiento de la infraestructura física de cuatro (4) estaciones de Bomberos."/>
    <n v="0.2"/>
    <d v="2019-10-01T00:00:00"/>
    <d v="2019-12-31T00:00:00"/>
    <m/>
    <m/>
    <m/>
    <m/>
    <n v="0"/>
    <n v="0"/>
    <n v="0"/>
  </r>
  <r>
    <s v="3.  Construcción de comunidad y cultura ciudadana"/>
    <s v="118. Aumentar en 2 las estaciones de Bomberos en Bogotá"/>
    <s v="4. Fortalecer la capacidad de gestión y desarrollo institucional e interinstitucional, para consolidar la modernización de la UAECOB y llevarla a la excelencia"/>
    <s v="Gestión de Infraestructura"/>
    <x v="7"/>
    <n v="14"/>
    <s v="Gestionar la adquisición de un (1) predio para la implementación de una (1) estación de Bomberos"/>
    <n v="6.25E-2"/>
    <n v="100"/>
    <s v="Porcentaje"/>
    <s v="Gestionar ante el DADEP la entrega de un predio para la implementación de una (1) estación de bomberos"/>
    <s v="Coordinador de Infraestructura _x000a_Daniel Vera Ruiz"/>
    <m/>
    <m/>
    <m/>
    <m/>
    <m/>
    <m/>
    <m/>
    <m/>
    <m/>
    <m/>
    <m/>
    <m/>
    <m/>
    <n v="1"/>
    <s v="* Solicitud al DADEP sobre la disponibilidad de predios."/>
    <n v="0.3"/>
    <d v="2019-01-01T00:00:00"/>
    <d v="2019-03-31T00:00:00"/>
    <s v="Área de Infraestructura"/>
    <s v="Área de Infraestructura"/>
    <n v="0.23"/>
    <s v="* El 19 de Febrero de 2019 Se entrega derecho de petición ante la Unidad Administrativa Especial de Catastro Distrital con el fin de consultar el Valor Final para compra de predio, cuyo Radicado es No. 2019EE1104._x000a_* El 20 de Marzo de 2019 se radica ante la Unidad Administrativa Especial de Catastro Distrital solicitud de Cotización para realizar un Avalúo Comercial para el predio de interés, cuyo radicado es No. 2019ER6173._x000a_* El 28 de Marzo de 2019 se recibe de la Unidad Administrativa Especial de Catastro Distrital, Respuesta al Derecho de Petición del 19 de Febrero de 2019."/>
    <n v="6.9000000000000006E-2"/>
    <n v="1.5870000000000002E-2"/>
    <n v="4.3125000000000004E-3"/>
  </r>
  <r>
    <s v="3.  Construcción de comunidad y cultura ciudadana"/>
    <m/>
    <m/>
    <s v="Gestión de Infraestructura"/>
    <x v="7"/>
    <m/>
    <m/>
    <m/>
    <m/>
    <m/>
    <m/>
    <s v="Coordinador de Infraestructura _x000a_Daniel Vera Ruiz"/>
    <m/>
    <m/>
    <m/>
    <m/>
    <m/>
    <m/>
    <m/>
    <m/>
    <m/>
    <m/>
    <m/>
    <m/>
    <m/>
    <n v="2"/>
    <s v="* Verificación y acompañamiento ante el DADEP la incorporación de los predios producto de planes parciales a su base de datos."/>
    <n v="0.3"/>
    <d v="2019-04-01T00:00:00"/>
    <d v="2019-06-30T00:00:00"/>
    <m/>
    <m/>
    <m/>
    <m/>
    <n v="0"/>
    <n v="0"/>
    <n v="0"/>
  </r>
  <r>
    <s v="3.  Construcción de comunidad y cultura ciudadana"/>
    <m/>
    <m/>
    <s v="Gestión de Infraestructura"/>
    <x v="7"/>
    <m/>
    <m/>
    <m/>
    <m/>
    <m/>
    <m/>
    <s v="Coordinador de Infraestructura _x000a_Daniel Vera Ruiz"/>
    <m/>
    <m/>
    <m/>
    <m/>
    <m/>
    <m/>
    <m/>
    <m/>
    <m/>
    <m/>
    <m/>
    <m/>
    <m/>
    <n v="3"/>
    <s v="* Gestionar la entrega del predio a cargo del DADEP a la UAE Cuerpo Oficial de Bomberos de Bogotá."/>
    <n v="0.3"/>
    <d v="2019-07-01T00:00:00"/>
    <d v="2019-09-30T00:00:00"/>
    <m/>
    <m/>
    <m/>
    <m/>
    <n v="0"/>
    <n v="0"/>
    <n v="0"/>
  </r>
  <r>
    <s v="3.  Construcción de comunidad y cultura ciudadana"/>
    <m/>
    <m/>
    <s v="Gestión de Infraestructura"/>
    <x v="7"/>
    <m/>
    <m/>
    <m/>
    <m/>
    <m/>
    <m/>
    <s v="Coordinador de Infraestructura _x000a_Daniel Vera Ruiz"/>
    <m/>
    <m/>
    <m/>
    <m/>
    <m/>
    <m/>
    <m/>
    <m/>
    <m/>
    <m/>
    <m/>
    <m/>
    <m/>
    <n v="4"/>
    <s v="* Adquisición del predio mediante Acta de Entrega por parte del DADEP."/>
    <n v="0.1"/>
    <d v="2019-10-01T00:00:00"/>
    <d v="2019-12-31T00:00:00"/>
    <m/>
    <m/>
    <m/>
    <m/>
    <n v="0"/>
    <n v="0"/>
    <n v="0"/>
  </r>
  <r>
    <s v="3.  Construcción de comunidad y cultura ciudadana"/>
    <s v="119. Implementar (1) estación satélite forestal de bomberos sujeta al proyecto del sendero ambiental en los cerros orientales"/>
    <s v="4. Fortalecer la capacidad de gestión y desarrollo institucional e interinstitucional, para consolidar la modernización de la UAECOB y llevarla a la excelencia"/>
    <s v="Gestión de Infraestructura"/>
    <x v="7"/>
    <n v="15"/>
    <s v="Implementación de (1) estación satélite forestal de bomberos sujeta al proyecto del sendero ambiental en los cerros orientales)"/>
    <n v="6.25E-2"/>
    <n v="100"/>
    <s v="Porcentaje"/>
    <s v="Realizar la supervisión del 80% de avance de obra para la Construcción de la Estación de Bomberos de Bellavista - B9."/>
    <s v="Coordinador de Infraestructura _x000a_Daniel Vera Ruiz"/>
    <m/>
    <m/>
    <m/>
    <m/>
    <m/>
    <m/>
    <m/>
    <m/>
    <m/>
    <m/>
    <m/>
    <m/>
    <m/>
    <n v="1"/>
    <s v="* Aprobación de los Estudios Previos e Inicio de proceso contractual para la Interventoría a la Construcción de la Estación de Bomberos de Bellavista - B9.  "/>
    <n v="0.2"/>
    <d v="2019-01-01T00:00:00"/>
    <d v="2019-03-31T00:00:00"/>
    <s v="Área de Infraestructura"/>
    <s v="Área de Infraestructura"/>
    <n v="1"/>
    <s v="El 4 de Marzo de 2019 se radicó ante la Oficina Asesora Jurídica la solicitud de revisión del proceso de contratación cuyo objeto es: &quot;Interventoría Técnica, Administrativa, Financiera, contable, Jurídica y ambiental a: i - Construcción de la Estación de Bomberos de Bellavista. ii- Realizar el mantenimiento predictivo, preventivo, correctivo, adecuaciones y mejoras a las instalaciones de las dependencias de la UNIDAD ADMINISTRATIVA ESPECIAL CUERPO OFICIAL DE BOMBEROS D.C. iii - Estudios, diseños y obras de la estación de Bomberos las Ferias&quot;. Proceso que se encuentra en la plataforma de SECOP II, mediante número UAECOB-CMA-001-2019 desde el 15 de marzo de 2019."/>
    <n v="0.2"/>
    <n v="0.2"/>
    <n v="1.2500000000000001E-2"/>
  </r>
  <r>
    <s v="3.  Construcción de comunidad y cultura ciudadana"/>
    <m/>
    <m/>
    <s v="Gestión de Infraestructura"/>
    <x v="7"/>
    <m/>
    <m/>
    <m/>
    <m/>
    <m/>
    <m/>
    <s v="Coordinador de Infraestructura _x000a_Daniel Vera Ruiz"/>
    <m/>
    <m/>
    <m/>
    <m/>
    <m/>
    <m/>
    <m/>
    <m/>
    <m/>
    <m/>
    <m/>
    <m/>
    <m/>
    <n v="2"/>
    <s v="* Supervisión del 20% de avance a la construcción de la Estación de Bomberos de Bellavista - B9."/>
    <n v="0.3"/>
    <d v="2019-04-01T00:00:00"/>
    <d v="2019-06-30T00:00:00"/>
    <m/>
    <m/>
    <m/>
    <m/>
    <n v="0"/>
    <n v="0"/>
    <n v="0"/>
  </r>
  <r>
    <s v="3.  Construcción de comunidad y cultura ciudadana"/>
    <m/>
    <m/>
    <s v="Gestión de Infraestructura"/>
    <x v="7"/>
    <m/>
    <m/>
    <m/>
    <m/>
    <m/>
    <m/>
    <s v="Coordinador de Infraestructura _x000a_Daniel Vera Ruiz"/>
    <m/>
    <m/>
    <m/>
    <m/>
    <m/>
    <m/>
    <m/>
    <m/>
    <m/>
    <m/>
    <m/>
    <m/>
    <m/>
    <n v="3"/>
    <s v="* Supervisión del 50% de avance a la construcción de la Estación de Bomberos de Bellavista - B9."/>
    <n v="0.3"/>
    <d v="2019-07-01T00:00:00"/>
    <d v="2019-09-30T00:00:00"/>
    <m/>
    <m/>
    <m/>
    <m/>
    <n v="0"/>
    <n v="0"/>
    <n v="0"/>
  </r>
  <r>
    <s v="3.  Construcción de comunidad y cultura ciudadana"/>
    <m/>
    <m/>
    <s v="Gestión de Infraestructura"/>
    <x v="7"/>
    <m/>
    <m/>
    <m/>
    <m/>
    <m/>
    <m/>
    <s v="Coordinador de Infraestructura _x000a_Daniel Vera Ruiz"/>
    <m/>
    <m/>
    <m/>
    <m/>
    <m/>
    <m/>
    <m/>
    <m/>
    <m/>
    <m/>
    <m/>
    <m/>
    <m/>
    <n v="4"/>
    <s v="* Supervisión del 80% de avance a la construcción de la Estación de Bomberos de Bellavista - B9."/>
    <n v="0.2"/>
    <d v="2019-10-01T00:00:00"/>
    <d v="2019-12-31T00:00:00"/>
    <m/>
    <m/>
    <m/>
    <m/>
    <n v="0"/>
    <n v="0"/>
    <n v="0"/>
  </r>
  <r>
    <s v="3.  Construcción de comunidad y cultura ciudadana"/>
    <s v="103. Adelantar el 100% de acciones para la prevención y mitigación del riesgo de incidentes forestales (connatos, quemas e incendios)"/>
    <s v="4. Fortalecer la capacidad de gestión y desarrollo institucional e interinstitucional, para consolidar la modernización de la UAECOB y llevarla a la excelencia"/>
    <s v="Gestión de Infraestructura"/>
    <x v="7"/>
    <n v="16"/>
    <s v="Elaboración de los estudios y diseños para la adecuación de la Estación de Bomberos de Ferias - B7."/>
    <n v="6.25E-2"/>
    <n v="100"/>
    <s v="Porcentaje"/>
    <s v="Elaborar los estudios previos, la adjudicación del proceso contractual e inicio de la elaboración de estudios y diseños del reforzamiento estructural de la estación de bomberos de Ferias."/>
    <s v="Coordinador de Infraestructura _x000a_Daniel Vera Ruiz"/>
    <m/>
    <m/>
    <m/>
    <m/>
    <m/>
    <m/>
    <m/>
    <m/>
    <m/>
    <m/>
    <m/>
    <m/>
    <m/>
    <n v="1"/>
    <s v="* Elaboración y aprobación de estudios previos para los estudios y diseños del reforzamiento estructural de la estación de Bomberos de Ferias.  "/>
    <n v="0.2"/>
    <d v="2019-01-01T00:00:00"/>
    <d v="2019-03-31T00:00:00"/>
    <s v="Área de Infraestructura"/>
    <s v="Área de Infraestructura"/>
    <n v="0.5"/>
    <s v="El 4 de Marzo de 2019 se radicó ante la Oficina Asesora Jurídica la solicitud de revisión del proceso de contratación cuyo objeto es: &quot;Interventoría Técnica, Administrativa, Financiera, contable, Jurídica y ambiental a: i - Construcción de la Estación de Bomberos de Bellavista. ii- Realizar el mantenimiento predictivo, preventivo, correctivo, adecuaciones y mejoras a las instalaciones de las dependencias de la UNIDAD ADMINISTRATIVA ESPECIAL CUERPO OFICIAL DE BOMBEROS D.C. iii - Estudios, diseños y obras de la estación de Bomberos las Ferias&quot;. Proceso que se encuentra en la plataforma de SECOP II, mediante número UAECOB-CMA-001-2019 desde el 15 de marzo de 2019."/>
    <n v="0.1"/>
    <n v="0.05"/>
    <n v="6.2500000000000003E-3"/>
  </r>
  <r>
    <s v="3.  Construcción de comunidad y cultura ciudadana"/>
    <m/>
    <m/>
    <s v="Gestión de Infraestructura"/>
    <x v="7"/>
    <m/>
    <m/>
    <m/>
    <m/>
    <m/>
    <m/>
    <s v="Coordinador de Infraestructura _x000a_Daniel Vera Ruiz"/>
    <m/>
    <m/>
    <m/>
    <m/>
    <m/>
    <m/>
    <m/>
    <m/>
    <m/>
    <m/>
    <m/>
    <m/>
    <m/>
    <n v="2"/>
    <s v="* Gestionar el proceso contractual."/>
    <n v="0.2"/>
    <d v="2019-04-01T00:00:00"/>
    <d v="2019-06-30T00:00:00"/>
    <m/>
    <m/>
    <m/>
    <m/>
    <n v="0"/>
    <n v="0"/>
    <n v="0"/>
  </r>
  <r>
    <s v="3.  Construcción de comunidad y cultura ciudadana"/>
    <m/>
    <m/>
    <s v="Gestión de Infraestructura"/>
    <x v="7"/>
    <m/>
    <m/>
    <m/>
    <m/>
    <m/>
    <m/>
    <s v="Coordinador de Infraestructura _x000a_Daniel Vera Ruiz"/>
    <m/>
    <m/>
    <m/>
    <m/>
    <m/>
    <m/>
    <m/>
    <m/>
    <m/>
    <m/>
    <m/>
    <m/>
    <m/>
    <n v="3"/>
    <s v="* Adjudicación proceso para la elaboración de estudios y diseños en la adecuación de la estación."/>
    <n v="0.4"/>
    <d v="2019-07-01T00:00:00"/>
    <d v="2019-09-30T00:00:00"/>
    <m/>
    <m/>
    <m/>
    <m/>
    <n v="0"/>
    <n v="0"/>
    <n v="0"/>
  </r>
  <r>
    <s v="3.  Construcción de comunidad y cultura ciudadana"/>
    <m/>
    <m/>
    <s v="Gestión de Infraestructura"/>
    <x v="7"/>
    <m/>
    <m/>
    <m/>
    <m/>
    <m/>
    <m/>
    <s v="Coordinador de Infraestructura _x000a_Daniel Vera Ruiz"/>
    <m/>
    <m/>
    <m/>
    <m/>
    <m/>
    <m/>
    <m/>
    <m/>
    <m/>
    <m/>
    <m/>
    <m/>
    <m/>
    <n v="4"/>
    <s v="* Entrega del 30% de avance en el diseño propuesto dentro de los diseños y reforzamiento de la estación"/>
    <n v="0.2"/>
    <d v="2019-10-01T00:00:00"/>
    <d v="2019-12-31T00:00:00"/>
    <m/>
    <m/>
    <m/>
    <m/>
    <n v="0"/>
    <n v="0"/>
    <n v="0"/>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del Talento Humano"/>
    <x v="8"/>
    <n v="1"/>
    <s v="Implementar una Biblioteca virtual para la Unidad administrativa especial cuerpo oficial de bomberos Bogotá."/>
    <n v="0.2"/>
    <n v="100"/>
    <s v="Porcentaje"/>
    <s v="Desarrollar e implementar una biblioteca virtual para la entidad"/>
    <s v="Líder de Grupo - ACE-SGH"/>
    <n v="3"/>
    <n v="6"/>
    <n v="9"/>
    <n v="12"/>
    <n v="3"/>
    <n v="3"/>
    <s v="Durante el trimestre se realizaron 3 Ediciones de la Revista Bomberos. "/>
    <s v="Edición 3: https://mail.google.com/mail/u/0/?tab=wm#search/revista+bomberos/162868856b74361c                                  Edición 2: https://mail.google.com/mail/u/0/?tab=wm#search/revista+bomberos/161e20307d4a6699                                  Edición 1: https://mail.google.com/mail/u/0/?tab=wm#search/revista+bomberos/161537ec184a1567"/>
    <s v="NA"/>
    <n v="1"/>
    <s v="EXCELENTE"/>
    <s v="EN EJECUCIÓN"/>
    <n v="0.2"/>
    <n v="1"/>
    <s v="Realizar mesas de trabajo con la oficina asesora de planeación (área de tecnología)"/>
    <n v="0.35"/>
    <d v="2019-01-01T00:00:00"/>
    <d v="2019-04-30T00:00:00"/>
    <m/>
    <s v="Líder de Grupo - ACE-SGH"/>
    <n v="0.8"/>
    <s v="Se realizó mesa de trabajo con empresa especializada en la elaboracion de herramientas virtuales, con el fin de dar a conocer las necesidades que tiene la UAECOB correspondiente a la creacion de la Biblioteca Virtual para la entidad. "/>
    <n v="0.27999999999999997"/>
    <n v="0.22399999999999998"/>
    <n v="5.5999999999999994E-2"/>
  </r>
  <r>
    <m/>
    <m/>
    <m/>
    <s v="Gestión del Talento Humano"/>
    <x v="8"/>
    <m/>
    <m/>
    <m/>
    <m/>
    <m/>
    <m/>
    <s v="Líder de Grupo - ACE-SGH"/>
    <m/>
    <m/>
    <m/>
    <m/>
    <m/>
    <m/>
    <m/>
    <m/>
    <m/>
    <m/>
    <s v="BAJO"/>
    <m/>
    <m/>
    <n v="2"/>
    <s v="Generar nodo (dentro del servidor) para el almacenamiento de objetos virtuales de aprendizaje"/>
    <n v="0.35"/>
    <d v="2019-05-01T00:00:00"/>
    <d v="2019-09-30T00:00:00"/>
    <n v="0"/>
    <m/>
    <n v="1"/>
    <m/>
    <n v="0.35"/>
    <n v="0.35"/>
    <n v="0"/>
  </r>
  <r>
    <m/>
    <m/>
    <m/>
    <s v="Gestión del Talento Humano"/>
    <x v="8"/>
    <m/>
    <m/>
    <m/>
    <m/>
    <m/>
    <m/>
    <s v="Líder de Grupo - ACE-SGH"/>
    <m/>
    <m/>
    <m/>
    <m/>
    <m/>
    <m/>
    <m/>
    <m/>
    <m/>
    <m/>
    <m/>
    <m/>
    <m/>
    <n v="3"/>
    <s v="Socializar en estaciones y área, el uso de la herramienta virtual"/>
    <n v="0.3"/>
    <d v="2019-09-01T00:00:00"/>
    <d v="2019-12-31T00:00:00"/>
    <m/>
    <m/>
    <n v="1"/>
    <m/>
    <n v="0.3"/>
    <n v="0.3"/>
    <n v="0"/>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del Talento Humano"/>
    <x v="8"/>
    <n v="2"/>
    <s v="Diseñar un programa de capacitación para ascenso de oficiales y suboficiales adaptado a la misionalidad de la entidad "/>
    <n v="0.2"/>
    <n v="100"/>
    <s v="Porcentaje"/>
    <s v="Desarrollar un programa de capacitación para ascenso de oficiales y suboficiales adaptado a nacionalidad de la entidad "/>
    <s v="Líder de Grupo - ACE-SGH"/>
    <m/>
    <m/>
    <m/>
    <m/>
    <m/>
    <m/>
    <m/>
    <m/>
    <m/>
    <m/>
    <m/>
    <m/>
    <m/>
    <n v="1"/>
    <s v="Realizar Mesas de trabajo con comandantes y subcomandantes para evaluar el alcance normativo y demás componentes del programa."/>
    <n v="0.25"/>
    <d v="2019-01-01T00:00:00"/>
    <d v="2019-03-31T00:00:00"/>
    <m/>
    <s v="Líder de Grupo - ACE-SGH"/>
    <n v="1"/>
    <m/>
    <n v="0.25"/>
    <n v="0.25"/>
    <n v="0.05"/>
  </r>
  <r>
    <m/>
    <m/>
    <m/>
    <s v="Gestión del Talento Humano"/>
    <x v="8"/>
    <m/>
    <m/>
    <m/>
    <m/>
    <m/>
    <m/>
    <s v="Líder de Grupo - ACE-SGH"/>
    <m/>
    <m/>
    <m/>
    <m/>
    <m/>
    <m/>
    <m/>
    <m/>
    <m/>
    <m/>
    <m/>
    <m/>
    <m/>
    <n v="2"/>
    <s v="Diseñar la malla curricular con base al componente normativo revisado y evaluado"/>
    <n v="0.25"/>
    <d v="2019-04-01T00:00:00"/>
    <d v="2019-06-30T00:00:00"/>
    <m/>
    <m/>
    <n v="1"/>
    <m/>
    <n v="0.25"/>
    <n v="0.25"/>
    <n v="0"/>
  </r>
  <r>
    <m/>
    <m/>
    <m/>
    <s v="Gestión del Talento Humano"/>
    <x v="8"/>
    <m/>
    <m/>
    <m/>
    <m/>
    <m/>
    <m/>
    <s v="Líder de Grupo - ACE-SGH"/>
    <m/>
    <m/>
    <m/>
    <m/>
    <m/>
    <m/>
    <m/>
    <m/>
    <m/>
    <m/>
    <m/>
    <m/>
    <m/>
    <n v="3"/>
    <s v="Evaluar la aplicabilidad del programa realizando su implementación en tres oficiales quienes evaluaran la efectividad del mismo, y realizar control de cambios "/>
    <n v="0.25"/>
    <d v="2019-07-01T00:00:00"/>
    <d v="2019-09-30T00:00:00"/>
    <m/>
    <m/>
    <n v="1"/>
    <m/>
    <n v="0.25"/>
    <n v="0.25"/>
    <n v="0"/>
  </r>
  <r>
    <m/>
    <m/>
    <m/>
    <s v="Gestión del Talento Humano"/>
    <x v="8"/>
    <m/>
    <m/>
    <m/>
    <m/>
    <m/>
    <m/>
    <s v="Líder de Grupo - ACE-SGH"/>
    <m/>
    <m/>
    <m/>
    <m/>
    <m/>
    <m/>
    <m/>
    <m/>
    <m/>
    <m/>
    <m/>
    <m/>
    <m/>
    <n v="4"/>
    <s v="Adoptar a través de un acto administrativo el programa de capacitación para ascenso a suboficiales y oficiales"/>
    <n v="0.25"/>
    <d v="2019-10-01T00:00:00"/>
    <d v="2019-12-31T00:00:00"/>
    <m/>
    <m/>
    <n v="1"/>
    <m/>
    <n v="0.25"/>
    <n v="0.25"/>
    <n v="0"/>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del Talento Humano"/>
    <x v="8"/>
    <n v="3"/>
    <s v="Realizar un programa de capacitación y reentrenamiento a mínimo dos grupos especializados durante dos jornadas "/>
    <n v="0.2"/>
    <n v="100"/>
    <s v="Porcentaje"/>
    <s v="Desarrollar e implementar  un programa de capacitación y entrenamiento a mínimo dos grupos especializados durante dos jornadas "/>
    <s v="Líder de Grupo - ACE-SGH"/>
    <m/>
    <m/>
    <m/>
    <m/>
    <m/>
    <m/>
    <m/>
    <m/>
    <m/>
    <m/>
    <m/>
    <m/>
    <m/>
    <n v="1"/>
    <s v="Definir temas y consolidar material de formación"/>
    <n v="0.25"/>
    <d v="2019-01-01T00:00:00"/>
    <d v="2019-03-31T00:00:00"/>
    <m/>
    <s v="Líder de Grupo - ACE-SGH"/>
    <n v="1"/>
    <s v="Se realizo una reunion con el personal administrativo de la academia el dia 26 de marzo con el fin de definir quiénes serán los participantes del plan de reentrenamiento, como se realizaría la convocatoria y los respectivos compromisos para la ejecucion de los mismos"/>
    <n v="0.25"/>
    <n v="0.25"/>
    <n v="0.05"/>
  </r>
  <r>
    <m/>
    <m/>
    <m/>
    <s v="Gestión del Talento Humano"/>
    <x v="8"/>
    <m/>
    <m/>
    <m/>
    <m/>
    <m/>
    <m/>
    <s v="Líder de Grupo - ACE-SGH"/>
    <m/>
    <m/>
    <m/>
    <m/>
    <m/>
    <m/>
    <m/>
    <m/>
    <m/>
    <m/>
    <m/>
    <m/>
    <m/>
    <n v="2"/>
    <s v="Asegurar Logística para los cursos y concertar programación con los responsables del equipo especializado "/>
    <n v="0.25"/>
    <d v="2019-04-01T00:00:00"/>
    <d v="2019-06-30T00:00:00"/>
    <m/>
    <m/>
    <n v="1"/>
    <m/>
    <n v="0.25"/>
    <n v="0.25"/>
    <n v="0"/>
  </r>
  <r>
    <m/>
    <m/>
    <m/>
    <s v="Gestión del Talento Humano"/>
    <x v="8"/>
    <m/>
    <m/>
    <m/>
    <m/>
    <m/>
    <m/>
    <s v="Líder de Grupo - ACE-SGH"/>
    <m/>
    <m/>
    <m/>
    <m/>
    <m/>
    <m/>
    <m/>
    <m/>
    <m/>
    <m/>
    <m/>
    <m/>
    <m/>
    <n v="3"/>
    <s v="Selección de personal para los Curso"/>
    <n v="0.25"/>
    <d v="2019-07-01T00:00:00"/>
    <d v="2019-09-30T00:00:00"/>
    <m/>
    <m/>
    <n v="1"/>
    <m/>
    <n v="0.25"/>
    <n v="0.25"/>
    <n v="0"/>
  </r>
  <r>
    <m/>
    <m/>
    <m/>
    <s v="Gestión del Talento Humano"/>
    <x v="8"/>
    <m/>
    <m/>
    <m/>
    <m/>
    <m/>
    <m/>
    <s v="Líder de Grupo - ACE-SGH"/>
    <m/>
    <m/>
    <m/>
    <m/>
    <m/>
    <m/>
    <m/>
    <m/>
    <m/>
    <m/>
    <m/>
    <m/>
    <m/>
    <n v="4"/>
    <s v="Desarrollar los cursos de acuerdo a los grupos especializados "/>
    <n v="0.25"/>
    <d v="2019-10-01T00:00:00"/>
    <d v="2019-12-31T00:00:00"/>
    <m/>
    <m/>
    <n v="1"/>
    <m/>
    <n v="0.25"/>
    <n v="0.25"/>
    <n v="0"/>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del Talento Humano"/>
    <x v="8"/>
    <n v="4"/>
    <s v="Realizar seguimiento a la implementación del subsistema de Seguridad y Salud en el Trabajo"/>
    <n v="0.2"/>
    <n v="100"/>
    <s v="Porcentaje"/>
    <s v="Implementar el Subsistema de Gestión en Seguridad y Salud en el Trabajo, cumpliendo la normatividad vigente"/>
    <s v="Líder Grupo Seguridad y Salud en el Trabajo - Ing. William Cabrejo"/>
    <n v="3"/>
    <n v="6"/>
    <n v="9"/>
    <n v="12"/>
    <n v="3"/>
    <n v="3"/>
    <s v="Durante el trimestre se realizaron 3 Ediciones de la Revista Bomberos. "/>
    <s v="Edición 3: https://mail.google.com/mail/u/0/?tab=wm#search/revista+bomberos/162868856b74361c                                  Edición 2: https://mail.google.com/mail/u/0/?tab=wm#search/revista+bomberos/161e20307d4a6699                                  Edición 1: https://mail.google.com/mail/u/0/?tab=wm#search/revista+bomberos/161537ec184a1567"/>
    <s v="NA"/>
    <n v="1"/>
    <s v="EXCELENTE"/>
    <s v="EN EJECUCIÓN"/>
    <n v="0.2"/>
    <n v="1"/>
    <s v="Definir el plan de trabajo en SYST y enviarlo para firma de la Dirección"/>
    <n v="0.25"/>
    <d v="2019-02-01T00:00:00"/>
    <d v="2019-03-31T00:00:00"/>
    <m/>
    <s v="Líder Grupo Seguridad y Salud en el Trabajo - Ing. William Cabrejo"/>
    <n v="0.25"/>
    <s v="Documento del plan de trabajo en SYST para 2019, aprobado por el COPASST y firmado por el  Subdirector de Gesttión Humana y el Director de la UAECOB."/>
    <n v="6.25E-2"/>
    <n v="1.5625E-2"/>
    <n v="1.2500000000000001E-2"/>
  </r>
  <r>
    <s v="3.  Construcción de comunidad y cultura ciudadana"/>
    <m/>
    <m/>
    <s v="Gestión del Talento Humano"/>
    <x v="8"/>
    <m/>
    <m/>
    <m/>
    <m/>
    <m/>
    <m/>
    <s v="Líder Grupo Seguridad y Salud en el Trabajo - Ing. William Cabrejo"/>
    <m/>
    <m/>
    <m/>
    <m/>
    <m/>
    <m/>
    <m/>
    <m/>
    <m/>
    <m/>
    <s v="BAJO"/>
    <m/>
    <m/>
    <n v="2"/>
    <s v="Solicitar la actualización de la política y objetivos del SGSYST"/>
    <n v="0.25"/>
    <d v="2019-04-01T00:00:00"/>
    <d v="2019-06-30T00:00:00"/>
    <n v="0.05"/>
    <m/>
    <m/>
    <m/>
    <n v="0"/>
    <n v="0"/>
    <n v="0"/>
  </r>
  <r>
    <s v="3.  Construcción de comunidad y cultura ciudadana"/>
    <m/>
    <m/>
    <s v="Gestión del Talento Humano"/>
    <x v="8"/>
    <m/>
    <m/>
    <m/>
    <m/>
    <m/>
    <m/>
    <s v="Líder Grupo Seguridad y Salud en el Trabajo - Ing. William Cabrejo"/>
    <m/>
    <m/>
    <m/>
    <m/>
    <m/>
    <m/>
    <m/>
    <m/>
    <m/>
    <m/>
    <m/>
    <m/>
    <m/>
    <n v="3"/>
    <s v="Establecer mecanismos para la rendición de cuentas"/>
    <n v="0.25"/>
    <d v="2019-07-01T00:00:00"/>
    <d v="2019-09-30T00:00:00"/>
    <m/>
    <m/>
    <m/>
    <m/>
    <n v="0"/>
    <n v="0"/>
    <n v="0"/>
  </r>
  <r>
    <s v="3.  Construcción de comunidad y cultura ciudadana"/>
    <m/>
    <m/>
    <s v="Gestión del Talento Humano"/>
    <x v="8"/>
    <m/>
    <m/>
    <m/>
    <m/>
    <m/>
    <m/>
    <s v="Líder Grupo Seguridad y Salud en el Trabajo - Ing. William Cabrejo"/>
    <m/>
    <m/>
    <m/>
    <m/>
    <m/>
    <m/>
    <m/>
    <m/>
    <m/>
    <m/>
    <s v="BAJO"/>
    <m/>
    <m/>
    <n v="4"/>
    <s v="Realizar la autoevaluación según los estándares mínimos"/>
    <n v="0.25"/>
    <d v="2019-10-01T00:00:00"/>
    <d v="2019-12-31T00:00:00"/>
    <m/>
    <m/>
    <m/>
    <m/>
    <n v="0"/>
    <n v="0"/>
    <n v="0"/>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del Talento Humano"/>
    <x v="8"/>
    <n v="5"/>
    <s v="Realizar las acciones necesarias para la Formalización de la Escuela de Formación Bomberil de la UAECOB ante las autoridades competentes"/>
    <n v="0.2"/>
    <n v="100"/>
    <s v="Porcentaje"/>
    <s v="Formalización de la Escuela de Formación Bomberil "/>
    <s v="Líder de Grupo - ACE-SGH"/>
    <m/>
    <m/>
    <m/>
    <m/>
    <m/>
    <m/>
    <m/>
    <m/>
    <m/>
    <m/>
    <m/>
    <m/>
    <m/>
    <n v="1"/>
    <s v="Obtener la licencia de  funcionamiento de la Escuela ante la Secretaria Distrital de Educación."/>
    <n v="0.5"/>
    <d v="2019-01-01T00:00:00"/>
    <d v="2019-06-30T00:00:00"/>
    <m/>
    <s v="Líder de Grupo - ACE-SGH"/>
    <n v="0.3"/>
    <s v="Se radico en la alcaldia bajo numero 2019EE1885 solicitud de concepto favorable Desarrollo De obra, documento necesario para la expedicion de la Licencia de Funcionamiento"/>
    <n v="0.15"/>
    <n v="4.4999999999999998E-2"/>
    <n v="0.03"/>
  </r>
  <r>
    <s v="3.  Construcción de comunidad y cultura ciudadana"/>
    <m/>
    <m/>
    <s v="Gestión del Talento Humano"/>
    <x v="8"/>
    <m/>
    <m/>
    <m/>
    <m/>
    <m/>
    <m/>
    <s v="Líder de Grupo - ACE-SGH"/>
    <m/>
    <m/>
    <m/>
    <m/>
    <m/>
    <m/>
    <m/>
    <m/>
    <m/>
    <m/>
    <m/>
    <m/>
    <m/>
    <n v="2"/>
    <s v="Realizar la gestión con el fin de suscribir convenios interadministrativos que permitan asegurar los escenarios de la Escuela de Formacion Bomberil"/>
    <n v="0.25"/>
    <d v="2019-07-01T00:00:00"/>
    <d v="2019-09-30T00:00:00"/>
    <m/>
    <m/>
    <n v="1"/>
    <m/>
    <n v="0.25"/>
    <n v="0.25"/>
    <n v="0"/>
  </r>
  <r>
    <s v="3.  Construcción de comunidad y cultura ciudadana"/>
    <m/>
    <m/>
    <s v="Gestión del Talento Humano"/>
    <x v="8"/>
    <m/>
    <m/>
    <m/>
    <m/>
    <m/>
    <m/>
    <s v="Líder de Grupo - ACE-SGH"/>
    <m/>
    <m/>
    <m/>
    <m/>
    <m/>
    <m/>
    <m/>
    <m/>
    <m/>
    <m/>
    <m/>
    <m/>
    <m/>
    <n v="3"/>
    <s v="Suscribir convenios interadministrativos para asegurar los escenarios de la Escuela de Formación Bomberil"/>
    <n v="0.25"/>
    <d v="2019-10-01T00:00:00"/>
    <d v="2019-12-31T00:00:00"/>
    <m/>
    <m/>
    <n v="1"/>
    <m/>
    <n v="0.25"/>
    <n v="0.25"/>
    <n v="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2">
  <r>
    <x v="0"/>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n v="1"/>
    <x v="0"/>
    <n v="0.2"/>
    <n v="12"/>
    <s v="PDF enviado por correo electrónico"/>
    <s v="En el año se realizarán 12 publicaciones, en las cuales se destacará la  información más importante realizada durante el mes en curso, para de esta forma mantener actualizado al personal de la UAECOB."/>
    <s v="Oficina Asesora Prensa y Comunicaciones"/>
    <n v="3"/>
    <n v="6"/>
    <n v="9"/>
    <n v="12"/>
    <n v="3"/>
    <n v="0.2"/>
    <n v="3"/>
    <s v="Durante el trimestre se realizaron 3 Ediciones de la Revista Bomberos, del mes de Enero, Febrero y Marzo, los cuales fueron emitidos en el mes siguiente a su finalización."/>
    <s v="Edición 1: _x000a_https://mail.google.com/mail/u/0/?tab=rm#search/revista+bomberos+hoy/FMfcgxwBVWPFhgmdlSSrBzDkvKZHCVzn_x000a_Edición 2: https://mail.google.com/mail/u/0/?tab=rm#search/revista+bomberos+hoy/FMfcgxwBWKSFhKZvPmbzdDjdTLZGsPDx _x000a_ Edición 3: _x000a_https://mail.google.com/mail/u/0/?tab=rm#inbox/FMfcgxwBWTGfrBdgQsfgWTXnmRhNsvKj"/>
    <s v="NA"/>
    <n v="1"/>
    <x v="0"/>
    <x v="0"/>
    <n v="0.2"/>
  </r>
  <r>
    <x v="0"/>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n v="2"/>
    <x v="1"/>
    <n v="0.2"/>
    <n v="50"/>
    <s v="Noticiero en video subido a la plataforma de YouTube de la entidad"/>
    <s v="En el año se realizarán 50 publicaciones, en las cuales se destacará la información de los eventos, actividades y emergencias más relevantes desarrolladas durante la semana en curso en que se emita el noticiero"/>
    <s v="Oficina Asesora Prensa y Comunicaciones"/>
    <n v="12"/>
    <n v="25"/>
    <n v="38"/>
    <n v="50"/>
    <n v="12"/>
    <n v="0.2"/>
    <n v="13"/>
    <s v="Durante el trimestre se realizaron 13 Ediciones del Noticiero &quot;Bomberos Hoy&quot;"/>
    <s v="Edición 1:_x000a_https://www.youtube.com/watch?v=UtsmGtcF-2Y&amp;t=8s_x000a_Edición 2:_x000a_https://www.youtube.com/watch?v=PX7-adsKpA8&amp;t=17s_x000a_Edición 3:_x000a_https://www.youtube.com/watch?v=KSzg2dkcweo_x000a_Edición 4:_x000a_https://www.youtube.com/watch?v=nNBhPK9vxVM&amp;t=16s_x000a_Edición 5:_x000a_https://www.youtube.com/watch?v=h-eqhk9kHEw&amp;t=107s_x000a_Edición 6:_x000a_https://www.youtube.com/watch?v=5CMkNsTsJqk&amp;t=3s_x000a_Edición 7:_x000a_https://www.youtube.com/watch?v=lFSdgcsBdA4&amp;t=497s_x000a_Edición 8:_x000a_https://www.youtube.com/watch?v=aNnItui8vR4&amp;t=2s_x000a_Edición 9:_x000a_https://www.youtube.com/watch?v=RebCpbn0eN0&amp;t=1s_x000a_Edición 10:_x000a_https://www.youtube.com/watch?v=GK8ziEl2rvo&amp;t=467s_x000a_Edición 11:_x000a_https://www.youtube.com/watch?v=xMANk8PWRA8&amp;t=516s_x000a_Edición 12:_x000a_https://www.youtube.com/watch?v=Z0QJ3QvybjQ_x000a_Edición 13:_x000a_https://www.youtube.com/watch?v=SPXJ-XQ_Uas&amp;t=106s"/>
    <s v="NA"/>
    <n v="1.0833333333333333"/>
    <x v="0"/>
    <x v="0"/>
    <n v="0.21666666666666667"/>
  </r>
  <r>
    <x v="0"/>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n v="3"/>
    <x v="2"/>
    <n v="0.15"/>
    <n v="50"/>
    <s v="Imagen enviada a través de correo electrónico a las cuentas de la UAECOB"/>
    <s v="En el año se realizarán 50 publicaciones, en las cuales se destacará la información de comunicación interna, para de esta forma mantener actualizado al personal de la UAECOB."/>
    <s v="Oficina Asesora Prensa y Comunicaciones"/>
    <n v="12"/>
    <n v="25"/>
    <n v="38"/>
    <n v="50"/>
    <n v="12"/>
    <n v="0.15"/>
    <n v="12"/>
    <s v="Durante el trimestre se realizaron 12 Ediciones de El Hidrante periódico digital, el cual fue enviado a través de correo electrónico a la entidad."/>
    <s v="Edición 1:_x000a_https://mail.google.com/mail/u/0/?tab=rm#search/el+hidrante/FMfcgxwBVzpvCTRgRZfmMxVZlDbTSfsq_x000a_Edición 2:_x000a_https://mail.google.com/mail/u/0/?tab=rm#search/el+hidrante/FMfcgxwBVztWHxtTzgKNzHNTdxpHxPsv_x000a_Edición 3:_x000a_https://mail.google.com/mail/u/0/?tab=rm#search/el+hidrante/FMfcgxwBVztWJFXxntRXmwbrQxsxVLKr_x000a_Edición 4:_x000a_https://mail.google.com/mail/u/0/?tab=rm#search/el+hidrante/QgrcJHrnvDFVxxhQBgXsqLmflZgmxLdxQwV_x000a_Edición 5:_x000a_https://mail.google.com/mail/u/0/?tab=rm#search/el+hidrante/KtbxLwhCFZttsSBhNTtNKGSgnfNpXxScjV_x000a_Edición 6:_x000a_https://mail.google.com/mail/u/0/?tab=rm#search/el+hidrante/FMfcgxwBTkFRhrrbWCqVkhZKDMznVKlW_x000a_Edición 7:_x000a_https://mail.google.com/mail/u/0/?tab=rm#search/el+hidrante/FMfcgxwBVzpvCTRgRZfmMxVZlDbTSfsq_x000a_Edición 8:_x000a_https://mail.google.com/mail/u/0/?tab=rm#search/el+hidrante/FMfcgxwBVzrCfkhDxMSGBrljhGMzzJvc_x000a_Edición 9:_x000a_https://mail.google.com/mail/u/0/?tab=rm#search/el+hidrante/FMfcgxwBVztWRMWCGmMNQqWNzWsZLLbX_x000a_Edición 10:_x000a_https://mail.google.com/mail/u/0/?tab=rm#search/el+hidrante/FMfcgxwBWKbBjjprHvWkxFLdxQtSGxGc_x000a_Edición 11:_x000a_https://mail.google.com/mail/u/0/?tab=rm#inbox/FMfcgxwBWTGfrBfHnprqvWRPjSDpNbSF_x000a_Edición 12:_x000a_https://mail.google.com/mail/u/0/?tab=rm#inbox/FMfcgxwBWTGfrBdgQsfgWTXnmRhNsvKj_x000a_"/>
    <s v="NA"/>
    <n v="1"/>
    <x v="0"/>
    <x v="0"/>
    <n v="0.15"/>
  </r>
  <r>
    <x v="0"/>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n v="4"/>
    <x v="3"/>
    <n v="0.2"/>
    <n v="50"/>
    <s v="Video enviado a través de Redes Sociales y publicado en los noticieros de cada semana de la UAECOB"/>
    <s v="50 Videos enviado a través de Redes Sociales y publicado en los noticieros de cada semana de la UAECOB. De esta forma se mostrará a la comunidad la labor que realizan los Bomberos en materia de atención de incidentes"/>
    <s v="Oficina Asesora Prensa y Comunicaciones"/>
    <n v="12"/>
    <n v="25"/>
    <n v="38"/>
    <n v="50"/>
    <n v="12"/>
    <n v="0.2"/>
    <n v="24"/>
    <s v="Durante el trimestre se realizaron 24 ediciones de Bomberos en Acción, los cuales fueron publicados en las Redes Sociales de la Entidad"/>
    <s v="Edición 1:_x000a_https://www.youtube.com/watch?v=mJ13GZ-nXj0&amp;feature=youtu.be_x000a_Edición 2:_x000a_https://www.youtube.com/watch?v=H7tvSmJx7RA&amp;feature=youtu.be_x000a_Edición 3:_x000a_https://twitter.com/Pedromanosalvar/status/1107605632432115717_x000a_Edición 4:_x000a_https://twitter.com/BomberosBogota/status/1084151677308071937_x000a_Edición 5:_x000a_https://twitter.com/BomberosBogota/status/1088543506602315778_x000a_Edición 6:_x000a_https://twitter.com/BomberosBogota/status/1091742581514555392_x000a_Edición 7:_x000a_https://twitter.com/BomberosBogota/status/1096234235688640513_x000a_Edición 8:_x000a_https://twitter.com/BomberosBogota/status/1096841970822139905_x000a_Edición 9:_x000a_https://twitter.com/BomberosBogota/status/1097579075655397377_x000a_Edición 10:_x000a_https://twitter.com/BomberosBogota/status/1098601250361409536_x000a_Edición 11:_x000a_https://twitter.com/BomberosBogota/status/1100123305607086081_x000a_Edición 12:_x000a_https://twitter.com/BomberosBogota/status/1107805925916770304_x000a_Edición 13:_x000a_https://twitter.com/BomberosBogota/status/1109780420911087616_x000a_Edición 14:_x000a_https://twitter.com/BomberosBogota/status/1111316276385927168_x000a_Edición 15:_x000a_https://www.youtube.com/watch?v=JXxbqDLB0Nw&amp;feature=youtu.be_x000a_Edición 16:_x000a_https://www.youtube.com/watch?v=KeAVH6s_Nxk&amp;feature=youtu.be_x000a_Edición 17:_x000a_https://www.youtube.com/watch?v=elx9uMecX7o&amp;feature=youtu.be_x000a_Edición 18:_x000a_https://www.youtube.com/watch?v=7ZN-LBhD1Ig&amp;feature=youtu.be_x000a_Edición 19:_x000a_https://www.youtube.com/watch?v=WuSTKNZLChY&amp;feature=youtu.be_x000a_Edición 20:_x000a_https://www.youtube.com/watch?v=788l6Ow1uKo&amp;feature=youtu.be_x000a_Edición 21:_x000a_https://www.youtube.com/watch?v=SdLwzaxDutk&amp;feature=youtu.be_x000a_Edición 22:_x000a_https://www.youtube.com/watch?v=fqult14nCEA&amp;feature=youtu.be_x000a_Edición 23:_x000a_https://www.youtube.com/watch?v=m1StL0sP5Zs&amp;feature=youtu.be_x000a_Edición 24:_x000a_https://www.youtube.com/watch?v=l6kCp80IzII&amp;feature=youtu.be"/>
    <s v="NA"/>
    <n v="2"/>
    <x v="0"/>
    <x v="0"/>
    <n v="0.4"/>
  </r>
  <r>
    <x v="0"/>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n v="5"/>
    <x v="4"/>
    <n v="0.1"/>
    <n v="50"/>
    <s v="Foto diagramada publicada en redes sociales"/>
    <s v="50 Fotos diagramada publicada en redes sociales. A través de una fotografía mostrar el incidente o hecho que haya sido relevante durante la semana y que por sí misma genere impacto visual"/>
    <s v="Oficina Asesora Prensa y Comunicaciones"/>
    <n v="12"/>
    <n v="25"/>
    <n v="38"/>
    <n v="50"/>
    <n v="12"/>
    <n v="0.1"/>
    <n v="13"/>
    <s v="Durante el trimestre se realizaron 13 ediciones de la Foto de la Semana, la cual fue enviada a través de redes sociales los días viernes."/>
    <s v="Edición 1:_x000a_https://twitter.com/BomberosBogota/status/1088929350018387968_x000a_Edición 2:_x000a_https://twitter.com/BomberosBogota/status/1083855233221124096_x000a_Edición 3:_x000a_https://twitter.com/BomberosBogota/status/1086402260404441088_x000a_Edición 4:_x000a_https://twitter.com/BomberosBogota/status/1088929350018387968_x000a_Edición 5:_x000a_https://twitter.com/BomberosBogota/status/1091476952156946432_x000a_Edición 6:_x000a_https://twitter.com/BomberosBogota/status/1094220023160324097_x000a_Edición 7:_x000a_https://twitter.com/BomberosBogota/status/1096537160721809411_x000a_Edición 8:_x000a_https://twitter.com/BomberosBogota/status/1099073874694717442_x000a_Edición 9:_x000a_https://twitter.com/BomberosBogota/status/1101637686144700420_x000a_Edición 10:_x000a_https://twitter.com/BomberosBogota/status/1104147306830544896_x000a_Edición 11:_x000a_https://twitter.com/BomberosBogota/status/1106684014608506880_x000a_Edición 12:_x000a_https://twitter.com/BomberosBogota/status/1109220492899176450_x000a_Edición 13:_x000a_https://twitter.com/BomberosBogota/status/1111749038192377861"/>
    <s v="NA"/>
    <n v="1.0833333333333333"/>
    <x v="0"/>
    <x v="0"/>
    <n v="0.10833333333333334"/>
  </r>
  <r>
    <x v="0"/>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n v="6"/>
    <x v="5"/>
    <n v="0.15"/>
    <n v="50"/>
    <s v="Video enviado a través de Redes Sociales y publicado en los noticieros de cada semana de la UAECOB"/>
    <s v="50 Video. Contar a través de videos las historias que suceden en las estaciones o a los bomberos y que son dignas de contar"/>
    <s v="Oficina Asesora Prensa y Comunicaciones"/>
    <n v="12"/>
    <n v="25"/>
    <n v="38"/>
    <n v="50"/>
    <n v="12"/>
    <n v="0.15"/>
    <n v="19"/>
    <s v="Durante el trimestre se realizaron 19 ediciones de videos de historias de Bomberos, entre visitas, entregas y cosas que pasan al interior de cada una de las estaciones de Bomberos."/>
    <s v="Edición 1:_x000a_https://twitter.com/AnimalesBOG/status/1081001701879046147_x000a_Edición 2:_x000a_https://twitter.com/BomberosBogota/status/1083500017346859008_x000a_Edición 3:_x000a_https://twitter.com/BomberosBogota/status/1083683458042470400_x000a_Edición 4:_x000a_https://twitter.com/BomberosBogota/status/1084214773309427712_x000a_Edición 5:_x000a_https://twitter.com/BomberosBogota/status/1086000441375240197_x000a_Edición 6:_x000a_https://twitter.com/BomberosBogota/status/1087846324136017920_x000a_Edición 7:_x000a_https://twitter.com/BomberosBogota/status/1088142231243030528_x000a_Edición 8:_x000a_https://twitter.com/Pedromanosalvar/status/1090305846456795141_x000a_Edición 9:_x000a_https://twitter.com/BomberosBogota/status/1091347233704800256_x000a_Edición 10:_x000a_https://twitter.com/BomberosBogota/status/1091482494241816576_x000a_Edición 11:_x000a_https://twitter.com/BomberosBogota/status/1092483697662664704_x000a_Edición 12:_x000a_https://twitter.com/BomberosBogota/status/1093539024717996036_x000a_Edición 13:_x000a_https://twitter.com/BomberosBogota/status/1094930778276933632_x000a_Edición 14:_x000a_https://twitter.com/BomberosBogota/status/1095052066362413056_x000a_Edición 15:_x000a_https://twitter.com/BomberosBogota/status/1095292931584475136_x000a_Edición 16:_x000a_https://twitter.com/BomberosBogota/status/1103471891355000832_x000a_Edición 17:_x000a_https://twitter.com/BomberosBogota/status/1108824390035218432_x000a_Edición 18:_x000a_https://twitter.com/BomberosBogota/status/1110975056400838656_x000a_Edición 19:_x000a_https://twitter.com/BomberosBogota/status/1111763473611046915_x000a_"/>
    <s v="NA"/>
    <n v="1.5833333333333333"/>
    <x v="0"/>
    <x v="0"/>
    <n v="0.23749999999999999"/>
  </r>
  <r>
    <x v="0"/>
    <s v="71. Incrementar a un 90% la sostenibilidad del SIG en el Gobierno Distrital"/>
    <s v="4. Fortalecer la capacidad de gestión y desarrollo institucional e interinstitucional, para consolidar la modernización de la UAECOB y llevarla a la excelencia"/>
    <s v="Evaluación Independiente"/>
    <x v="1"/>
    <n v="1"/>
    <x v="6"/>
    <n v="1"/>
    <n v="100"/>
    <s v="Porcentaje"/>
    <s v="Cumplir el 100% de las actividades programadas en el Plan Anual de Auditorías para la vigencia"/>
    <s v="Oficina de Control Interno"/>
    <n v="0.25"/>
    <n v="0.5"/>
    <n v="0.75"/>
    <n v="1"/>
    <n v="0.25"/>
    <n v="1"/>
    <n v="0.24"/>
    <s v="La OCI  en cumplimiento del plan anual de auditorias vigencia 2019, planeó  y ejecutó 33 actividades para el primer trimestre, las cuales se cumplieron al 100% . Y actualmente se encuentra 1 en ejecución (Informe semestral Peteciones, Quejas, sugerencias y reclamos (art 76 ley 1474) - Bogotá Consolida)  y se culmina la primer semana de abril de 2019."/>
    <s v=" Actas, reportes electrónicos correos e informes que reposan el archivo de la Oficina  producto de las diferentes tareas  realizadas."/>
    <s v="NA"/>
    <n v="0.96"/>
    <x v="0"/>
    <x v="0"/>
    <n v="0.96"/>
  </r>
  <r>
    <x v="0"/>
    <s v="71. Incrementar a un 90% la sostenibilidad del SIG en el Gobierno Distrital"/>
    <s v="4. Fortalecer la capacidad de gestión y desarrollo institucional e interinstitucional, para consolidar la modernización de la UAECOB y llevarla a la excelencia"/>
    <s v="Gestión Integrada"/>
    <x v="2"/>
    <n v="1"/>
    <x v="7"/>
    <n v="6.25E-2"/>
    <n v="100"/>
    <s v="Porcentaje"/>
    <s v="100% Actividades cumplidas del plan de adecuación. En los estándares definidos en el Sistema Integrado de Gestión a los requerimientos del MIPG"/>
    <s v="Responsable del Sistema de Gestión de Calidad"/>
    <n v="0.5"/>
    <n v="1"/>
    <n v="0"/>
    <n v="0"/>
    <n v="0.5"/>
    <n v="6.25E-2"/>
    <n v="0.1"/>
    <s v="Se hizo comité directivo en donde el asesor del departamento administrativo de la funcion publica explico los componentes de MIPG"/>
    <s v="Resolucion, actas de reunion"/>
    <s v="NA"/>
    <n v="0.2"/>
    <x v="1"/>
    <x v="0"/>
    <n v="1.2500000000000001E-2"/>
  </r>
  <r>
    <x v="0"/>
    <s v="71. Incrementar a un 90% la sostenibilidad del SIG en el Gobierno Distrital"/>
    <s v="4. Fortalecer la capacidad de gestión y desarrollo institucional e interinstitucional, para consolidar la modernización de la UAECOB y llevarla a la excelencia"/>
    <s v="Gestión Integrada"/>
    <x v="2"/>
    <n v="2"/>
    <x v="8"/>
    <n v="6.25E-2"/>
    <n v="12"/>
    <s v="Caracterizaciones de proceso publicadas"/>
    <s v="Actualizar el 100% de las caracterizaciones de proceso de la UAECOB"/>
    <s v="Responsable del Sistema de Gestión de Calidad"/>
    <n v="6"/>
    <n v="12"/>
    <n v="0"/>
    <n v="0"/>
    <n v="6"/>
    <n v="6.25E-2"/>
    <n v="6"/>
    <s v="Se han realizado las mesas de trabajo con los procesos para documentar las respectivas caracterizaciones"/>
    <s v="Caracterizaciones en borrador"/>
    <s v="NA"/>
    <n v="1"/>
    <x v="0"/>
    <x v="0"/>
    <n v="6.25E-2"/>
  </r>
  <r>
    <x v="0"/>
    <s v="71. Incrementar a un 90% la sostenibilidad del SIG en el Gobierno Distrital"/>
    <s v="4. Fortalecer la capacidad de gestión y desarrollo institucional e interinstitucional, para consolidar la modernización de la UAECOB y llevarla a la excelencia"/>
    <s v="Gestión Integrada"/>
    <x v="2"/>
    <n v="3"/>
    <x v="9"/>
    <n v="6.25E-2"/>
    <n v="15"/>
    <s v="Diagrama de flujo de procesos publicados"/>
    <s v="Documentar los diagramas de flujo de proceso de acuerdo con las actualizaciones realizadas al mapa de proceso"/>
    <s v="Responsable del Sistema de Gestión de Calidad"/>
    <n v="0"/>
    <n v="7"/>
    <n v="15"/>
    <n v="0"/>
    <n v="0"/>
    <n v="0"/>
    <n v="0"/>
    <s v="Se han realizado las mesas de trabajo con los procesos para documentar las respectivos diagramas de flujo"/>
    <s v="Diagramas de flujo en borrador"/>
    <s v="NA"/>
    <n v="0"/>
    <x v="1"/>
    <x v="1"/>
    <n v="0"/>
  </r>
  <r>
    <x v="0"/>
    <s v="92. Optimizar sistemas de información implementados y optimizados"/>
    <s v="4. Fortalecer la capacidad de gestión y desarrollo institucional e interinstitucional, para consolidar la modernización de la UAECOB y llevarla a la excelencia"/>
    <s v="Gestión Tecnológica"/>
    <x v="2"/>
    <n v="4"/>
    <x v="10"/>
    <n v="6.25E-2"/>
    <n v="100"/>
    <s v="Porcentaje"/>
    <s v="Implementación de un servicio y/o tramite en la ventanilla única de Atención al Ciudadano."/>
    <s v="Líder Área de Tecnología OAP - Mariano Garrido"/>
    <n v="0.5"/>
    <n v="1"/>
    <n v="0"/>
    <n v="100"/>
    <n v="0.5"/>
    <n v="6.25E-2"/>
    <n v="0.5"/>
    <s v="Se actualizo la base de datos del liquidador con la estructura que va a recibir la informacion de los impuestos (ICA) consolidado del año anterior. _x000a_"/>
    <s v="1 , se anexa con el acta de reunion 14 03 20109.G_x000a_"/>
    <m/>
    <n v="1"/>
    <x v="0"/>
    <x v="0"/>
    <n v="6.25E-2"/>
  </r>
  <r>
    <x v="0"/>
    <s v="92. Optimizar sistemas de información implementados y optimizados"/>
    <s v="4. Fortalecer la capacidad de gestión y desarrollo institucional e interinstitucional, para consolidar la modernización de la UAECOB y llevarla a la excelencia"/>
    <s v="Gestión Tecnológica"/>
    <x v="2"/>
    <n v="5"/>
    <x v="11"/>
    <n v="6.25E-2"/>
    <n v="100"/>
    <s v="Porcentaje"/>
    <s v="Realizar el diseño, desarrollo de la nueva Intranet para la UAECOB"/>
    <s v="Líder Área de Tecnología OAP - Mariano Garrido"/>
    <m/>
    <m/>
    <n v="75"/>
    <n v="100"/>
    <n v="0"/>
    <n v="0"/>
    <n v="0"/>
    <s v="NA"/>
    <m/>
    <m/>
    <n v="0"/>
    <x v="1"/>
    <x v="1"/>
    <n v="0"/>
  </r>
  <r>
    <x v="0"/>
    <s v="92. Optimizar sistemas de información implementados y optimizados"/>
    <s v="4. Fortalecer la capacidad de gestión y desarrollo institucional e interinstitucional, para consolidar la modernización de la UAECOB y llevarla a la excelencia"/>
    <s v="Gestión Tecnológica"/>
    <x v="2"/>
    <n v="6"/>
    <x v="12"/>
    <n v="6.25E-2"/>
    <n v="100"/>
    <s v="Porcentaje"/>
    <s v="Diseño, Revision, estructutacion e implementacion  de la Politica de Gobierno Digital al interior de la UAECOB   "/>
    <s v="Líder Área de Tecnología OAP - Mariano Garrido"/>
    <m/>
    <m/>
    <n v="75"/>
    <n v="100"/>
    <n v="0"/>
    <n v="0"/>
    <n v="0"/>
    <s v="NA"/>
    <m/>
    <m/>
    <n v="0"/>
    <x v="1"/>
    <x v="1"/>
    <n v="0"/>
  </r>
  <r>
    <x v="0"/>
    <s v="92. Optimizar sistemas de información implementados y optimizados"/>
    <s v="4. Fortalecer la capacidad de gestión y desarrollo institucional e interinstitucional, para consolidar la modernización de la UAECOB y llevarla a la excelencia"/>
    <s v="Gestión Tecnológica"/>
    <x v="2"/>
    <n v="7"/>
    <x v="13"/>
    <n v="6.25E-2"/>
    <n v="100"/>
    <s v="Porcentaje"/>
    <s v="Una aplicación móvil para la gestión de los incidentes atendidos por el personal operativo del UEACOP."/>
    <s v="Líder Área de Tecnología OAP - Mariano Garrido"/>
    <n v="0.5"/>
    <n v="1"/>
    <m/>
    <m/>
    <n v="0.5"/>
    <n v="6.25E-2"/>
    <n v="0.5"/>
    <s v=" Se encuentra actualización y configurando el  Weblogic  y al actualizacion correspondiente a las tabletas para ser puestas en prodeuccion"/>
    <s v="1, El software desarrollado y la adecuacion del web logic"/>
    <m/>
    <n v="1"/>
    <x v="0"/>
    <x v="0"/>
    <n v="6.25E-2"/>
  </r>
  <r>
    <x v="0"/>
    <s v="92. Optimizar sistemas de información implementados y optimizados"/>
    <s v="4. Fortalecer la capacidad de gestión y desarrollo institucional e interinstitucional, para consolidar la modernización de la UAECOB y llevarla a la excelencia"/>
    <s v="Gestión Tecnológica"/>
    <x v="2"/>
    <n v="8"/>
    <x v="14"/>
    <n v="6.25E-2"/>
    <n v="100"/>
    <s v="Porcentaje"/>
    <s v="Herramienta implementada"/>
    <s v="Líder Área de Tecnología OAP - Mariano Garrido"/>
    <n v="1"/>
    <m/>
    <m/>
    <m/>
    <n v="1"/>
    <n v="6.25E-2"/>
    <n v="1"/>
    <s v="La herramienta  CMS Moodle se encuentra implementada,instalada y configurada en un servidor de la UAECOB su objetivo  era incorporar  unicamente cursos virtuales del área de SGR, se implemento un curso virtual que cuenta con un avance importante  pero no salio a producción debido a que no se entrego por parte de SGR la  totalidad de los insumos del curso. Por otro lado, la Entidad adquirio el LMS Docebo en enero del 2019  como herramienta tecnológica para la creación y administración de los cursos virtuales dicha plataforma se encuentra instalada y configurada, en este sentido, se   configuraran y crearan paulatinamente los cursos que propongan y entregen contenidos de las áreas interesadas de la Entidad y se realizara la migración de lo que se tiene del curso de SGR en Moodle a Docebo."/>
    <s v="1, Reunion Seguimiento virtualizacion capacitacion brigadas contra incendios._x000a_2, Acta de reunion 2019 curso virtual SGR._x000a_3, Correo Socializacion iniciar la etapa de alistamiento de cabecera._x000a_4, correo 2 videos en mp4 para subtitularlos.Proyecto cursao virtual SGR._x000a_5, Correo curso virtual brigadas._x000a_6, Levantamiento de informacion seguimiento Enero._x000a_7,Correo insumos pendientes SGR _x000a_8,Prototipo del producto LMS Moodle ._x000a_9, Prueba Usuario_CMS servidor_x000a_10.Servidor Moodlewin CMS._x000a_11, Acta de reunion Docebo 2 de abril del 2019,_x000a_12 Acta de reunion docebo 3 de Abril._x000a_13 Acta de reunion docebo 1 de abril._x000a_14. Acta reunion docebo 4 de abril._x000a_"/>
    <s v="NA"/>
    <n v="1"/>
    <x v="0"/>
    <x v="0"/>
    <n v="6.25E-2"/>
  </r>
  <r>
    <x v="0"/>
    <s v="92. Optimizar sistemas de información implementados y optimizados"/>
    <s v="4. Fortalecer la capacidad de gestión y desarrollo institucional e interinstitucional, para consolidar la modernización de la UAECOB y llevarla a la excelencia"/>
    <s v="Gestión Tecnológica"/>
    <x v="2"/>
    <n v="9"/>
    <x v="15"/>
    <n v="6.25E-2"/>
    <n v="100"/>
    <s v="Porcentaje"/>
    <s v="Implementar una herramienta tecnológica que soporte  la gestión documental en la entidad, bajo la administración de la Subdirección Corporativa."/>
    <s v="Líder Área de Tecnología OAP - Mariano Garrido"/>
    <n v="1"/>
    <m/>
    <m/>
    <m/>
    <n v="1"/>
    <n v="6.25E-2"/>
    <n v="1"/>
    <s v="Con base al objeto del Contrato de Prestación de Servicios No. 431 de 2017 “IMPLEMENTACIÓN DEL SISTEMA DE GESTIÓN DOCUMENTAL DE LA UAE CUERPO OFICIAL DE BOMBEROS” a través del cual se realizó  la implementación del Software CONTROLDOC® que permite radicar, producir, tramitar y hacer seguimiento a comunicaciones oficiales de la entidad,  esta herramienta Documental salio a producción el 18 de Marzo del 2019 en la Entidad."/>
    <s v="1, Evidencias entregadas docebo primer pago factura No 1074_x000a_2, Cronograma ultimas capacitaciones Gestor documental control doc._x000a_3, Correo salida a produccion control doc._x000a_"/>
    <m/>
    <n v="1"/>
    <x v="0"/>
    <x v="0"/>
    <n v="6.25E-2"/>
  </r>
  <r>
    <x v="0"/>
    <s v="92. Optimizar sistemas de información implementados y optimizados"/>
    <s v="4. Fortalecer la capacidad de gestión y desarrollo institucional e interinstitucional, para consolidar la modernización de la UAECOB y llevarla a la excelencia"/>
    <s v="Gestión Tecnológica"/>
    <x v="2"/>
    <n v="10"/>
    <x v="16"/>
    <n v="6.25E-2"/>
    <n v="100"/>
    <s v="Porcentaje"/>
    <s v="Cuadro de caracterización documental de los procedimientos actualizados."/>
    <s v="Líder Área de Tecnología OAP - Mariano Garrido"/>
    <n v="0.5"/>
    <n v="1"/>
    <n v="0"/>
    <n v="0"/>
    <n v="0.5"/>
    <n v="6.25E-2"/>
    <n v="0.5"/>
    <s v="Se realizara seguimiento y control al area de gestion documental con el fin de concatenar la informacion restante mediante memorando"/>
    <s v="1, La persona que manejaba este proceso no tenia contrato y no se encontraba en la entidad retoma el tema el _x000a_2 trimestre del año en curso para darle finalidad en el mismo"/>
    <m/>
    <n v="1"/>
    <x v="0"/>
    <x v="0"/>
    <n v="6.25E-2"/>
  </r>
  <r>
    <x v="0"/>
    <s v="92. Optimizar sistemas de información implementados y optimizados"/>
    <s v="4. Fortalecer la capacidad de gestión y desarrollo institucional e interinstitucional, para consolidar la modernización de la UAECOB y llevarla a la excelencia"/>
    <s v="Gestión Tecnológica"/>
    <x v="2"/>
    <n v="11"/>
    <x v="17"/>
    <n v="6.25E-2"/>
    <n v="100"/>
    <s v="Porcentaje"/>
    <s v="Realizar la contratación de un proveedor para el diseño y desarrollo del Nuevo Sistema de Información Misional para la Entidad"/>
    <s v="Líder Área de Tecnología OAP - Mariano Garrido"/>
    <n v="0.5"/>
    <n v="1"/>
    <m/>
    <m/>
    <n v="0.5"/>
    <n v="6.25E-2"/>
    <n v="0.5"/>
    <s v="Se relizo reunion con el area de operativa con el fin de fortalecer las funcionalidades en documento entregdo el dia 13 de febrero del 2019._x000a_Se deja un compromiso del area interesada de entregar las nuevas funcionalidades la 2 semana del 1 trimestre."/>
    <s v="1 , se anexa con el acta correspondiente a la reunion 20042019_x000a_2, Se envia el documento radicado Caracteristicas y funcionabilidad nuevo SIM"/>
    <m/>
    <n v="1"/>
    <x v="0"/>
    <x v="0"/>
    <n v="6.25E-2"/>
  </r>
  <r>
    <x v="0"/>
    <s v="71. Incrementar a un 90% la sostenibilidad del SIG en el Gobierno Distrital"/>
    <s v="4. Fortalecer la capacidad de gestión y desarrollo institucional e interinstitucional, para consolidar la modernización de la UAECOB y llevarla a la excelencia"/>
    <s v="Gestión Estratégica"/>
    <x v="2"/>
    <n v="12"/>
    <x v="18"/>
    <n v="6.25E-2"/>
    <n v="100"/>
    <s v="Porcentaje"/>
    <s v="Se actualizará la guía de Buenas Prácticas UAECOB con la datos e información de resultados de 2018, así como se identificarán nuevas buenas prácticas"/>
    <s v="Grupo Cooperación Internacional y Alianzas Estratégicas"/>
    <n v="0.45"/>
    <n v="1"/>
    <n v="0"/>
    <n v="0"/>
    <n v="0.45"/>
    <n v="6.25E-2"/>
    <n v="0.32"/>
    <s v="se identifico y recopilo una nueva oractica para incluir en la guia y se actualizo la informnacion de las buenas practicas 2017"/>
    <s v="Se verifica la correspondiente evidencia en la reunion reportada en el acta de verificacion "/>
    <m/>
    <n v="0.71111111111111114"/>
    <x v="2"/>
    <x v="0"/>
    <n v="4.4444444444444446E-2"/>
  </r>
  <r>
    <x v="0"/>
    <s v="71. Incrementar a un 90% la sostenibilidad del SIG en el Gobierno Distrital"/>
    <s v="4. Fortalecer la capacidad de gestión y desarrollo institucional e interinstitucional, para consolidar la modernización de la UAECOB y llevarla a la excelencia"/>
    <s v="Gestión Estratégica"/>
    <x v="2"/>
    <n v="13"/>
    <x v="19"/>
    <n v="6.25E-2"/>
    <n v="100"/>
    <s v="Porcentaje"/>
    <s v="Se actualizará el Portafolio de Servicios de la UAECOB con la información de 2018, así como se identificarán las nuevas líneas de servicios brindadas por la entidad"/>
    <s v="Grupo Cooperación Internacional y Alianzas Estratégicas"/>
    <n v="0.45"/>
    <n v="1"/>
    <n v="0"/>
    <n v="0"/>
    <n v="0.45"/>
    <n v="6.25E-2"/>
    <n v="0.41"/>
    <s v="Se avanzo en la informacion recolectada y actualizada pendiente en revision y ajustes "/>
    <s v="Se verifica la correspondiente evidencia en la reunion reportada en el acta de verificacion "/>
    <m/>
    <n v="0.91111111111111098"/>
    <x v="3"/>
    <x v="0"/>
    <n v="5.6944444444444436E-2"/>
  </r>
  <r>
    <x v="0"/>
    <s v="71. Incrementar a un 90% la sostenibilidad del SIG en el Gobierno Distrital"/>
    <s v="4. Fortalecer la capacidad de gestión y desarrollo institucional e interinstitucional, para consolidar la modernización de la UAECOB y llevarla a la excelencia"/>
    <s v="Gestión Estratégica"/>
    <x v="2"/>
    <n v="14"/>
    <x v="20"/>
    <n v="6.25E-2"/>
    <n v="4"/>
    <s v="Und"/>
    <s v="Se realizarán en el año 4 actividades de articulación con la Academia, donde se promueve la interlocución con universidades e instituciones de educación superior y técnica sobre temas de interés relacionados con las actividades bomberiles"/>
    <s v="Grupo Cooperación Internacional y Alianzas Estratégicas"/>
    <n v="1"/>
    <n v="2"/>
    <n v="3"/>
    <n v="4"/>
    <n v="1"/>
    <n v="6.25E-2"/>
    <n v="1"/>
    <s v="La jornada de articulacion se va hacer sobre el manejo de abejas urbanas y las emergencias y se realizara el 20 de mayo"/>
    <s v="Se verifica la correspondiente evidencia en la reunion reportada en el acta de verificacion "/>
    <m/>
    <n v="1"/>
    <x v="0"/>
    <x v="0"/>
    <n v="6.25E-2"/>
  </r>
  <r>
    <x v="0"/>
    <s v="71. Incrementar a un 90% la sostenibilidad del SIG en el Gobierno Distrital"/>
    <s v="4. Fortalecer la capacidad de gestión y desarrollo institucional e interinstitucional, para consolidar la modernización de la UAECOB y llevarla a la excelencia"/>
    <s v="Gestión Estratégica"/>
    <x v="2"/>
    <n v="15"/>
    <x v="21"/>
    <n v="6.25E-2"/>
    <n v="100"/>
    <s v="Porcentaje"/>
    <s v="Se entregará un modelo que describa los elementos fundamentales bajo los cuales se desarrolla la articulación de la UAECOB con sus aliados estratégicos"/>
    <s v="Grupo Cooperación Internacional y Alianzas Estratégicas"/>
    <n v="0.25"/>
    <n v="0.85"/>
    <n v="1"/>
    <n v="0"/>
    <n v="0.25"/>
    <n v="6.25E-2"/>
    <n v="0.25"/>
    <s v="Se identificaron los grupos de interes de la UAECOB"/>
    <s v="Se verifica la correspondiente evidencia en la reunion reportada en el acta de verificacion "/>
    <m/>
    <n v="1"/>
    <x v="0"/>
    <x v="0"/>
    <n v="6.25E-2"/>
  </r>
  <r>
    <x v="0"/>
    <s v="71. Incrementar a un 90% la sostenibilidad del SIG en el Gobierno Distrital"/>
    <s v="4. Fortalecer la capacidad de gestión y desarrollo institucional e interinstitucional, para consolidar la modernización de la UAECOB y llevarla a la excelencia"/>
    <s v="Gestión Estratégica"/>
    <x v="2"/>
    <n v="16"/>
    <x v="22"/>
    <n v="6.25E-2"/>
    <n v="100"/>
    <s v="Porcentaje"/>
    <s v="Generar los Informes trimestrales con los resultados de los planes e indicadores que gestiona la Entidad "/>
    <s v="Area de Planeación y Gestión Estrategica - OAP"/>
    <n v="0.25"/>
    <n v="0.5"/>
    <n v="0.75"/>
    <n v="1"/>
    <n v="0.25"/>
    <n v="6.25E-2"/>
    <n v="0.25"/>
    <s v="Se cumplio conla meta establecida "/>
    <m/>
    <m/>
    <n v="1"/>
    <x v="0"/>
    <x v="0"/>
    <n v="6.25E-2"/>
  </r>
  <r>
    <x v="0"/>
    <s v="71. Incrementar a un 90% la sostenibilidad del SIG en el Gobierno Distrital"/>
    <s v="4. Fortalecer la capacidad de gestión y desarrollo institucional e interinstitucional, para consolidar la modernización de la UAECOB y llevarla a la excelencia"/>
    <s v="Gestión de Asuntos Jurídicos"/>
    <x v="3"/>
    <n v="1"/>
    <x v="23"/>
    <n v="0.25"/>
    <n v="100"/>
    <s v="Porcentaje"/>
    <s v="Base de datos estructurada y revisada"/>
    <s v="Jefe Oficina Asesora Jurídica - Giohana Catarine Gonzalez Turizo"/>
    <n v="0.25"/>
    <n v="0.5"/>
    <n v="0.75"/>
    <n v="1"/>
    <n v="0.25"/>
    <n v="0.25"/>
    <n v="0.25"/>
    <s v="Se elaboró y se actualizó Matriz de contratación de la vigencia 2019 con datos como: objeto, valor, plazo, fecha de suscripción, adiciones, prorrogas, terminaciones anticipadas, Cesiones, con el fin de llevar un control y seguimiento adecuado de la UAECOB"/>
    <s v="Matriz ubicada en carpeta digital 2019 Base de contratación"/>
    <m/>
    <n v="1"/>
    <x v="0"/>
    <x v="0"/>
    <n v="0.25"/>
  </r>
  <r>
    <x v="0"/>
    <s v="71. Incrementar a un 90% la sostenibilidad del SIG en el Gobierno Distrital"/>
    <s v="4. Fortalecer la capacidad de gestión y desarrollo institucional e interinstitucional, para consolidar la modernización de la UAECOB y llevarla a la excelencia"/>
    <s v="Gestión de Asuntos Jurídicos"/>
    <x v="3"/>
    <n v="2"/>
    <x v="24"/>
    <n v="0.25"/>
    <n v="100"/>
    <s v="Porcentaje"/>
    <s v="Matriz control y seguimiento de aprobación de garantías"/>
    <s v="Jefe Oficina Asesora Jurídica - Giohana Catarine Gonzalez Turizo"/>
    <n v="0.4"/>
    <n v="0.8"/>
    <n v="0.9"/>
    <n v="1"/>
    <n v="0.4"/>
    <n v="0.25"/>
    <n v="0.4"/>
    <s v="Se elaboró  Matriz control y seguimiento de aprobación de garantías con el fin de realizar un seguimiento oportuno y efectivo a la constitución de las mismas por parte de los contratistas "/>
    <s v="Matriz ubicada en el PC de Profesional Especializado"/>
    <m/>
    <n v="1"/>
    <x v="0"/>
    <x v="0"/>
    <n v="0.25"/>
  </r>
  <r>
    <x v="0"/>
    <s v="71. Incrementar a un 90% la sostenibilidad del SIG en el Gobierno Distrital"/>
    <s v="4. Fortalecer la capacidad de gestión y desarrollo institucional e interinstitucional, para consolidar la modernización de la UAECOB y llevarla a la excelencia"/>
    <s v="Gestión de Asuntos Jurídicos"/>
    <x v="3"/>
    <n v="3"/>
    <x v="25"/>
    <n v="0.25"/>
    <n v="100"/>
    <s v="Porcentaje"/>
    <s v="Actas de reunión de la Jefe de la OAJ con el grupo de contratación "/>
    <s v="Jefe Oficina Asesora Jurídica - Giohana Catarine Gonzalez Turizo"/>
    <n v="0"/>
    <n v="0.5"/>
    <n v="1"/>
    <n v="0"/>
    <n v="0"/>
    <n v="0"/>
    <n v="0"/>
    <m/>
    <m/>
    <m/>
    <n v="0"/>
    <x v="1"/>
    <x v="1"/>
    <n v="0"/>
  </r>
  <r>
    <x v="0"/>
    <s v="71. Incrementar a un 90% la sostenibilidad del SIG en el Gobierno Distrital"/>
    <s v="4. Fortalecer la capacidad de gestión y desarrollo institucional e interinstitucional, para consolidar la modernización de la UAECOB y llevarla a la excelencia"/>
    <s v="Gestión de Asuntos Jurídicos"/>
    <x v="3"/>
    <n v="4"/>
    <x v="26"/>
    <n v="0.25"/>
    <n v="100"/>
    <s v="Porcentaje"/>
    <s v="Aplicación de protocolo para la puesta en marcha de medios alternativos de solución de conflictos. "/>
    <s v="Jefe Oficina Asesora Jurídica - Giohana Catarine Gonzalez Turizo"/>
    <n v="0.35"/>
    <n v="0.7"/>
    <n v="0.85"/>
    <n v="1"/>
    <n v="0.35"/>
    <n v="0.25"/>
    <n v="0.35"/>
    <s v="Se elaboró protocolo para la puesta en marcha de medios alternativos de solución de conflictos y esta en revisión de la Jefe Oficina Asesora jurídica"/>
    <s v="Protocolo  ubicado en el PC de la Jefe de la Oficina Asesora Jurídica "/>
    <m/>
    <n v="1"/>
    <x v="0"/>
    <x v="0"/>
    <n v="0.25"/>
  </r>
  <r>
    <x v="1"/>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Conocimiento del Riesgo"/>
    <x v="4"/>
    <n v="1"/>
    <x v="27"/>
    <n v="6.25E-2"/>
    <n v="100"/>
    <s v="Porcentual"/>
    <s v="Realizar el documento diagnostico del cumplimiento técnico normativo de escenarios de aglomeración permanente de Bogotá  (Teatros y Cinemas)"/>
    <s v="Jorge Alberto Pardo Torres"/>
    <n v="0.25"/>
    <n v="0.5"/>
    <n v="0.75"/>
    <n v="1"/>
    <n v="0.25"/>
    <n v="6.25E-2"/>
    <n v="0.25"/>
    <s v="Se está revisando el marco normativo y las condiciones de seguridad humana y sistemas de protección contra incendios."/>
    <s v="correo electronico y documento anexo"/>
    <m/>
    <n v="1"/>
    <x v="0"/>
    <x v="0"/>
    <n v="6.25E-2"/>
  </r>
  <r>
    <x v="1"/>
    <s v="103. Adelantar el 100% de acciones parala prevención y mitigación del riesgo de incidentes forestales (connatos, quemas e incendios)"/>
    <s v="3. Consolidar la Gestión del Conocimiento a través del modelo de Gestión del Riesgo y sus líneas de acción"/>
    <s v="Conocimiento del Riesgo"/>
    <x v="4"/>
    <n v="2"/>
    <x v="28"/>
    <n v="6.25E-2"/>
    <n v="100"/>
    <s v="Porcentual"/>
    <s v="Documento &quot;Proyecto virtualización capacitación normativa aplicada a revisiones técnicas&quot;"/>
    <s v="Jorge Alberto Pardo Torres"/>
    <n v="0.25"/>
    <n v="0.5"/>
    <n v="0.75"/>
    <n v="1"/>
    <n v="0.25"/>
    <n v="6.25E-2"/>
    <n v="0.2"/>
    <s v="Mediante Correo electrónico del 12/02/2019 se envía a la oficina asesora de planeación el informe diagnostico y necesidades para el desarrollo de plataformas virtuales."/>
    <s v="correo electronico y documento anexo"/>
    <m/>
    <n v="0.8"/>
    <x v="2"/>
    <x v="0"/>
    <n v="0.05"/>
  </r>
  <r>
    <x v="1"/>
    <s v="103. Adelantar el 100% de acciones parala prevención y mitigación del riesgo de incidentes forestales (connatos, quemas e incendios)"/>
    <s v="3. Consolidar la Gestión del Conocimiento a través del modelo de Gestión del Riesgo y sus líneas de acción"/>
    <s v="Conocimiento del Riesgo"/>
    <x v="4"/>
    <n v="3"/>
    <x v="29"/>
    <n v="6.25E-2"/>
    <n v="100"/>
    <s v="Porcentual"/>
    <s v="Realizar 1 proceso de mantenimiento evolutivo del Sistema de Información Misional sub-módulo de Revisiones Técnicas y auto revisiones"/>
    <s v="Jorge Alberto Pardo Torres"/>
    <n v="0.25"/>
    <n v="0.5"/>
    <n v="0.75"/>
    <n v="1"/>
    <n v="0.25"/>
    <n v="6.25E-2"/>
    <n v="0.33"/>
    <s v="Se realizo mesa de trabajo el 22 de enero de 2019, el 24 de enero de 2019 y 28 de enero de 2019 en las cuales se establecieron criterios para el desarrollo del nuevo sistema de información misional."/>
    <s v="acta de reunion"/>
    <m/>
    <n v="1.32"/>
    <x v="0"/>
    <x v="0"/>
    <n v="8.2500000000000004E-2"/>
  </r>
  <r>
    <x v="1"/>
    <s v="103. Adelantar el 100% de acciones parala prevención y mitigación del riesgo de incidentes forestales (connatos, quemas e incendios)"/>
    <s v="3. Consolidar la Gestión del Conocimiento a través del modelo de Gestión del Riesgo y sus líneas de acción"/>
    <s v="Conocimiento del Riesgo"/>
    <x v="4"/>
    <n v="4"/>
    <x v="30"/>
    <n v="6.25E-2"/>
    <n v="100"/>
    <s v="Porcentual"/>
    <s v="Documento &quot;Guía de riesgos comunes y asociados a incendios&quot;"/>
    <s v="Jorge Alberto Pardo Torres"/>
    <n v="0.25"/>
    <n v="0.5"/>
    <n v="0.75"/>
    <n v="1"/>
    <n v="0.25"/>
    <n v="6.25E-2"/>
    <n v="0.2"/>
    <s v="Se realizo la estructura del documento correspondiente a la guía de riesgos comunes y asociados de incendios por parte del ingeniero desarrollador y enviado a la coordinación de conocimiento del riesgo para su revisión el día 22 de Febrero de 19"/>
    <s v="correo electronico y documento anexo"/>
    <m/>
    <n v="0.8"/>
    <x v="2"/>
    <x v="0"/>
    <n v="0.05"/>
  </r>
  <r>
    <x v="1"/>
    <s v="103. Adelantar el 100% de acciones parala prevención y mitigación del riesgo de incidentes forestales (connatos, quemas e incendios)"/>
    <s v="3. Consolidar la Gestión del Conocimiento a través del modelo de Gestión del Riesgo y sus líneas de acción"/>
    <s v="Reducción del Riesgo"/>
    <x v="4"/>
    <n v="5"/>
    <x v="31"/>
    <n v="6.25E-2"/>
    <n v="6"/>
    <s v="Número de mesas de trabajo "/>
    <s v="Realizar el seguimiento del avance del proceso de sistematización del capacitación a brigadas contra incendio empresarial"/>
    <s v="Jorge Alberto Pardo Torres"/>
    <s v="-"/>
    <n v="2"/>
    <n v="4"/>
    <n v="6"/>
    <s v="-"/>
    <n v="0"/>
    <n v="0"/>
    <m/>
    <m/>
    <m/>
    <n v="0"/>
    <x v="1"/>
    <x v="1"/>
    <n v="0"/>
  </r>
  <r>
    <x v="1"/>
    <s v="103. Adelantar el 100% de acciones parala prevención y mitigación del riesgo de incidentes forestales (connatos, quemas e incendios)"/>
    <s v="3. Consolidar la Gestión del Conocimiento a través del modelo de Gestión del Riesgo y sus líneas de acción"/>
    <s v="Reducción del Riesgo"/>
    <x v="4"/>
    <n v="6"/>
    <x v="32"/>
    <n v="6.25E-2"/>
    <n v="100"/>
    <s v="Porcentual"/>
    <s v="Realizar la actualización de los módulos de capacitación comunitaria "/>
    <s v="Jorge Alberto Pardo Torres"/>
    <n v="0.25"/>
    <n v="0.5"/>
    <n v="0.75"/>
    <n v="1"/>
    <n v="0.25"/>
    <n v="6.25E-2"/>
    <n v="0.2"/>
    <s v="Se Realizaron la revisión de los modulo de capacitación comunitaria mediante mesas de trabajo del equipo uniformado de Prevención de fechas de 19 de Febrero de  2019 y el 11 de marzo de 2019.  de la cual se generar lineamientos para desarrollar el material de referencia a actualizar"/>
    <s v="acta de reunion"/>
    <m/>
    <n v="0.8"/>
    <x v="2"/>
    <x v="0"/>
    <n v="0.05"/>
  </r>
  <r>
    <x v="1"/>
    <s v="103. Adelantar el 100% de acciones parala prevención y mitigación del riesgo de incidentes forestales (connatos, quemas e incendios)"/>
    <s v="3. Consolidar la Gestión del Conocimiento a través del modelo de Gestión del Riesgo y sus líneas de acción"/>
    <s v="Reducción del Riesgo"/>
    <x v="4"/>
    <n v="7"/>
    <x v="33"/>
    <n v="6.25E-2"/>
    <n v="100"/>
    <s v="Porcentual"/>
    <s v="Elaboración del documento &quot;Virtualización de capacitación a brigadas empresariales&quot;"/>
    <s v="Jorge Alberto Pardo Torres"/>
    <n v="0.25"/>
    <n v="0.5"/>
    <n v="0.75"/>
    <n v="1"/>
    <n v="0.25"/>
    <n v="6.25E-2"/>
    <n v="0.2"/>
    <s v="Se establecieron compromisos laborales con el equipo uniformado de prevención para desarrollar la virtualizacion de los módulos de capacitación a brigadas, y como resultado se establece cronograma de trabajo con responsables, así mismo se realiza los entregables de la revisión del material de acuerdo al cronograma establecido por cada uno de los responsables,  se envía mediante correo electrónico del 31 de marzo de 2019 y actas de reunión de los equipos de trabajo de fechas 21 de marzo de 2019, y 16 de marzo de 2019."/>
    <s v="acta de reunion , cronograma y docuementos diagnosticos"/>
    <m/>
    <n v="0.8"/>
    <x v="2"/>
    <x v="0"/>
    <n v="0.05"/>
  </r>
  <r>
    <x v="1"/>
    <s v="103. Adelantar el 100% de acciones para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ón del Riesgo"/>
    <x v="4"/>
    <n v="8"/>
    <x v="34"/>
    <n v="6.25E-2"/>
    <n v="100"/>
    <s v="Porcentual"/>
    <s v="Actualizar el documento de la estrategia de las campañas de reducción del riesgo relacionadas con la prevención y mitigación de riesgos de incendio, matpel y otras  emergencias competencia de la UAECOB"/>
    <s v="Jorge Alberto Pardo Torres"/>
    <n v="0.25"/>
    <n v="0.5"/>
    <n v="0.75"/>
    <n v="1"/>
    <n v="0.25"/>
    <n v="6.25E-2"/>
    <n v="0.2"/>
    <s v="Se realizó recopilación de información, se realizó nuevas estadísticas de los años 2016 al 2018. Se realizó documento explicando las estadísticas "/>
    <s v="Documento word, Documento Excel "/>
    <m/>
    <n v="0.8"/>
    <x v="2"/>
    <x v="0"/>
    <n v="0.05"/>
  </r>
  <r>
    <x v="1"/>
    <s v="103. Adelantar el 100% de acciones para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ón del Riesgo"/>
    <x v="4"/>
    <n v="9"/>
    <x v="35"/>
    <n v="6.25E-2"/>
    <n v="100"/>
    <s v="Porcentual"/>
    <s v="17 estaciones con personal capacitado en pedagogía para desarrollo de las actividades del club Bomberitos "/>
    <s v="Jorge Alberto Pardo Torres"/>
    <n v="0.25"/>
    <n v="0.5"/>
    <n v="0.75"/>
    <n v="1"/>
    <n v="0.25"/>
    <n v="6.25E-2"/>
    <n v="0.35"/>
    <s v="22 de enero, 25 de Enero, 13 de Febrero, 19 de Febrero y 27 de Febrero de 2019 se llevaron a cabo 5 reuniones en las que se reestructuraron los programas y curso Nicolás Quevedo Rizo creando un manual que le permita al personal uniformados tener conocimiento de la metodología del Club Bomberitos.  "/>
    <s v="actas de reunion y material estructurado de los progamas"/>
    <m/>
    <n v="1.4"/>
    <x v="0"/>
    <x v="0"/>
    <n v="8.7499999999999994E-2"/>
  </r>
  <r>
    <x v="1"/>
    <s v="103. Adelantar el 100% de acciones para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ón del Riesgo"/>
    <x v="4"/>
    <n v="10"/>
    <x v="36"/>
    <n v="6.25E-2"/>
    <n v="100"/>
    <s v="Porcentual"/>
    <s v="Desarrollar 4 Actividades de la estrategia del Club Bomberitos en el marco del mes de la prevención (Caravanas de la Prevención)"/>
    <s v="Jorge Alberto Pardo Torres"/>
    <n v="0"/>
    <n v="0"/>
    <n v="0.5"/>
    <n v="1"/>
    <n v="0"/>
    <n v="0"/>
    <n v="0"/>
    <m/>
    <m/>
    <m/>
    <n v="0"/>
    <x v="1"/>
    <x v="1"/>
    <n v="0"/>
  </r>
  <r>
    <x v="1"/>
    <s v="103. Adelantar el 100% de acciones parala prevención y mitigación del riesgo de incidentes forestales (connatos, quemas e incendios)"/>
    <s v="3. Consolidar la Gestión del Conocimiento a través del modelo de Gestión del Riesgo y sus líneas de acción"/>
    <s v="Reducción del Riesgo"/>
    <x v="4"/>
    <n v="11"/>
    <x v="37"/>
    <n v="6.25E-2"/>
    <n v="100"/>
    <s v="Porcentual"/>
    <s v="Desarrollar el 100% del proyecto de prevención y autoprotección  comunitaria ante incendios forestales. (fase 2)"/>
    <s v="Jorge Alberto Pardo Torres"/>
    <n v="0.25"/>
    <n v="0.5"/>
    <n v="0.75"/>
    <n v="1"/>
    <n v="0.25"/>
    <n v="6.25E-2"/>
    <n v="0.2"/>
    <s v="Se Realiza la mesa de trabajo del diagnostico de la implementación del proyecto en la fase 1 , con el personal designado para la ejecución del proyecto en la fase 1  en el mes de enero (acta de Reunion9 y se concluyen las mejoras a desarrollar en la implementación de la fase 2"/>
    <s v="acta de reunion"/>
    <m/>
    <n v="0.8"/>
    <x v="2"/>
    <x v="0"/>
    <n v="0.05"/>
  </r>
  <r>
    <x v="1"/>
    <s v="103. Adelantar el 100% de acciones parala prevención y mitigación del riesgo de incidentes forestales (connatos, quemas e incendios)"/>
    <s v="3. Consolidar la Gestión del Conocimiento a través del modelo de Gestión del Riesgo y sus líneas de acción"/>
    <s v="Reducción del Riesgo"/>
    <x v="4"/>
    <n v="12"/>
    <x v="38"/>
    <n v="6.25E-2"/>
    <n v="100"/>
    <s v="Porcentual"/>
    <s v="Actualizar el 100% de la estrategia de cambio climático de la UAECOB"/>
    <s v="Jorge Alberto Pardo Torres"/>
    <n v="0.2"/>
    <n v="0.4"/>
    <n v="0.6"/>
    <n v="1"/>
    <n v="0.2"/>
    <n v="6.25E-2"/>
    <n v="0.2"/>
    <s v="Se actualizo el documento de la estrategia de Cambio Climático  y se entrego para revisión a la coordinación del proceso de Reducción del Riesgo mediante entrega de informe."/>
    <s v="correo electronico y documento anexo"/>
    <m/>
    <n v="1"/>
    <x v="0"/>
    <x v="0"/>
    <n v="6.25E-2"/>
  </r>
  <r>
    <x v="1"/>
    <s v="103. Adelantar el 100% de acciones parala prevención y mitigación del riesgo de incidentes forestales (connatos, quemas e incendios)"/>
    <s v="3. Consolidar la Gestión del Conocimiento a través del modelo de Gestión del Riesgo y sus líneas de acción"/>
    <s v="Reducción del Riesgo"/>
    <x v="4"/>
    <n v="13"/>
    <x v="39"/>
    <n v="6.25E-2"/>
    <n v="100"/>
    <s v="Porcentual"/>
    <s v="Desarrollar 1 piloto en la localidad de puente Aranda de cartografía social  para materiales peligrosos"/>
    <s v="Jorge Alberto Pardo Torres"/>
    <n v="0.25"/>
    <n v="0.5"/>
    <n v="0.75"/>
    <n v="1"/>
    <n v="0.25"/>
    <n v="6.25E-2"/>
    <n v="0.25"/>
    <s v="Se realizó reunión con el Sargento Jefe del Grupo con el fin de solicitar información a la espera de otra reunión con de recopilar la información. "/>
    <s v="Acta de reunión "/>
    <m/>
    <n v="1"/>
    <x v="0"/>
    <x v="0"/>
    <n v="6.25E-2"/>
  </r>
  <r>
    <x v="1"/>
    <s v="103. Adelantar el 100% de acciones parala prevención y mitigación del riesgo de incidentes forestales (connatos, quemas e incendios)"/>
    <s v="3. Consolidar la Gestión del Conocimiento a través del modelo de Gestión del Riesgo y sus líneas de acción"/>
    <s v="Reducción del Riesgo"/>
    <x v="4"/>
    <n v="14"/>
    <x v="40"/>
    <n v="6.25E-2"/>
    <n v="100"/>
    <s v="Porcentual"/>
    <s v="Divulgar en las 20 localidades una campaña de Gestión del Riesgo"/>
    <s v="Jorge Alberto Pardo Torres"/>
    <n v="0.25"/>
    <n v="0.5"/>
    <n v="0.75"/>
    <n v="1"/>
    <n v="0.25"/>
    <n v="6.25E-2"/>
    <n v="0.25"/>
    <s v="Se divulgo campaña GLP por medio de las redes sociales de la entidad. Se solicito información a los gestores con el fin de consolidar las diferentes campañas."/>
    <s v="correo electronico y documento anexo"/>
    <m/>
    <n v="1"/>
    <x v="0"/>
    <x v="0"/>
    <n v="6.25E-2"/>
  </r>
  <r>
    <x v="1"/>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Reducción del Riesgo"/>
    <x v="4"/>
    <n v="15"/>
    <x v="41"/>
    <n v="6.25E-2"/>
    <n v="100"/>
    <s v="Porcentual"/>
    <s v="Gestionar  una estrategia para la gestión del riesgo por incendios forestales en la localidad de Sumapaz"/>
    <s v="Jorge Alberto Pardo Torres"/>
    <n v="0.15"/>
    <n v="0.4"/>
    <n v="0.7"/>
    <n v="1"/>
    <n v="0.15"/>
    <n v="6.25E-2"/>
    <n v="0.15"/>
    <s v="Se evidencia acta de reunión del 14 de Marzo de 2019 con el personal uniformado Comandante Tito Forero en la cual se establecen los lineamientos de la estrategia para la gestión del riesgo por incendios forestales en la localidad de Sumapaz."/>
    <s v="acta de reunion"/>
    <m/>
    <n v="1"/>
    <x v="0"/>
    <x v="0"/>
    <n v="6.25E-2"/>
  </r>
  <r>
    <x v="1"/>
    <s v="103. Adelantar el 100% de acciones parala prevención y mitigación del riesgo de incidentes forestales (connatos, quemas e incendios)"/>
    <s v="3. Consolidar la Gestión del Conocimiento a través del modelo de Gestión del Riesgo y sus líneas de acción"/>
    <s v="Conocimiento del Riesgo"/>
    <x v="4"/>
    <n v="16"/>
    <x v="42"/>
    <n v="6.25E-2"/>
    <n v="100"/>
    <s v="Porcentual"/>
    <s v="Realizar un Insumo para una Campaña de Prevención por incendios en el hogar. Con la información Interna del equipo de Investigación de incendios "/>
    <s v="Jorge Alberto Pardo Torres"/>
    <n v="0.25"/>
    <n v="0.5"/>
    <n v="0.75"/>
    <n v="1"/>
    <n v="0.25"/>
    <n v="6.25E-2"/>
    <n v="0.4"/>
    <s v="Se evidencia acta de reunión del día 17 de Enero de 2019 en la cual se establece la definición de 3 temas relacionados con la investigación que realiza el EII, reunión del 11 de febrero de 2019 en la cual  se inicia la revisión de la estadística de relacionada con los riesgos para la campaña de incendios con la definición de los 3 temas (+incendios en ductos de basuras, fallas eléctricas y gasodomensticos)"/>
    <s v="Actas  de reunion y etsadisticas"/>
    <m/>
    <n v="1.6"/>
    <x v="0"/>
    <x v="0"/>
    <n v="0.1"/>
  </r>
  <r>
    <x v="1"/>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n v="1"/>
    <x v="43"/>
    <n v="0.2"/>
    <n v="2"/>
    <s v="Unidad"/>
    <s v="Realización de un curso de Bomberitos semestral  &quot;Nicolas Quevedo Rizo&quot;   en 17 estaciones de la UAECOB (B1, B2,B3,B4, B5, B6,B7,B8, B9, B10, B11, B12, B13, B14, B15, B16 y B17),  en el marco de los programas de la estrategia de sensibilización y educación en Prevención de incendios y emergencias conexas -Club Bomberitos, de conformidad con lo acordado con la S.G.R."/>
    <s v="Comandantes de la cinco compañías y jefes de estaciones."/>
    <n v="0"/>
    <n v="1"/>
    <n v="0"/>
    <n v="2"/>
    <n v="0"/>
    <n v="0"/>
    <n v="0"/>
    <s v="Esta actividad se realizara en el segundo trimestre de la presente vigencia."/>
    <s v="No aplica para el primer trimestre"/>
    <s v="No aplica"/>
    <n v="0"/>
    <x v="1"/>
    <x v="1"/>
    <n v="0"/>
  </r>
  <r>
    <x v="1"/>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n v="2"/>
    <x v="44"/>
    <n v="0.2"/>
    <n v="100"/>
    <s v="Porciento"/>
    <s v="Revisión, ajuste y/o actualización del  árbol de servicios y socialización a personal de las diecisiete  (17) estaciones de la Subdirección Operativa._x000a_(el 100% de la meta equivale una actualización del árbol de servicios realizado durante durante la vigencia)"/>
    <s v="Líder de la Central de Coordinación y Comunicaciones"/>
    <n v="0.25"/>
    <n v="0.75"/>
    <n v="0.85"/>
    <n v="1"/>
    <n v="0.25"/>
    <n v="0.2"/>
    <n v="0.15"/>
    <s v="El equipo de la Central de Comunicaciones de la Subdirección Operativa, realizó reuniones para programar las actividades de la actualización del Arbol de Servicios a las estaciones.    Se evidencian actas del  25 de marzo de 2019."/>
    <s v="Actas de reunión del 25 de marzo de 2019, por los integrantes de la Central de Comunicaciones, con actividades de programación para la realización de la actividad de socialización a las diecisiete (17) estaciones."/>
    <s v="Completar las actividades que se tenían programadas, para el segundo reporte del plan de acción"/>
    <n v="0.6"/>
    <x v="1"/>
    <x v="0"/>
    <n v="0.12"/>
  </r>
  <r>
    <x v="1"/>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n v="3"/>
    <x v="45"/>
    <n v="0.2"/>
    <n v="4"/>
    <s v="Publicaciones "/>
    <s v="Publicación trimestral de la información estadística de emergencias atendidas por la  UAECOB, en la página web de la entidad. (trimestre vencido)."/>
    <s v="Profesional de Subdirección Operativa a cargo de la información estadística"/>
    <n v="1"/>
    <n v="2"/>
    <n v="3"/>
    <n v="4"/>
    <n v="1"/>
    <n v="0.2"/>
    <n v="1"/>
    <s v="Esta actividad se completara con la publicación del documento en la web durante la segunda semana del segundo trimestre del año ya que se tiene programado mes vencido."/>
    <s v="No aplica para el primer trimestre"/>
    <s v="No aplica"/>
    <n v="1"/>
    <x v="0"/>
    <x v="0"/>
    <n v="0.2"/>
  </r>
  <r>
    <x v="1"/>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n v="4"/>
    <x v="46"/>
    <n v="0.2"/>
    <n v="1"/>
    <s v="Unidad"/>
    <s v="Realización un simulacro de comunicaciones en emergencias para validar la capacidad de respuesta ante un fallo en la infraestructura de comunicaciones troncalizadas."/>
    <s v="Líder de la Central de Coordinación y Comunicaciones"/>
    <n v="0"/>
    <n v="1"/>
    <n v="0"/>
    <n v="0"/>
    <n v="0"/>
    <n v="0"/>
    <n v="0.15"/>
    <s v="El equipo de la Central de Comunicaciones de la Subdirección Operativa, realizó reuniones para programar las actividades de la realización del Simulacro.    Se evidencian actas del  21 de marzo de 2019."/>
    <s v="Actas de reunión del 21  de marzo de 2019, por los integrantes de la Central de Comunicaciones, con actividades de programación para la realización de la actividad de socialización a las diecisiete (17) estaciones."/>
    <s v="Completar las actividades que se tenían programadas, para el segundo reporte del plan de acción"/>
    <n v="0"/>
    <x v="1"/>
    <x v="1"/>
    <n v="0"/>
  </r>
  <r>
    <x v="1"/>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n v="5"/>
    <x v="47"/>
    <n v="0.2"/>
    <n v="100"/>
    <s v="Porciento"/>
    <s v="Revisión del 10%  de hidrantes de Bogotá según las jurisdicciones de cada una de las 17 estaciones._x000a__x000a_(el 10% de la meta equivale al 100% de la gestión durante la vigencia)"/>
    <s v="Comandantes de la cinco compañías y jefes de estaciones."/>
    <n v="0"/>
    <n v="0.5"/>
    <n v="0.75"/>
    <n v="1"/>
    <n v="0"/>
    <n v="0"/>
    <n v="0"/>
    <s v="Esta actividad se realizara en el segundo trimestre de la presente vigencia."/>
    <s v="No aplica para el primer trimestre"/>
    <s v="No aplica"/>
    <n v="0"/>
    <x v="1"/>
    <x v="1"/>
    <n v="0"/>
  </r>
  <r>
    <x v="1"/>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Integral de Vehículos y Equipos"/>
    <x v="6"/>
    <n v="1"/>
    <x v="48"/>
    <n v="0.5"/>
    <n v="100"/>
    <s v="Porcentaje"/>
    <s v="Formalizar y Actualizar el Plan  para el fortalecimiento de  la Gestion Integral de los servicios Logisticos _x000a__x000a_"/>
    <s v="Subdireccion Logistica"/>
    <n v="50"/>
    <n v="100"/>
    <m/>
    <m/>
    <n v="50"/>
    <n v="0.5"/>
    <n v="40"/>
    <s v="Se desarrollo Documento archivo excel del Plan para el Fortalecimiento de la Gestión Integral de los Servicios Logísticos con metas, indicadores y responsables, originado de un diagnostico realizado al area a traves de visitas  a las 17 estaciones y en reuniones con personal conductor operador vehiculos de emergencias._x000a__x000a_Se realizo presentacion resumen del Plan para el Fortalecimiento de la Gestión Integral de los Servicios Logísticos para socializarla  al Subdirector del area y en espera de su ajuste y aprobación. "/>
    <s v="_x000a_Presentacion resumen del Plan para el Fortalecimiento de la Gestión Integral de los Servicios Logísticos y Documento Archivo excel ubicado en PC de la Profesional Adriana Salom en la ruta:_x000a__x000a_C:\ASV\LOGISTICA\PlanEstrategicOperativo\PlanVer"/>
    <m/>
    <n v="0.8"/>
    <x v="2"/>
    <x v="0"/>
    <n v="0.4"/>
  </r>
  <r>
    <x v="1"/>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Integral de Vehículos y Equipos"/>
    <x v="6"/>
    <n v="2"/>
    <x v="49"/>
    <n v="0.25"/>
    <n v="100"/>
    <s v="Porcentaje"/>
    <s v="Documentar  Plan de Mantenimiento Preventivo y Correctivo de Parque Automotor _x000a_"/>
    <s v="Subdireccion Logistica"/>
    <n v="10"/>
    <n v="30"/>
    <n v="60"/>
    <n v="100"/>
    <n v="10"/>
    <n v="0.25"/>
    <n v="10"/>
    <s v="Se realizo revisión del estado actual de las fichas y se realizaron los ajustes pertinentes de la documentación de acuerdo a los lineamientos dados por Gestion Documental. Con base a lo anterior se incia el proceso de seguimiento de mantenimientos preventivos y correctivos de acuerdo al diseño de una base de datos para el seguimiento y control de cada proceso._x000a__x000a_Se consolido Matriz Excel Historica de los mantenimientos correctivos y preventivos realizados a cada una de las maquinas de acuerdo con los dos ultimos contratos de mantenimientos realizados al Parque Automotor. "/>
    <s v="Desarrollo Base de datos seguimiento y control de Mantenimiento del Parque Automotor ubicado en PC del Profesional Andres Quintero en la ruta:: _x000a_C:\Users\equintero\Desktop\REPORTES PLAN DE ACCION 2019 , plan de mantenimiento P.A _x000a__x000a_Inventario  Hojas de Vidas del Parque Automotor  ubicado en PC de  responsable del archivo Cruz Maria  Mosquera en la ruta:_x000a_C:\Users\Cmosquera\Pictures\Contacts\Favorites\TODO LO DE PARQUE AUT 2019/ INVENTARIO CRUZ MARIA  DOCUMENTAL parque automotor_x000a__x000a_Base de datos Historicos de Mantenimientos preventivos y correctivos del Parque Automotor ubicado en la PC del profesional Hernan Espitia en la ruta:_x000a_C:\Users\Hgespitia\Documents\Mis documentos\REGISTRO HISTORICO MANTENIMIENTOS P.A"/>
    <m/>
    <n v="1"/>
    <x v="0"/>
    <x v="0"/>
    <n v="0.25"/>
  </r>
  <r>
    <x v="1"/>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Integral de Vehículos y Equipos"/>
    <x v="6"/>
    <n v="3"/>
    <x v="50"/>
    <n v="0.25"/>
    <n v="100"/>
    <s v="Porcentaje"/>
    <s v="_x000a__x000a_Documentar Plan de Mantenimiento Preventivo y Correctivo de Equipo Menor _x000a__x000a_"/>
    <s v="Subdireccion Logistica"/>
    <n v="10"/>
    <n v="30"/>
    <n v="60"/>
    <n v="100"/>
    <n v="10"/>
    <n v="0.25"/>
    <n v="10"/>
    <s v="Se inicio la revision de las fichas existentes de los elementos de Equipo Menor  de mayor rotacion en este grupo, se esta seleccionando toda la relacion de los equipos para asi determinar los componentes del Plan:  _x000a_1 - Que es lo que existe en fisico en la UAECOB, para esto se tiene la relacion de elementos mediante la creacion de una base de datos, que lleve el control de los elementos y posterior a esto estructurar con base a marca y tipo de elemento la generacion de la ficha de mantenimiento u hoja de vida del mismo   _x000a_2- Se propone migrar al modelo estipulado por GESTION DOCUMENTAL, las hojas de vidas llevadas en B3, las cuales no son las estipuladas para este fin. _x000a_3- Determinar que equipo menor requiere mantenimiento, tipo de mantenimiento, tiempos."/>
    <s v="Base de Datos de Equipo Menor de mayor rotacion_x000a_ubicada en la PC del Profesional Andres Quintero en la ruta:_x000a_C:\Users\equintero\Desktop\REPORTES PLAN DE ACCION 2019_x000a_equipo menor 1"/>
    <m/>
    <n v="1"/>
    <x v="0"/>
    <x v="0"/>
    <n v="0.25"/>
  </r>
  <r>
    <x v="0"/>
    <s v="71. Incrementar a un 90% la sostenibilidad del SIG en el Gobierno Distrital"/>
    <s v="4. Fortalecer la capacidad de gestión y desarrollo institucional e interinstitucional, para consolidar la modernización de la UAECOB y llevarla a la excelencia"/>
    <s v="Gestión Administrativa"/>
    <x v="7"/>
    <n v="1"/>
    <x v="51"/>
    <n v="6.25E-2"/>
    <n v="100"/>
    <s v="Porcentaje"/>
    <s v="El Diagnostico Integral de Archivo es el instrumento que permite identificar la problemática, fortalezas y necesidades de la gestión documental de la Entidad."/>
    <s v="Coordinador Sistema de Gestión Documental- Francisco Rubiano"/>
    <n v="25"/>
    <n v="50"/>
    <n v="75"/>
    <n v="100"/>
    <n v="25"/>
    <n v="6.25E-2"/>
    <n v="25"/>
    <s v="Se elaboró el formato para la Encuesta "/>
    <s v="Se adjunta el archivo (Excel) de la Encuesta"/>
    <m/>
    <n v="1"/>
    <x v="0"/>
    <x v="0"/>
    <n v="6.25E-2"/>
  </r>
  <r>
    <x v="0"/>
    <s v="71. Incrementar a un 90% la sostenibilidad del SIG en el Gobierno Distrital"/>
    <s v="4. Fortalecer la capacidad de gestión y desarrollo institucional e interinstitucional, para consolidar la modernización de la UAECOB y llevarla a la excelencia"/>
    <s v="Gestión Administrativa"/>
    <x v="7"/>
    <n v="2"/>
    <x v="52"/>
    <n v="6.25E-2"/>
    <n v="0.2"/>
    <s v="Porcentaje"/>
    <s v="Sensibilización en el  consumo de papel responsable en las 17 Estaciones y el Edificio Comando de la UAECOB"/>
    <s v="Coordinador Sistema de Gestión ambiental - Jesús Rojas"/>
    <n v="0.05"/>
    <n v="0.1"/>
    <n v="0.15"/>
    <n v="0.2"/>
    <n v="0.05"/>
    <n v="6.25E-2"/>
    <n v="0.05"/>
    <s v="En cordinación con la Oficina Asesora de Comunicación, se estan articulando el fortalecimiento de la campaña de ahorro de papel en la dependencias  para lo cual se estableció  la  campaña  a través de  fondos de pantalla  y  correo insritucional._x000a_Se realizarón jornadas de sensibilización  y capacitación en cada una de las  17 Estaciones y el Edificio Comando de la UAECOB en el mes de marzo de 2019 de los temas de ahorro de papel en cumplimiento de la politica cero papel._x000a_"/>
    <s v="Actas de cada estación_x000a_Actas de reunión Febrero 20 y Marzo 21, con Oficina Asesora de Comunicacines_x000a_Correos con campaña_x000a_C:\Users\Ycadena\Documents\INSTITUCIONAL\Plan de Acción- Plan de Desarrollo\Primer Seguimiento 2019\Ambiental\Producto 2"/>
    <s v="N/A"/>
    <n v="1"/>
    <x v="0"/>
    <x v="0"/>
    <n v="6.25E-2"/>
  </r>
  <r>
    <x v="0"/>
    <s v="71. Incrementar a un 90% la sostenibilidad del SIG en el Gobierno Distrital"/>
    <s v="4. Fortalecer la capacidad de gestión y desarrollo institucional e interinstitucional, para consolidar la modernización de la UAECOB y llevarla a la excelencia"/>
    <s v="Gestión Administrativa"/>
    <x v="7"/>
    <n v="3"/>
    <x v="53"/>
    <n v="6.25E-2"/>
    <n v="0.51"/>
    <s v="Visitas"/>
    <s v="Se realizará una visita trimestral a cada estación, para hacer seguimiento a la implementación del PIGA"/>
    <s v="Coordinador Sistema de Gestión ambiental - Jesús Rojas"/>
    <n v="0"/>
    <n v="17"/>
    <n v="17"/>
    <n v="17"/>
    <n v="0"/>
    <n v="0"/>
    <n v="0"/>
    <s v="Se desarrollo el contenido de la visita de seguimiento y la planeación de las visitas"/>
    <s v="Cronograma de visitas y contenido de la visita_x000a_C:\Users\Ycadena\Documents\INSTITUCIONAL\Plan de Acción- Plan de Desarrollo\Primer Seguimiento 2019\Ambiental"/>
    <s v="N/A"/>
    <n v="0"/>
    <x v="1"/>
    <x v="1"/>
    <n v="0"/>
  </r>
  <r>
    <x v="0"/>
    <s v="71. Incrementar a un 90% la sostenibilidad del SIG en el Gobierno Distrital"/>
    <s v="4. Fortalecer la capacidad de gestión y desarrollo institucional e interinstitucional, para consolidar la modernización de la UAECOB y llevarla a la excelencia"/>
    <s v="Gestión Administrativa"/>
    <x v="7"/>
    <n v="4"/>
    <x v="54"/>
    <n v="6.25E-2"/>
    <n v="4"/>
    <s v="socializaciones"/>
    <s v="Fortalecer la figura del Defensor del Ciudadano al interior de la entidad, divulgando  las funciones y responsabilidades ente los usurios que solicitan trámites o servicios en realizando 4 charlas durante el año"/>
    <s v="Servicio a la Ciudadanía - Cesar Augusto Zea Arévalo"/>
    <n v="1"/>
    <n v="2"/>
    <n v="3"/>
    <n v="4"/>
    <n v="1"/>
    <n v="6.25E-2"/>
    <n v="1"/>
    <s v="Se realizó mesa de trabajo en cada puesto en algunas de las dependencias informando la importancia y relevancia en referencia al dar a conocer la figura del Defensor del Ciudadano."/>
    <s v="C:\Users\Ycadena\Documents\INSTITUCIONAL\Plan de Acción- Plan de Desarrollo\Primer Seguimiento 2019\Atención al Ciudadano_x000a_"/>
    <m/>
    <n v="1"/>
    <x v="0"/>
    <x v="0"/>
    <n v="6.25E-2"/>
  </r>
  <r>
    <x v="0"/>
    <s v="71. Incrementar a un 90% la sostenibilidad del SIG en el Gobierno Distrital"/>
    <s v="4. Fortalecer la capacidad de gestión y desarrollo institucional e interinstitucional, para consolidar la modernización de la UAECOB y llevarla a la excelencia"/>
    <s v="Gestión Administrativa"/>
    <x v="7"/>
    <n v="5"/>
    <x v="55"/>
    <n v="6.25E-2"/>
    <n v="2"/>
    <s v="Capacitaciones"/>
    <s v="Fortalecimiento el Chat Distrital de la Línea 195, teniendo en cuenta que la Entidad genera información a la ciudadanía a través de este medio"/>
    <s v="Servicio a la Ciudadanía - Cesar Augusto Zea Arévalo"/>
    <n v="0"/>
    <n v="1"/>
    <n v="0"/>
    <n v="2"/>
    <n v="0"/>
    <n v="0"/>
    <n v="0"/>
    <s v="NA"/>
    <s v="NA"/>
    <s v="NA"/>
    <n v="0"/>
    <x v="1"/>
    <x v="1"/>
    <n v="0"/>
  </r>
  <r>
    <x v="0"/>
    <s v="71. Incrementar a un 90% la sostenibilidad del SIG en el Gobierno Distrital"/>
    <s v="4. Fortalecer la capacidad de gestión y desarrollo institucional e interinstitucional, para consolidar la modernización de la UAECOB y llevarla a la excelencia"/>
    <s v="Gestión de Asuntos Jurídicos"/>
    <x v="7"/>
    <n v="6"/>
    <x v="56"/>
    <n v="6.25E-2"/>
    <n v="5"/>
    <s v="Capacitaciones"/>
    <s v="Realizar durante la vigencia 2019, cinco (05) capacitaciones dirigidas a los funcionarios de la UAECOB, las cuales se adelantaran por compañías."/>
    <s v="Coordinador Oficina de Control Disciplinario Interno - Blanca Irene Delgadillo"/>
    <n v="0"/>
    <n v="2"/>
    <n v="4"/>
    <n v="5"/>
    <n v="0"/>
    <n v="0"/>
    <n v="2"/>
    <s v="Se realizaron dos capcaitaciones refentes a la inducción en temas de prevención en asuntos discplinarios, una se realizo el 15/02/2019 y la otra el 05/03/2019 a las 8 de la mañana en los auditorios del Edificio Comando."/>
    <s v="C:\Users\Ycadena\Documents\INSTITUCIONAL\Plan de Acción- Plan de Desarrollo\Primer Seguimiento 2019\Disciplinarios"/>
    <s v="Continuar dictando las capacitaciones según lo establecido."/>
    <n v="0"/>
    <x v="1"/>
    <x v="1"/>
    <n v="0"/>
  </r>
  <r>
    <x v="0"/>
    <s v="71. Incrementar a un 90% la sostenibilidad del SIG en el Gobierno Distrital"/>
    <s v="4. Fortalecer la capacidad de gestión y desarrollo institucional e interinstitucional, para consolidar la modernización de la UAECOB y llevarla a la excelencia"/>
    <s v="Gestión Financiera"/>
    <x v="7"/>
    <n v="7"/>
    <x v="57"/>
    <n v="6.25E-2"/>
    <n v="4"/>
    <s v="Capacitaciones"/>
    <s v="_x000a_Efectuar cuatro (4) capacitaciones en medición posterior bajo el nuevo marco normativo contable, en el año 2019."/>
    <s v="Jefe de la Oficina Financiera - Hernando Ibagué"/>
    <n v="1"/>
    <n v="2"/>
    <n v="3"/>
    <n v="4"/>
    <n v="1"/>
    <n v="6.25E-2"/>
    <n v="0.5"/>
    <s v="Se elaboró el  plan de trabajo para las capacitaciones, enfocado a: Manejo de elementos de propiedad planta y equipo e intangibles._x000a_Presentación del manual de políticas contables definitivas._x000a_Cálculo beneficios a empleados a corto y largo plazo._x000a_Criterios en la actualización de los elementos de propiedad planta y equipo e intangibles en cuanto a las vidas útiles y para el cálculo del deterioro._x000a_El inicio de las capacitaciones esta planeado para el 24 de abril._x000a_"/>
    <s v="Cronograma de capacitaciones._x000a_C:\Users\Ycadena\Documents\INSTITUCIONAL\Plan de Acción- Plan de Desarrollo\Primer Seguimiento 2019\Financiera"/>
    <m/>
    <n v="0.5"/>
    <x v="1"/>
    <x v="0"/>
    <n v="3.125E-2"/>
  </r>
  <r>
    <x v="0"/>
    <s v="71. Incrementar a un 90% la sostenibilidad del SIG en el Gobierno Distrital"/>
    <s v="4. Fortalecer la capacidad de gestión y desarrollo institucional e interinstitucional, para consolidar la modernización de la UAECOB y llevarla a la excelencia"/>
    <s v="Gestión Integrada"/>
    <x v="7"/>
    <n v="8"/>
    <x v="58"/>
    <n v="6.25E-2"/>
    <n v="100"/>
    <s v="Porcentaje"/>
    <s v="100% de los auditores formados en la Entidad, tengan entrenamiento de mínimo cuatro (4) horas de auditorias SIG"/>
    <s v="Coordinador de Sistema Integrado de Gestión - Jenny Alexandra Peña Padilla"/>
    <n v="50"/>
    <n v="50"/>
    <n v="75"/>
    <n v="100"/>
    <n v="50"/>
    <n v="6.25E-2"/>
    <n v="50"/>
    <s v="Se  realizó la solicitud de incluir la auditoría interna al sistema de gestión respecto a la norma ISO 9001:2015 a la jefatura de CI, el día 9 de enero de 2019 vía e-mail, el día 14 de enero la OCI citó a comité de CI, dando a conocer el plan anual de auditorias,  en este mismo se encuntra planificada la del sistema (línea 25),  iniciando en octubre y finalizando en diciembre, finalmente es aprobado en acta de comité de control interno el día 21 de enero de 2019 por el personal directivo de la entidad."/>
    <s v="Ver anexo correos, Plan anual de auditorias y acta de reunión de enero 21 de 2019, en poder de CI (C:\Users\Ycadena\Documents\INSTITUCIONAL\Plan de Acción- Plan de Desarrollo\Primer Seguimiento 2019\SIG\Evidencia Plan de Accion 1er trimestre SIG\Producto 1)"/>
    <s v="N.A"/>
    <n v="1"/>
    <x v="0"/>
    <x v="0"/>
    <n v="6.25E-2"/>
  </r>
  <r>
    <x v="0"/>
    <s v="71. Incrementar a un 90% la sostenibilidad del SIG en el Gobierno Distrital"/>
    <s v="4. Fortalecer la capacidad de gestión y desarrollo institucional e interinstitucional, para consolidar la modernización de la UAECOB y llevarla a la excelencia"/>
    <s v="Gestión Integrada"/>
    <x v="7"/>
    <n v="9"/>
    <x v="59"/>
    <n v="6.25E-2"/>
    <n v="80"/>
    <s v="Porcentaje"/>
    <s v="Conseguir una eficacia de capacitación del 80 % del personal administrativo y operativo"/>
    <s v="Coordinador de Sistema Integrado de Gestión - Jenny Alexandra Peña Padilla"/>
    <n v="10"/>
    <n v="25"/>
    <n v="75"/>
    <n v="80"/>
    <n v="10"/>
    <n v="6.25E-2"/>
    <n v="10"/>
    <s v="Se ejecutaron mesas de trabajo para definir el plan de ajuste de MIPG y las necesidades de los procesos respecto a las dimencisones y políticas. _x000a_Se definió el plan de ajuste MIPG para la entidaden donde se establecieron 3 actividades a ser ejecutadas por el SIG._x000a_Se realizaron mesas de trabajo para definir la estrategía de socialización MIPG._x000a_Se obtuvo capacitación con la ESAP,  la cual se ejecutará los días 11 de abril y  7 y 14 de mayo._x000a_Se envió invitación para participar de la capacitación a los auditories internos de la entidad y referentes de los procesos."/>
    <s v=" Ver anexo Plan de adecuación MIPG, Acta de reunión febrero 20, acta de reunión msrzo 18, acta de reu nión marzo 5, acta de reunión marzo 20,  acta de reunión marzo 21,  acta de reunión marzo 27, acta de reunión marzo 22, oferta y agenda del curso, correos electrónicos ESAP, listado de referentes capacitación (C:\Users\Ycadena\Documents\INSTITUCIONAL\Plan de Acción- Plan de Desarrollo\Primer Seguimiento 2019\SIG\Evidencia Plan de Accion 1er trimestre SIG\Producto 2)_x000a_"/>
    <s v="N.A"/>
    <n v="1"/>
    <x v="0"/>
    <x v="0"/>
    <n v="6.25E-2"/>
  </r>
  <r>
    <x v="0"/>
    <s v="71. Incrementar a un 90% la sostenibilidad del SIG en el Gobierno Distrital"/>
    <s v="4. Fortalecer la capacidad de gestión y desarrollo institucional e interinstitucional, para consolidar la modernización de la UAECOB y llevarla a la excelencia"/>
    <s v="Gestión Integrada"/>
    <x v="7"/>
    <n v="10"/>
    <x v="60"/>
    <n v="6.25E-2"/>
    <n v="100"/>
    <s v="Porcentaje"/>
    <s v="Cumplir al 100% del cronograma del Proyecto"/>
    <s v="Coordinador de Sistema Integrado de Gestión - Jenny Alexandra Peña Padilla"/>
    <n v="16"/>
    <n v="34"/>
    <n v="48"/>
    <n v="100"/>
    <n v="16"/>
    <n v="6.25E-2"/>
    <n v="16"/>
    <s v="Se llevó a cabo la verificación de los requisitos ISO 9001 vs, las políticas y dimensiones de MIPG, en donde se evaluaron los documentos de la ruta de la caldiad y el estado de cumplimiento respecto a las normas."/>
    <s v="Ver anexo Matriz 9001,  matriz de responsabilidades ISO 9001, cronograma certificación, Alineación políticas vs procesos (C:\Users\Ycadena\Documents\INSTITUCIONAL\Plan de Acción- Plan de Desarrollo\Primer Seguimiento 2019\SIG\Evidencia Plan de Accion 1er trimestre SIG\Producto 3)"/>
    <s v="N.A"/>
    <n v="1"/>
    <x v="0"/>
    <x v="0"/>
    <n v="6.25E-2"/>
  </r>
  <r>
    <x v="1"/>
    <s v="117. Construcción y puesta en marcha una (1) academia bomberil de Bogotá "/>
    <s v="4. Fortalecer la capacidad de gestión y desarrollo institucional e interinstitucional, para consolidar la modernización de la UAECOB y llevarla a la excelencia"/>
    <s v="Gestión de Infraestructura"/>
    <x v="7"/>
    <n v="11"/>
    <x v="61"/>
    <n v="6.25E-2"/>
    <n v="100"/>
    <s v="Porcentaje"/>
    <s v="Gestionar la compra del predio donde será ubicada la escuela de formación bomberil y una estación de bomberos."/>
    <s v="Coordinador de Infraestructura _x000a_Daniel Vera Ruiz"/>
    <n v="20"/>
    <n v="50"/>
    <n v="75"/>
    <n v="100"/>
    <n v="20"/>
    <n v="6.25E-2"/>
    <n v="25"/>
    <s v="* El 19 de Febrero de 2019 Se entrega derecho de petición ante la Unidad Administrativa Especial de Catastro Distrital con el fin de consultar el Valor Final para compra de predio, cuyo Radicado es No. 2019EE1104._x000a_* El 20 de Marzo de 2019 se radica ante la Unidad Administrativa Especial de Catastro Distrital solicitud de Cotización para realizar un Avalúo Comercial para el predio de interés, cuyo radicado es No. 2019ER6173._x000a_* El 28 de Marzo de 2019 se recibe de la Unidad Administrativa Especial de Catastro Distrital, Respuesta al Derecho de Petición del 19 de Febrero de 2019."/>
    <s v="* Oficio de radicado 2019EE1104_x000a_* Oficio de radicado 2019ER6173_x000a_Oficio de radicado 2019EE11439"/>
    <m/>
    <n v="1.25"/>
    <x v="0"/>
    <x v="0"/>
    <n v="7.8125E-2"/>
  </r>
  <r>
    <x v="1"/>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de Infraestructura"/>
    <x v="7"/>
    <n v="12"/>
    <x v="62"/>
    <n v="6.25E-2"/>
    <n v="100"/>
    <s v="Porcentaje"/>
    <s v="Elaboración de los Estudios y diseños para la obtención de la Licencia de Construcción en modalidad de Ampliación y Adecuación de la Estación de Bomberos de Marichuela - B10."/>
    <s v="Coordinador de Infraestructura _x000a_Daniel Vera Ruiz"/>
    <n v="30"/>
    <n v="60"/>
    <n v="80"/>
    <n v="100"/>
    <n v="30"/>
    <n v="6.25E-2"/>
    <n v="20"/>
    <s v="El 18 de Marzo de 2019, el interventor del contrato No. 401 de 2018 cuyo objeto es &quot;Estudios, diseños y demás trámites para la obtención de la Licencia de Construcción para la ampliación y reforzamiento estructural de la Estación de Bomberos Marichuela&quot; certifica el cumplimiento del 30% de Avance de ejecución."/>
    <s v="Certificación de Cumplimiento por parte del Interventor del contrato de Consultoría No. 401 de 2018."/>
    <m/>
    <n v="0.66666666666666663"/>
    <x v="2"/>
    <x v="0"/>
    <n v="4.1666666666666664E-2"/>
  </r>
  <r>
    <x v="1"/>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de Infraestructura"/>
    <x v="7"/>
    <n v="13"/>
    <x v="63"/>
    <n v="6.25E-2"/>
    <n v="100"/>
    <s v="Porcentaje"/>
    <s v="Ejecutar el Plan de Mantenimiento de la infraestructura física de las 17 estaciones de bomberos."/>
    <s v="Coordinador de Infraestructura _x000a_Daniel Vera Ruiz"/>
    <n v="25"/>
    <n v="50"/>
    <n v="75"/>
    <n v="100"/>
    <n v="25"/>
    <n v="6.25E-2"/>
    <n v="20"/>
    <s v="*Estación de Bomberos Bicentenario: Se funde la placa en concreto de la tarima, se instala el piso vinilico autoportante y pintura general de la Capilla._x000a_*Estación de Bomberos de Bellavista: Construcción de estructura metálica para cubierta en el pasillo costado sur y en el gimnasio._x000a_*Estación de Bomberos de Puente Aranda: Estucado y pintura general de la estación, reparación de grifería y accesorios sanitarios ._x000a_*Estación de Bomberos de Fontibón: Reparación general del sistema electrico, cambio general de las luminarias._x000a_*Estación de Bomberos Kennedy: Mantenimiento correctivo de la caldera de la Piscina de la estación."/>
    <s v="Trabajos realizados en las instalaciones de las Estaciones mencionadas."/>
    <m/>
    <n v="0.8"/>
    <x v="2"/>
    <x v="0"/>
    <n v="0.05"/>
  </r>
  <r>
    <x v="1"/>
    <s v="118. Aumentar en 2 las estaciones de Bomberos en Bogotá"/>
    <s v="4. Fortalecer la capacidad de gestión y desarrollo institucional e interinstitucional, para consolidar la modernización de la UAECOB y llevarla a la excelencia"/>
    <s v="Gestión de Infraestructura"/>
    <x v="7"/>
    <n v="14"/>
    <x v="64"/>
    <n v="6.25E-2"/>
    <n v="100"/>
    <s v="Porcentaje"/>
    <s v="Gestionar ante el DADEP la entrega de un predio para la implementación de una (1) estación de bomberos"/>
    <s v="Coordinador de Infraestructura _x000a_Daniel Vera Ruiz"/>
    <n v="30"/>
    <n v="60"/>
    <n v="90"/>
    <n v="100"/>
    <n v="30"/>
    <n v="6.25E-2"/>
    <n v="7"/>
    <s v="* El 19 de Febrero de 2019 Se entrega derecho de petición ante la Unidad Administrativa Especial de Catastro Distrital con el fin de consultar el Valor Final para compra de predio, cuyo Radicado es No. 2019EE1104._x000a_* El 20 de Marzo de 2019 se radica ante la Unidad Administrativa Especial de Catastro Distrital solicitud de Cotización para realizar un Avalúo Comercial para el predio de interés, cuyo radicado es No. 2019ER6173._x000a_* El 28 de Marzo de 2019 se recibe de la Unidad Administrativa Especial de Catastro Distrital, Respuesta al Derecho de Petición del 19 de Febrero de 2019."/>
    <s v="* Oficio de radicado 2019EE1104_x000a_* Oficio de radicado 2019ER6173_x000a_Oficio de radicado 2019EE11439"/>
    <m/>
    <n v="0.23333333333333334"/>
    <x v="1"/>
    <x v="0"/>
    <n v="1.4583333333333334E-2"/>
  </r>
  <r>
    <x v="1"/>
    <s v="119. Implementar (1) estación satélite forestal de bomberos sujeta al proyecto del sendero ambiental en los cerros orientales"/>
    <s v="4. Fortalecer la capacidad de gestión y desarrollo institucional e interinstitucional, para consolidar la modernización de la UAECOB y llevarla a la excelencia"/>
    <s v="Gestión de Infraestructura"/>
    <x v="7"/>
    <n v="15"/>
    <x v="65"/>
    <n v="6.25E-2"/>
    <n v="100"/>
    <s v="Porcentaje"/>
    <s v="Realizar la supervisión del 80% de avance de obra para la Construcción de la Estación de Bomberos de Bellavista - B9."/>
    <s v="Coordinador de Infraestructura _x000a_Daniel Vera Ruiz"/>
    <n v="20"/>
    <n v="50"/>
    <n v="80"/>
    <n v="100"/>
    <n v="20"/>
    <n v="6.25E-2"/>
    <n v="20"/>
    <s v="El 4 de Marzo de 2019 se radicó ante la Oficina Asesora Jurídica la solicitud de revisión del proceso de contratación cuyo objeto es: &quot;Interventoría Técnica, Administrativa, Financiera, contable, Jurídica y ambiental a: i - Construcción de la Estación de Bomberos de Bellavista. ii- Realizar el mantenimiento predictivo, preventivo, correctivo, adecuaciones y mejoras a las instalaciones de las dependencias de la UNIDAD ADMINISTRATIVA ESPECIAL CUERPO OFICIAL DE BOMBEROS D.C. iii - Estudios, diseños y obras de la estación de Bomberos las Ferias&quot;. Proceso que se encuentra en la plataforma de SECOP II, mediante número UAECOB-CMA-001-2019 desde el 15 de marzo de 2019."/>
    <s v="Memorando de radicado No. 2019IE4334."/>
    <m/>
    <n v="1"/>
    <x v="0"/>
    <x v="0"/>
    <n v="6.25E-2"/>
  </r>
  <r>
    <x v="1"/>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de Infraestructura"/>
    <x v="7"/>
    <n v="16"/>
    <x v="66"/>
    <n v="6.25E-2"/>
    <n v="100"/>
    <s v="Porcentaje"/>
    <s v="Elaborar los estudios previos, la adjudicación del proceso contractual e inicio de la elaboración de estudios y diseños del reforzamiento estructural de la estación de bomberos de Ferias."/>
    <s v="Coordinador de Infraestructura _x000a_Daniel Vera Ruiz"/>
    <n v="20"/>
    <n v="40"/>
    <n v="80"/>
    <n v="100"/>
    <n v="20"/>
    <n v="6.25E-2"/>
    <n v="10"/>
    <s v="El 4 de Marzo de 2019 se radicó ante la Oficina Asesora Jurídica la solicitud de revisión del proceso de contratación cuyo objeto es: &quot;Interventoría Técnica, Administrativa, Financiera, contable, Jurídica y ambiental a: i - Construcción de la Estación de Bomberos de Bellavista. ii- Realizar el mantenimiento predictivo, preventivo, correctivo, adecuaciones y mejoras a las instalaciones de las dependencias de la UNIDAD ADMINISTRATIVA ESPECIAL CUERPO OFICIAL DE BOMBEROS D.C. iii - Estudios, diseños y obras de la estación de Bomberos las Ferias&quot;. Proceso que se encuentra en la plataforma de SECOP II, mediante número UAECOB-CMA-001-2019 desde el 15 de marzo de 2019."/>
    <s v="Memorando de radicado No. 2019IE4334."/>
    <m/>
    <n v="0.5"/>
    <x v="1"/>
    <x v="0"/>
    <n v="3.125E-2"/>
  </r>
  <r>
    <x v="1"/>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del Talento Humano"/>
    <x v="8"/>
    <n v="1"/>
    <x v="67"/>
    <n v="0.2"/>
    <n v="100"/>
    <s v="Porcentaje"/>
    <s v="Desarrollar e implementar una biblioteca virtual para la entidad"/>
    <s v="Líder de Grupo - ACE-SGH"/>
    <n v="0.25"/>
    <n v="0.5"/>
    <n v="0.7"/>
    <n v="1"/>
    <n v="0.25"/>
    <n v="0.2"/>
    <n v="0.2"/>
    <n v="0.25"/>
    <s v="Se realizó mesa de trabajo con empresa especializada en la elaboracion de herramientas virtuales, con el fin de dar a conocer las necesidades que tiene la UAECOB correspondiente a la creacion de la Biblioteca Virtual para la entidad. "/>
    <s v="Para cumplir el 100% del producto en el segundo trimestre como esta establecido es necesario establecer mesa de trabajo con el area de Tecnologia"/>
    <n v="0.8"/>
    <x v="2"/>
    <x v="0"/>
    <n v="0.16000000000000003"/>
  </r>
  <r>
    <x v="1"/>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del Talento Humano"/>
    <x v="8"/>
    <n v="2"/>
    <x v="68"/>
    <n v="0.2"/>
    <n v="100"/>
    <s v="Porcentaje"/>
    <s v="Desarrollar un programa de capacitación para ascenso de oficiales y suboficiales adaptado a nacionalidad de la entidad "/>
    <s v="Líder de Grupo - ACE-SGH"/>
    <n v="0.25"/>
    <n v="0.5"/>
    <n v="0.75"/>
    <n v="1"/>
    <n v="0.25"/>
    <n v="0.2"/>
    <n v="0.2"/>
    <n v="0"/>
    <s v="No fue posible establecer mesas de trabajo con comandantes y subcomandantes para evaluar el alcance normativo y demás componentes del programa."/>
    <s v="Realizar las respectiva gestion para llevar a cabo la mesa de trabajo. "/>
    <n v="0.8"/>
    <x v="2"/>
    <x v="0"/>
    <n v="0.16000000000000003"/>
  </r>
  <r>
    <x v="1"/>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del Talento Humano"/>
    <x v="8"/>
    <n v="3"/>
    <x v="69"/>
    <n v="0.2"/>
    <n v="100"/>
    <s v="Porcentaje"/>
    <s v="Desarrollar e implementar  un programa de capacitación y entrenamiento a mínimo dos grupos especializados durante dos jornadas "/>
    <s v="Líder de Grupo - ACE-SGH"/>
    <n v="0.25"/>
    <n v="0.5"/>
    <n v="0.75"/>
    <n v="1"/>
    <n v="0.25"/>
    <n v="0.2"/>
    <n v="0.2"/>
    <n v="0.25"/>
    <s v="Se realizo una reunion con el personal administrativo de la academia el dia 26 de marzo con el fin de definir quiénes serán los participantes del plan de reentrenamiento, como se realizaría la convocatoria y los respectivos compromisos para la ejecucion de los mismos"/>
    <s v="N/A"/>
    <n v="0.8"/>
    <x v="2"/>
    <x v="0"/>
    <n v="0.16000000000000003"/>
  </r>
  <r>
    <x v="1"/>
    <s v="115. Crear (1) escuela de formación y capacitación de bomberos"/>
    <s v="4. Fortalecer la capacidad de gestión y desarrollo institucional e interinstitucional, para consolidar la modernización de la UAECOB y llevarla a la excelencia"/>
    <s v="Gestión del Talento Humano"/>
    <x v="8"/>
    <n v="4"/>
    <x v="70"/>
    <n v="0.2"/>
    <n v="100"/>
    <s v="Porcentaje"/>
    <s v="Implementar el Subsistema de Gestión en Seguridad y Salud en el Trabajo, cumpliendo la normatividad vigente"/>
    <s v="Líder Grupo Seguridad y Salud en el Trabajo - Ing. William Cabrejo"/>
    <n v="0.25"/>
    <n v="0.5"/>
    <n v="0.75"/>
    <n v="1"/>
    <n v="0.25"/>
    <n v="0.2"/>
    <n v="0.25"/>
    <s v="En concondancia del Decreto 312 de 2019, se proyectó documento para aprobación del COPASST. En mesas de trabajo fue aprobado el plan que incluyó actividades de interés para prevenir lesiones y enfermedades en servidores y contratistas. Posteriormente el documento del plan de trabajo en SYST  2019, fué  aprobado y firmado por el  Subdirector de Gesttión Humana y el Director de la UAECOB."/>
    <s v="Documento de plan de trabajo SYST 2019 firmado por el Director. Carpeta digiltal responsable SYST."/>
    <s v="N/A"/>
    <n v="1"/>
    <x v="0"/>
    <x v="0"/>
    <n v="0.2"/>
  </r>
  <r>
    <x v="1"/>
    <s v="115. Crear (1) escuela de formación y capacitación de bomberos"/>
    <s v="4. Fortalecer la capacidad de gestión y desarrollo institucional e interinstitucional, para consolidar la modernización de la UAECOB y llevarla a la excelencia"/>
    <s v="Gestión del Talento Humano"/>
    <x v="8"/>
    <n v="5"/>
    <x v="71"/>
    <n v="0.2"/>
    <n v="100"/>
    <s v="Porcentaje"/>
    <s v="Formalización de la Escuela de Formación Bomberil "/>
    <s v="Líder de Grupo - ACE-SGH"/>
    <n v="0.25"/>
    <n v="0.5"/>
    <n v="0.75"/>
    <n v="1"/>
    <n v="0.25"/>
    <n v="0.2"/>
    <n v="0.2"/>
    <n v="0.25"/>
    <s v="Se radico en la alcaldia bajo numero 2019EE1885 solicitud de concepto favorable Desarrollo De obra, documento necesario para la expedicion de la Licencia de Funcionamiento"/>
    <s v="Para cumplir el 100% del producto en el segundo trimestre como esta establecido es necesario solicitar la licencia de funcionamiento con la secretaria de educacion"/>
    <n v="0.8"/>
    <x v="2"/>
    <x v="0"/>
    <n v="0.1600000000000000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2" cacheId="1" applyNumberFormats="0" applyBorderFormats="0" applyFontFormats="0" applyPatternFormats="0" applyAlignmentFormats="0" applyWidthHeightFormats="1" dataCaption="Valores" updatedVersion="6" minRefreshableVersion="3" rowGrandTotals="0" colGrandTotals="0" itemPrintTitles="1" createdVersion="6" indent="0" compact="0" compactData="0" multipleFieldFilters="0" rowHeaderCaption="Producto">
  <location ref="F43:J115" firstHeaderRow="0" firstDataRow="1" firstDataCol="2"/>
  <pivotFields count="27">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items count="9">
        <item x="0"/>
        <item x="1"/>
        <item x="2"/>
        <item x="3"/>
        <item x="4"/>
        <item x="5"/>
        <item x="6"/>
        <item x="7"/>
        <item x="8"/>
      </items>
    </pivotField>
    <pivotField compact="0" outline="0" subtotalTop="0" showAll="0" defaultSubtotal="0"/>
    <pivotField axis="axisRow" compact="0" outline="0" subtotalTop="0" showAll="0" defaultSubtotal="0">
      <items count="133">
        <item m="1" x="72"/>
        <item m="1" x="73"/>
        <item x="56"/>
        <item sd="0" m="1" x="112"/>
        <item m="1" x="105"/>
        <item m="1" x="80"/>
        <item m="1" x="104"/>
        <item m="1" x="74"/>
        <item m="1" x="78"/>
        <item m="1" x="114"/>
        <item m="1" x="123"/>
        <item m="1" x="89"/>
        <item m="1" x="127"/>
        <item m="1" x="128"/>
        <item m="1" x="115"/>
        <item m="1" x="75"/>
        <item x="62"/>
        <item m="1" x="132"/>
        <item m="1" x="118"/>
        <item m="1" x="95"/>
        <item x="57"/>
        <item m="1" x="116"/>
        <item m="1" x="85"/>
        <item m="1" x="82"/>
        <item m="1" x="102"/>
        <item m="1" x="91"/>
        <item m="1" x="113"/>
        <item x="52"/>
        <item m="1" x="86"/>
        <item m="1" x="125"/>
        <item x="63"/>
        <item m="1" x="111"/>
        <item m="1" x="81"/>
        <item m="1" x="96"/>
        <item m="1" x="92"/>
        <item m="1" x="103"/>
        <item x="66"/>
        <item m="1" x="124"/>
        <item m="1" x="79"/>
        <item m="1" x="84"/>
        <item m="1" x="100"/>
        <item m="1" x="101"/>
        <item m="1" x="107"/>
        <item x="64"/>
        <item x="61"/>
        <item m="1" x="126"/>
        <item x="29"/>
        <item x="65"/>
        <item m="1" x="109"/>
        <item m="1" x="99"/>
        <item m="1" x="129"/>
        <item m="1" x="83"/>
        <item m="1" x="131"/>
        <item m="1" x="94"/>
        <item m="1" x="122"/>
        <item m="1" x="110"/>
        <item m="1" x="119"/>
        <item m="1" x="90"/>
        <item m="1" x="76"/>
        <item m="1" x="121"/>
        <item m="1" x="88"/>
        <item m="1" x="87"/>
        <item x="0"/>
        <item m="1" x="97"/>
        <item m="1" x="130"/>
        <item m="1" x="117"/>
        <item m="1" x="93"/>
        <item m="1" x="98"/>
        <item x="31"/>
        <item m="1" x="120"/>
        <item m="1" x="108"/>
        <item m="1" x="106"/>
        <item m="1" x="77"/>
        <item x="55"/>
        <item x="1"/>
        <item x="2"/>
        <item x="3"/>
        <item x="4"/>
        <item x="5"/>
        <item x="6"/>
        <item x="7"/>
        <item x="8"/>
        <item x="9"/>
        <item x="10"/>
        <item x="11"/>
        <item x="12"/>
        <item x="13"/>
        <item x="14"/>
        <item x="15"/>
        <item x="16"/>
        <item x="17"/>
        <item x="18"/>
        <item x="19"/>
        <item x="20"/>
        <item x="21"/>
        <item x="22"/>
        <item x="23"/>
        <item x="24"/>
        <item x="25"/>
        <item x="26"/>
        <item x="27"/>
        <item x="28"/>
        <item x="30"/>
        <item x="32"/>
        <item x="33"/>
        <item x="34"/>
        <item x="35"/>
        <item x="36"/>
        <item x="37"/>
        <item x="38"/>
        <item x="39"/>
        <item x="40"/>
        <item x="41"/>
        <item x="42"/>
        <item x="43"/>
        <item x="44"/>
        <item x="45"/>
        <item x="46"/>
        <item x="47"/>
        <item x="48"/>
        <item x="49"/>
        <item x="50"/>
        <item x="51"/>
        <item x="53"/>
        <item x="54"/>
        <item x="58"/>
        <item x="59"/>
        <item x="60"/>
        <item x="67"/>
        <item x="68"/>
        <item x="69"/>
        <item x="70"/>
        <item x="71"/>
      </items>
    </pivotField>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dataField="1" compact="0" outline="0" subtotalTop="0" showAll="0" defaultSubtotal="0"/>
    <pivotField compact="0" numFmtId="9" outline="0" subtotalTop="0" showAll="0" defaultSubtotal="0"/>
    <pivotField dataField="1" compact="0" outline="0" subtotalTop="0" showAll="0" defaultSubtotal="0"/>
    <pivotField compact="0" outline="0" subtotalTop="0" showAll="0" defaultSubtotal="0"/>
    <pivotField compact="0" outline="0" subtotalTop="0" showAll="0" defaultSubtotal="0"/>
    <pivotField compact="0" outline="0" subtotalTop="0" showAll="0" defaultSubtotal="0"/>
    <pivotField dataField="1" compact="0" numFmtId="9" outline="0" subtotalTop="0" showAll="0" defaultSubtotal="0"/>
    <pivotField axis="axisRow" compact="0" outline="0" subtotalTop="0" showAll="0" defaultSubtotal="0">
      <items count="5">
        <item x="3"/>
        <item x="0"/>
        <item x="1"/>
        <item x="2"/>
        <item m="1" x="4"/>
      </items>
    </pivotField>
    <pivotField compact="0" outline="0" subtotalTop="0" showAll="0" defaultSubtotal="0">
      <items count="2">
        <item x="0"/>
        <item x="1"/>
      </items>
    </pivotField>
    <pivotField compact="0" numFmtId="9" outline="0" subtotalTop="0" showAll="0" defaultSubtotal="0"/>
    <pivotField compact="0" outline="0" subtotalTop="0" dragToRow="0" dragToCol="0" dragToPage="0" showAll="0" defaultSubtotal="0"/>
  </pivotFields>
  <rowFields count="2">
    <field x="6"/>
    <field x="23"/>
  </rowFields>
  <rowItems count="72">
    <i>
      <x v="2"/>
      <x v="2"/>
    </i>
    <i>
      <x v="16"/>
      <x v="3"/>
    </i>
    <i>
      <x v="20"/>
      <x v="2"/>
    </i>
    <i>
      <x v="27"/>
      <x v="1"/>
    </i>
    <i>
      <x v="30"/>
      <x v="3"/>
    </i>
    <i>
      <x v="36"/>
      <x v="2"/>
    </i>
    <i>
      <x v="43"/>
      <x v="2"/>
    </i>
    <i>
      <x v="44"/>
      <x v="1"/>
    </i>
    <i>
      <x v="46"/>
      <x v="1"/>
    </i>
    <i>
      <x v="47"/>
      <x v="1"/>
    </i>
    <i>
      <x v="62"/>
      <x v="1"/>
    </i>
    <i>
      <x v="68"/>
      <x v="2"/>
    </i>
    <i>
      <x v="73"/>
      <x v="2"/>
    </i>
    <i>
      <x v="74"/>
      <x v="1"/>
    </i>
    <i>
      <x v="75"/>
      <x v="1"/>
    </i>
    <i>
      <x v="76"/>
      <x v="1"/>
    </i>
    <i>
      <x v="77"/>
      <x v="1"/>
    </i>
    <i>
      <x v="78"/>
      <x v="1"/>
    </i>
    <i>
      <x v="79"/>
      <x v="1"/>
    </i>
    <i>
      <x v="80"/>
      <x v="2"/>
    </i>
    <i>
      <x v="81"/>
      <x v="1"/>
    </i>
    <i>
      <x v="82"/>
      <x v="2"/>
    </i>
    <i>
      <x v="83"/>
      <x v="1"/>
    </i>
    <i>
      <x v="84"/>
      <x v="2"/>
    </i>
    <i>
      <x v="85"/>
      <x v="2"/>
    </i>
    <i>
      <x v="86"/>
      <x v="1"/>
    </i>
    <i>
      <x v="87"/>
      <x v="1"/>
    </i>
    <i>
      <x v="88"/>
      <x v="1"/>
    </i>
    <i>
      <x v="89"/>
      <x v="1"/>
    </i>
    <i>
      <x v="90"/>
      <x v="1"/>
    </i>
    <i>
      <x v="91"/>
      <x v="3"/>
    </i>
    <i>
      <x v="92"/>
      <x/>
    </i>
    <i>
      <x v="93"/>
      <x v="1"/>
    </i>
    <i>
      <x v="94"/>
      <x v="1"/>
    </i>
    <i>
      <x v="95"/>
      <x v="1"/>
    </i>
    <i>
      <x v="96"/>
      <x v="1"/>
    </i>
    <i>
      <x v="97"/>
      <x v="1"/>
    </i>
    <i>
      <x v="98"/>
      <x v="2"/>
    </i>
    <i>
      <x v="99"/>
      <x v="1"/>
    </i>
    <i>
      <x v="100"/>
      <x v="1"/>
    </i>
    <i>
      <x v="101"/>
      <x v="3"/>
    </i>
    <i>
      <x v="102"/>
      <x v="3"/>
    </i>
    <i>
      <x v="103"/>
      <x v="3"/>
    </i>
    <i>
      <x v="104"/>
      <x v="3"/>
    </i>
    <i>
      <x v="105"/>
      <x v="3"/>
    </i>
    <i>
      <x v="106"/>
      <x v="1"/>
    </i>
    <i>
      <x v="107"/>
      <x v="2"/>
    </i>
    <i>
      <x v="108"/>
      <x v="3"/>
    </i>
    <i>
      <x v="109"/>
      <x v="1"/>
    </i>
    <i>
      <x v="110"/>
      <x v="1"/>
    </i>
    <i>
      <x v="111"/>
      <x v="1"/>
    </i>
    <i>
      <x v="112"/>
      <x v="1"/>
    </i>
    <i>
      <x v="113"/>
      <x v="1"/>
    </i>
    <i>
      <x v="114"/>
      <x v="2"/>
    </i>
    <i>
      <x v="115"/>
      <x v="2"/>
    </i>
    <i>
      <x v="116"/>
      <x v="1"/>
    </i>
    <i>
      <x v="117"/>
      <x v="2"/>
    </i>
    <i>
      <x v="118"/>
      <x v="2"/>
    </i>
    <i>
      <x v="119"/>
      <x v="3"/>
    </i>
    <i>
      <x v="120"/>
      <x v="1"/>
    </i>
    <i>
      <x v="121"/>
      <x v="1"/>
    </i>
    <i>
      <x v="122"/>
      <x v="1"/>
    </i>
    <i>
      <x v="123"/>
      <x v="2"/>
    </i>
    <i>
      <x v="124"/>
      <x v="1"/>
    </i>
    <i>
      <x v="125"/>
      <x v="1"/>
    </i>
    <i>
      <x v="126"/>
      <x v="1"/>
    </i>
    <i>
      <x v="127"/>
      <x v="1"/>
    </i>
    <i>
      <x v="128"/>
      <x v="3"/>
    </i>
    <i>
      <x v="129"/>
      <x v="3"/>
    </i>
    <i>
      <x v="130"/>
      <x v="3"/>
    </i>
    <i>
      <x v="131"/>
      <x v="1"/>
    </i>
    <i>
      <x v="132"/>
      <x v="3"/>
    </i>
  </rowItems>
  <colFields count="1">
    <field x="-2"/>
  </colFields>
  <colItems count="3">
    <i>
      <x/>
    </i>
    <i i="1">
      <x v="1"/>
    </i>
    <i i="2">
      <x v="2"/>
    </i>
  </colItems>
  <dataFields count="3">
    <dataField name="META 1° TRIMESTRE" fld="16" baseField="23" baseItem="1" numFmtId="9"/>
    <dataField name="AVANCE 1° TRIMESTRE" fld="18" baseField="0" baseItem="0" numFmtId="9"/>
    <dataField name="CUMPLIMIENTO%" fld="22" baseField="0" baseItem="0"/>
  </dataFields>
  <formats count="303">
    <format dxfId="712">
      <pivotArea field="4" type="button" dataOnly="0" labelOnly="1" outline="0"/>
    </format>
    <format dxfId="711">
      <pivotArea type="all" dataOnly="0" outline="0" fieldPosition="0"/>
    </format>
    <format dxfId="710">
      <pivotArea outline="0" collapsedLevelsAreSubtotals="1" fieldPosition="0"/>
    </format>
    <format dxfId="709">
      <pivotArea field="4" type="button" dataOnly="0" labelOnly="1" outline="0"/>
    </format>
    <format dxfId="708">
      <pivotArea dataOnly="0" labelOnly="1" grandRow="1" outline="0" fieldPosition="0"/>
    </format>
    <format dxfId="707">
      <pivotArea type="all" dataOnly="0" outline="0" fieldPosition="0"/>
    </format>
    <format dxfId="706">
      <pivotArea outline="0" collapsedLevelsAreSubtotals="1" fieldPosition="0"/>
    </format>
    <format dxfId="705">
      <pivotArea field="4" type="button" dataOnly="0" labelOnly="1" outline="0"/>
    </format>
    <format dxfId="704">
      <pivotArea type="all" dataOnly="0" outline="0" fieldPosition="0"/>
    </format>
    <format dxfId="703">
      <pivotArea outline="0" collapsedLevelsAreSubtotals="1" fieldPosition="0"/>
    </format>
    <format dxfId="702">
      <pivotArea field="4" type="button" dataOnly="0" labelOnly="1" outline="0"/>
    </format>
    <format dxfId="701">
      <pivotArea field="6" type="button" dataOnly="0" labelOnly="1" outline="0" axis="axisRow" fieldPosition="0"/>
    </format>
    <format dxfId="700">
      <pivotArea type="all" dataOnly="0" outline="0" fieldPosition="0"/>
    </format>
    <format dxfId="699">
      <pivotArea field="6" type="button" dataOnly="0" labelOnly="1" outline="0" axis="axisRow" fieldPosition="0"/>
    </format>
    <format dxfId="698">
      <pivotArea dataOnly="0" labelOnly="1" fieldPosition="0">
        <references count="1">
          <reference field="6"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697">
      <pivotArea dataOnly="0" labelOnly="1" fieldPosition="0">
        <references count="1">
          <reference field="6" count="24">
            <x v="50"/>
            <x v="51"/>
            <x v="52"/>
            <x v="53"/>
            <x v="54"/>
            <x v="55"/>
            <x v="56"/>
            <x v="57"/>
            <x v="58"/>
            <x v="59"/>
            <x v="60"/>
            <x v="61"/>
            <x v="62"/>
            <x v="63"/>
            <x v="64"/>
            <x v="65"/>
            <x v="66"/>
            <x v="67"/>
            <x v="68"/>
            <x v="69"/>
            <x v="70"/>
            <x v="71"/>
            <x v="72"/>
            <x v="73"/>
          </reference>
        </references>
      </pivotArea>
    </format>
    <format dxfId="696">
      <pivotArea type="all" dataOnly="0" outline="0" fieldPosition="0"/>
    </format>
    <format dxfId="695">
      <pivotArea field="6" type="button" dataOnly="0" labelOnly="1" outline="0" axis="axisRow" fieldPosition="0"/>
    </format>
    <format dxfId="694">
      <pivotArea dataOnly="0" labelOnly="1" fieldPosition="0">
        <references count="1">
          <reference field="6"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693">
      <pivotArea dataOnly="0" labelOnly="1" fieldPosition="0">
        <references count="1">
          <reference field="6" count="24">
            <x v="50"/>
            <x v="51"/>
            <x v="52"/>
            <x v="53"/>
            <x v="54"/>
            <x v="55"/>
            <x v="56"/>
            <x v="57"/>
            <x v="58"/>
            <x v="59"/>
            <x v="60"/>
            <x v="61"/>
            <x v="62"/>
            <x v="63"/>
            <x v="64"/>
            <x v="65"/>
            <x v="66"/>
            <x v="67"/>
            <x v="68"/>
            <x v="69"/>
            <x v="70"/>
            <x v="71"/>
            <x v="72"/>
            <x v="73"/>
          </reference>
        </references>
      </pivotArea>
    </format>
    <format dxfId="692">
      <pivotArea type="all" dataOnly="0" outline="0" fieldPosition="0"/>
    </format>
    <format dxfId="691">
      <pivotArea field="6" type="button" dataOnly="0" labelOnly="1" outline="0" axis="axisRow" fieldPosition="0"/>
    </format>
    <format dxfId="690">
      <pivotArea dataOnly="0" labelOnly="1" fieldPosition="0">
        <references count="1">
          <reference field="6"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689">
      <pivotArea dataOnly="0" labelOnly="1" fieldPosition="0">
        <references count="1">
          <reference field="6" count="24">
            <x v="50"/>
            <x v="51"/>
            <x v="52"/>
            <x v="53"/>
            <x v="54"/>
            <x v="55"/>
            <x v="56"/>
            <x v="57"/>
            <x v="58"/>
            <x v="59"/>
            <x v="60"/>
            <x v="61"/>
            <x v="62"/>
            <x v="63"/>
            <x v="64"/>
            <x v="65"/>
            <x v="66"/>
            <x v="67"/>
            <x v="68"/>
            <x v="69"/>
            <x v="70"/>
            <x v="71"/>
            <x v="72"/>
            <x v="73"/>
          </reference>
        </references>
      </pivotArea>
    </format>
    <format dxfId="688">
      <pivotArea outline="0" collapsedLevelsAreSubtotals="1" fieldPosition="0"/>
    </format>
    <format dxfId="687">
      <pivotArea outline="0" collapsedLevelsAreSubtotals="1" fieldPosition="0"/>
    </format>
    <format dxfId="686">
      <pivotArea field="6" type="button" dataOnly="0" labelOnly="1" outline="0" axis="axisRow" fieldPosition="0"/>
    </format>
    <format dxfId="685">
      <pivotArea outline="0" fieldPosition="0">
        <references count="1">
          <reference field="4294967294" count="1">
            <x v="1"/>
          </reference>
        </references>
      </pivotArea>
    </format>
    <format dxfId="684">
      <pivotArea collapsedLevelsAreSubtotals="1" fieldPosition="0">
        <references count="2">
          <reference field="4294967294" count="1" selected="0">
            <x v="1"/>
          </reference>
          <reference field="6" count="1">
            <x v="0"/>
          </reference>
        </references>
      </pivotArea>
    </format>
    <format dxfId="683">
      <pivotArea collapsedLevelsAreSubtotals="1" fieldPosition="0">
        <references count="2">
          <reference field="4294967294" count="1" selected="0">
            <x v="0"/>
          </reference>
          <reference field="6" count="1">
            <x v="10"/>
          </reference>
        </references>
      </pivotArea>
    </format>
    <format dxfId="682">
      <pivotArea collapsedLevelsAreSubtotals="1" fieldPosition="0">
        <references count="2">
          <reference field="4294967294" count="1" selected="0">
            <x v="0"/>
          </reference>
          <reference field="6" count="1">
            <x v="18"/>
          </reference>
        </references>
      </pivotArea>
    </format>
    <format dxfId="681">
      <pivotArea collapsedLevelsAreSubtotals="1" fieldPosition="0">
        <references count="2">
          <reference field="4294967294" count="1" selected="0">
            <x v="0"/>
          </reference>
          <reference field="6" count="1">
            <x v="25"/>
          </reference>
        </references>
      </pivotArea>
    </format>
    <format dxfId="680">
      <pivotArea collapsedLevelsAreSubtotals="1" fieldPosition="0">
        <references count="2">
          <reference field="4294967294" count="1" selected="0">
            <x v="0"/>
          </reference>
          <reference field="6" count="1">
            <x v="41"/>
          </reference>
        </references>
      </pivotArea>
    </format>
    <format dxfId="679">
      <pivotArea collapsedLevelsAreSubtotals="1" fieldPosition="0">
        <references count="2">
          <reference field="4294967294" count="1" selected="0">
            <x v="0"/>
          </reference>
          <reference field="6" count="1">
            <x v="62"/>
          </reference>
        </references>
      </pivotArea>
    </format>
    <format dxfId="678">
      <pivotArea collapsedLevelsAreSubtotals="1" fieldPosition="0">
        <references count="2">
          <reference field="4294967294" count="1" selected="0">
            <x v="1"/>
          </reference>
          <reference field="6" count="1">
            <x v="10"/>
          </reference>
        </references>
      </pivotArea>
    </format>
    <format dxfId="677">
      <pivotArea collapsedLevelsAreSubtotals="1" fieldPosition="0">
        <references count="2">
          <reference field="4294967294" count="1" selected="0">
            <x v="1"/>
          </reference>
          <reference field="6" count="4">
            <x v="18"/>
            <x v="25"/>
            <x v="41"/>
            <x v="62"/>
          </reference>
        </references>
      </pivotArea>
    </format>
    <format dxfId="676">
      <pivotArea collapsedLevelsAreSubtotals="1" fieldPosition="0">
        <references count="2">
          <reference field="4294967294" count="1" selected="0">
            <x v="0"/>
          </reference>
          <reference field="6" count="1">
            <x v="38"/>
          </reference>
        </references>
      </pivotArea>
    </format>
    <format dxfId="675">
      <pivotArea collapsedLevelsAreSubtotals="1" fieldPosition="0">
        <references count="2">
          <reference field="4294967294" count="1" selected="0">
            <x v="1"/>
          </reference>
          <reference field="6" count="2">
            <x v="38"/>
            <x v="51"/>
          </reference>
        </references>
      </pivotArea>
    </format>
    <format dxfId="674">
      <pivotArea collapsedLevelsAreSubtotals="1" fieldPosition="0">
        <references count="2">
          <reference field="4294967294" count="1" selected="0">
            <x v="0"/>
          </reference>
          <reference field="6" count="2">
            <x v="38"/>
            <x v="51"/>
          </reference>
        </references>
      </pivotArea>
    </format>
    <format dxfId="673">
      <pivotArea collapsedLevelsAreSubtotals="1" fieldPosition="0">
        <references count="2">
          <reference field="4294967294" count="1" selected="0">
            <x v="0"/>
          </reference>
          <reference field="6" count="1">
            <x v="37"/>
          </reference>
        </references>
      </pivotArea>
    </format>
    <format dxfId="672">
      <pivotArea collapsedLevelsAreSubtotals="1" fieldPosition="0">
        <references count="2">
          <reference field="4294967294" count="1" selected="0">
            <x v="1"/>
          </reference>
          <reference field="6" count="1">
            <x v="37"/>
          </reference>
        </references>
      </pivotArea>
    </format>
    <format dxfId="671">
      <pivotArea collapsedLevelsAreSubtotals="1" fieldPosition="0">
        <references count="1">
          <reference field="6" count="7">
            <x v="11"/>
            <x v="37"/>
            <x v="38"/>
            <x v="51"/>
            <x v="52"/>
            <x v="54"/>
            <x v="72"/>
          </reference>
        </references>
      </pivotArea>
    </format>
    <format dxfId="670">
      <pivotArea collapsedLevelsAreSubtotals="1" fieldPosition="0">
        <references count="1">
          <reference field="6" count="1">
            <x v="71"/>
          </reference>
        </references>
      </pivotArea>
    </format>
    <format dxfId="669">
      <pivotArea collapsedLevelsAreSubtotals="1" fieldPosition="0">
        <references count="1">
          <reference field="6" count="1">
            <x v="48"/>
          </reference>
        </references>
      </pivotArea>
    </format>
    <format dxfId="668">
      <pivotArea collapsedLevelsAreSubtotals="1" fieldPosition="0">
        <references count="1">
          <reference field="6" count="1">
            <x v="26"/>
          </reference>
        </references>
      </pivotArea>
    </format>
    <format dxfId="667">
      <pivotArea collapsedLevelsAreSubtotals="1" fieldPosition="0">
        <references count="1">
          <reference field="6" count="2">
            <x v="20"/>
            <x v="21"/>
          </reference>
        </references>
      </pivotArea>
    </format>
    <format dxfId="666">
      <pivotArea collapsedLevelsAreSubtotals="1" fieldPosition="0">
        <references count="1">
          <reference field="6" count="1">
            <x v="73"/>
          </reference>
        </references>
      </pivotArea>
    </format>
    <format dxfId="665">
      <pivotArea type="all" dataOnly="0" outline="0" fieldPosition="0"/>
    </format>
    <format dxfId="664">
      <pivotArea outline="0" collapsedLevelsAreSubtotals="1" fieldPosition="0"/>
    </format>
    <format dxfId="663">
      <pivotArea field="6" type="button" dataOnly="0" labelOnly="1" outline="0" axis="axisRow" fieldPosition="0"/>
    </format>
    <format dxfId="662">
      <pivotArea dataOnly="0" labelOnly="1" fieldPosition="0">
        <references count="1">
          <reference field="6"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661">
      <pivotArea dataOnly="0" labelOnly="1" fieldPosition="0">
        <references count="1">
          <reference field="6" count="24">
            <x v="50"/>
            <x v="51"/>
            <x v="52"/>
            <x v="53"/>
            <x v="54"/>
            <x v="55"/>
            <x v="56"/>
            <x v="57"/>
            <x v="58"/>
            <x v="59"/>
            <x v="60"/>
            <x v="61"/>
            <x v="62"/>
            <x v="63"/>
            <x v="64"/>
            <x v="65"/>
            <x v="66"/>
            <x v="67"/>
            <x v="68"/>
            <x v="69"/>
            <x v="70"/>
            <x v="71"/>
            <x v="72"/>
            <x v="73"/>
          </reference>
        </references>
      </pivotArea>
    </format>
    <format dxfId="660">
      <pivotArea dataOnly="0" labelOnly="1" outline="0" fieldPosition="0">
        <references count="1">
          <reference field="4294967294" count="3">
            <x v="0"/>
            <x v="1"/>
            <x v="2"/>
          </reference>
        </references>
      </pivotArea>
    </format>
    <format dxfId="659">
      <pivotArea collapsedLevelsAreSubtotals="1" fieldPosition="0">
        <references count="2">
          <reference field="4294967294" count="1" selected="0">
            <x v="2"/>
          </reference>
          <reference field="6" count="1">
            <x v="20"/>
          </reference>
        </references>
      </pivotArea>
    </format>
    <format dxfId="658">
      <pivotArea dataOnly="0" labelOnly="1" outline="0" fieldPosition="0">
        <references count="1">
          <reference field="4294967294" count="3">
            <x v="0"/>
            <x v="1"/>
            <x v="2"/>
          </reference>
        </references>
      </pivotArea>
    </format>
    <format dxfId="657">
      <pivotArea field="6" type="button" dataOnly="0" labelOnly="1" outline="0" axis="axisRow" fieldPosition="0"/>
    </format>
    <format dxfId="656">
      <pivotArea dataOnly="0" labelOnly="1" outline="0" fieldPosition="0">
        <references count="1">
          <reference field="4294967294" count="3">
            <x v="0"/>
            <x v="1"/>
            <x v="2"/>
          </reference>
        </references>
      </pivotArea>
    </format>
    <format dxfId="655">
      <pivotArea dataOnly="0" labelOnly="1" outline="0" fieldPosition="0">
        <references count="1">
          <reference field="6"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654">
      <pivotArea dataOnly="0" labelOnly="1" outline="0" fieldPosition="0">
        <references count="1">
          <reference field="6" count="24">
            <x v="50"/>
            <x v="51"/>
            <x v="52"/>
            <x v="53"/>
            <x v="54"/>
            <x v="55"/>
            <x v="56"/>
            <x v="57"/>
            <x v="58"/>
            <x v="59"/>
            <x v="60"/>
            <x v="61"/>
            <x v="62"/>
            <x v="63"/>
            <x v="64"/>
            <x v="65"/>
            <x v="66"/>
            <x v="67"/>
            <x v="68"/>
            <x v="69"/>
            <x v="70"/>
            <x v="71"/>
            <x v="72"/>
            <x v="73"/>
          </reference>
        </references>
      </pivotArea>
    </format>
    <format dxfId="653">
      <pivotArea dataOnly="0" labelOnly="1" outline="0" fieldPosition="0">
        <references count="2">
          <reference field="6" count="1" selected="0">
            <x v="0"/>
          </reference>
          <reference field="23" count="1">
            <x v="1"/>
          </reference>
        </references>
      </pivotArea>
    </format>
    <format dxfId="652">
      <pivotArea dataOnly="0" labelOnly="1" outline="0" fieldPosition="0">
        <references count="2">
          <reference field="6" count="1" selected="0">
            <x v="1"/>
          </reference>
          <reference field="23" count="1">
            <x v="1"/>
          </reference>
        </references>
      </pivotArea>
    </format>
    <format dxfId="651">
      <pivotArea dataOnly="0" labelOnly="1" outline="0" fieldPosition="0">
        <references count="2">
          <reference field="6" count="1" selected="0">
            <x v="2"/>
          </reference>
          <reference field="23" count="1">
            <x v="1"/>
          </reference>
        </references>
      </pivotArea>
    </format>
    <format dxfId="650">
      <pivotArea dataOnly="0" labelOnly="1" outline="0" fieldPosition="0">
        <references count="2">
          <reference field="6" count="1" selected="0">
            <x v="3"/>
          </reference>
          <reference field="23" count="1">
            <x v="1"/>
          </reference>
        </references>
      </pivotArea>
    </format>
    <format dxfId="649">
      <pivotArea dataOnly="0" labelOnly="1" outline="0" fieldPosition="0">
        <references count="2">
          <reference field="6" count="1" selected="0">
            <x v="4"/>
          </reference>
          <reference field="23" count="1">
            <x v="0"/>
          </reference>
        </references>
      </pivotArea>
    </format>
    <format dxfId="648">
      <pivotArea dataOnly="0" labelOnly="1" outline="0" fieldPosition="0">
        <references count="2">
          <reference field="6" count="1" selected="0">
            <x v="5"/>
          </reference>
          <reference field="23" count="1">
            <x v="1"/>
          </reference>
        </references>
      </pivotArea>
    </format>
    <format dxfId="647">
      <pivotArea dataOnly="0" labelOnly="1" outline="0" fieldPosition="0">
        <references count="2">
          <reference field="6" count="1" selected="0">
            <x v="6"/>
          </reference>
          <reference field="23" count="1">
            <x v="1"/>
          </reference>
        </references>
      </pivotArea>
    </format>
    <format dxfId="646">
      <pivotArea dataOnly="0" labelOnly="1" outline="0" fieldPosition="0">
        <references count="2">
          <reference field="6" count="1" selected="0">
            <x v="7"/>
          </reference>
          <reference field="23" count="1">
            <x v="1"/>
          </reference>
        </references>
      </pivotArea>
    </format>
    <format dxfId="645">
      <pivotArea dataOnly="0" labelOnly="1" outline="0" fieldPosition="0">
        <references count="2">
          <reference field="6" count="1" selected="0">
            <x v="8"/>
          </reference>
          <reference field="23" count="1">
            <x v="3"/>
          </reference>
        </references>
      </pivotArea>
    </format>
    <format dxfId="644">
      <pivotArea dataOnly="0" labelOnly="1" outline="0" fieldPosition="0">
        <references count="2">
          <reference field="6" count="1" selected="0">
            <x v="9"/>
          </reference>
          <reference field="23" count="1">
            <x v="2"/>
          </reference>
        </references>
      </pivotArea>
    </format>
    <format dxfId="643">
      <pivotArea dataOnly="0" labelOnly="1" outline="0" fieldPosition="0">
        <references count="2">
          <reference field="6" count="1" selected="0">
            <x v="10"/>
          </reference>
          <reference field="23" count="1">
            <x v="1"/>
          </reference>
        </references>
      </pivotArea>
    </format>
    <format dxfId="642">
      <pivotArea dataOnly="0" labelOnly="1" outline="0" fieldPosition="0">
        <references count="2">
          <reference field="6" count="1" selected="0">
            <x v="11"/>
          </reference>
          <reference field="23" count="1">
            <x v="2"/>
          </reference>
        </references>
      </pivotArea>
    </format>
    <format dxfId="641">
      <pivotArea dataOnly="0" labelOnly="1" outline="0" fieldPosition="0">
        <references count="2">
          <reference field="6" count="1" selected="0">
            <x v="12"/>
          </reference>
          <reference field="23" count="1">
            <x v="1"/>
          </reference>
        </references>
      </pivotArea>
    </format>
    <format dxfId="640">
      <pivotArea dataOnly="0" labelOnly="1" outline="0" fieldPosition="0">
        <references count="2">
          <reference field="6" count="1" selected="0">
            <x v="13"/>
          </reference>
          <reference field="23" count="1">
            <x v="1"/>
          </reference>
        </references>
      </pivotArea>
    </format>
    <format dxfId="639">
      <pivotArea dataOnly="0" labelOnly="1" outline="0" fieldPosition="0">
        <references count="2">
          <reference field="6" count="1" selected="0">
            <x v="14"/>
          </reference>
          <reference field="23" count="1">
            <x v="2"/>
          </reference>
        </references>
      </pivotArea>
    </format>
    <format dxfId="638">
      <pivotArea dataOnly="0" labelOnly="1" outline="0" fieldPosition="0">
        <references count="2">
          <reference field="6" count="1" selected="0">
            <x v="15"/>
          </reference>
          <reference field="23" count="1">
            <x v="2"/>
          </reference>
        </references>
      </pivotArea>
    </format>
    <format dxfId="637">
      <pivotArea dataOnly="0" labelOnly="1" outline="0" fieldPosition="0">
        <references count="2">
          <reference field="6" count="1" selected="0">
            <x v="16"/>
          </reference>
          <reference field="23" count="1">
            <x v="2"/>
          </reference>
        </references>
      </pivotArea>
    </format>
    <format dxfId="636">
      <pivotArea dataOnly="0" labelOnly="1" outline="0" fieldPosition="0">
        <references count="2">
          <reference field="6" count="1" selected="0">
            <x v="17"/>
          </reference>
          <reference field="23" count="1">
            <x v="3"/>
          </reference>
        </references>
      </pivotArea>
    </format>
    <format dxfId="635">
      <pivotArea dataOnly="0" labelOnly="1" outline="0" fieldPosition="0">
        <references count="2">
          <reference field="6" count="1" selected="0">
            <x v="18"/>
          </reference>
          <reference field="23" count="1">
            <x v="1"/>
          </reference>
        </references>
      </pivotArea>
    </format>
    <format dxfId="634">
      <pivotArea dataOnly="0" labelOnly="1" outline="0" fieldPosition="0">
        <references count="2">
          <reference field="6" count="1" selected="0">
            <x v="19"/>
          </reference>
          <reference field="23" count="1">
            <x v="1"/>
          </reference>
        </references>
      </pivotArea>
    </format>
    <format dxfId="633">
      <pivotArea dataOnly="0" labelOnly="1" outline="0" fieldPosition="0">
        <references count="2">
          <reference field="6" count="1" selected="0">
            <x v="20"/>
          </reference>
          <reference field="23" count="1">
            <x v="1"/>
          </reference>
        </references>
      </pivotArea>
    </format>
    <format dxfId="632">
      <pivotArea dataOnly="0" labelOnly="1" outline="0" fieldPosition="0">
        <references count="2">
          <reference field="6" count="1" selected="0">
            <x v="21"/>
          </reference>
          <reference field="23" count="1">
            <x v="2"/>
          </reference>
        </references>
      </pivotArea>
    </format>
    <format dxfId="631">
      <pivotArea dataOnly="0" labelOnly="1" outline="0" fieldPosition="0">
        <references count="2">
          <reference field="6" count="1" selected="0">
            <x v="22"/>
          </reference>
          <reference field="23" count="1">
            <x v="3"/>
          </reference>
        </references>
      </pivotArea>
    </format>
    <format dxfId="630">
      <pivotArea dataOnly="0" labelOnly="1" outline="0" fieldPosition="0">
        <references count="2">
          <reference field="6" count="1" selected="0">
            <x v="23"/>
          </reference>
          <reference field="23" count="1">
            <x v="2"/>
          </reference>
        </references>
      </pivotArea>
    </format>
    <format dxfId="629">
      <pivotArea dataOnly="0" labelOnly="1" outline="0" fieldPosition="0">
        <references count="2">
          <reference field="6" count="1" selected="0">
            <x v="24"/>
          </reference>
          <reference field="23" count="1">
            <x v="2"/>
          </reference>
        </references>
      </pivotArea>
    </format>
    <format dxfId="628">
      <pivotArea dataOnly="0" labelOnly="1" outline="0" fieldPosition="0">
        <references count="2">
          <reference field="6" count="1" selected="0">
            <x v="25"/>
          </reference>
          <reference field="23" count="1">
            <x v="1"/>
          </reference>
        </references>
      </pivotArea>
    </format>
    <format dxfId="627">
      <pivotArea dataOnly="0" labelOnly="1" outline="0" fieldPosition="0">
        <references count="2">
          <reference field="6" count="1" selected="0">
            <x v="26"/>
          </reference>
          <reference field="23" count="1">
            <x v="2"/>
          </reference>
        </references>
      </pivotArea>
    </format>
    <format dxfId="626">
      <pivotArea dataOnly="0" labelOnly="1" outline="0" fieldPosition="0">
        <references count="2">
          <reference field="6" count="1" selected="0">
            <x v="27"/>
          </reference>
          <reference field="23" count="1">
            <x v="1"/>
          </reference>
        </references>
      </pivotArea>
    </format>
    <format dxfId="625">
      <pivotArea dataOnly="0" labelOnly="1" outline="0" fieldPosition="0">
        <references count="2">
          <reference field="6" count="1" selected="0">
            <x v="28"/>
          </reference>
          <reference field="23" count="1">
            <x v="2"/>
          </reference>
        </references>
      </pivotArea>
    </format>
    <format dxfId="624">
      <pivotArea dataOnly="0" labelOnly="1" outline="0" fieldPosition="0">
        <references count="2">
          <reference field="6" count="1" selected="0">
            <x v="29"/>
          </reference>
          <reference field="23" count="1">
            <x v="1"/>
          </reference>
        </references>
      </pivotArea>
    </format>
    <format dxfId="623">
      <pivotArea dataOnly="0" labelOnly="1" outline="0" fieldPosition="0">
        <references count="2">
          <reference field="6" count="1" selected="0">
            <x v="30"/>
          </reference>
          <reference field="23" count="1">
            <x v="1"/>
          </reference>
        </references>
      </pivotArea>
    </format>
    <format dxfId="622">
      <pivotArea dataOnly="0" labelOnly="1" outline="0" fieldPosition="0">
        <references count="2">
          <reference field="6" count="1" selected="0">
            <x v="31"/>
          </reference>
          <reference field="23" count="1">
            <x v="1"/>
          </reference>
        </references>
      </pivotArea>
    </format>
    <format dxfId="621">
      <pivotArea dataOnly="0" labelOnly="1" outline="0" fieldPosition="0">
        <references count="2">
          <reference field="6" count="1" selected="0">
            <x v="32"/>
          </reference>
          <reference field="23" count="1">
            <x v="1"/>
          </reference>
        </references>
      </pivotArea>
    </format>
    <format dxfId="620">
      <pivotArea dataOnly="0" labelOnly="1" outline="0" fieldPosition="0">
        <references count="2">
          <reference field="6" count="1" selected="0">
            <x v="33"/>
          </reference>
          <reference field="23" count="1">
            <x v="1"/>
          </reference>
        </references>
      </pivotArea>
    </format>
    <format dxfId="619">
      <pivotArea dataOnly="0" labelOnly="1" outline="0" fieldPosition="0">
        <references count="2">
          <reference field="6" count="1" selected="0">
            <x v="34"/>
          </reference>
          <reference field="23" count="1">
            <x v="1"/>
          </reference>
        </references>
      </pivotArea>
    </format>
    <format dxfId="618">
      <pivotArea dataOnly="0" labelOnly="1" outline="0" fieldPosition="0">
        <references count="2">
          <reference field="6" count="1" selected="0">
            <x v="35"/>
          </reference>
          <reference field="23" count="1">
            <x v="1"/>
          </reference>
        </references>
      </pivotArea>
    </format>
    <format dxfId="617">
      <pivotArea dataOnly="0" labelOnly="1" outline="0" fieldPosition="0">
        <references count="2">
          <reference field="6" count="1" selected="0">
            <x v="36"/>
          </reference>
          <reference field="23" count="1">
            <x v="2"/>
          </reference>
        </references>
      </pivotArea>
    </format>
    <format dxfId="616">
      <pivotArea dataOnly="0" labelOnly="1" outline="0" fieldPosition="0">
        <references count="2">
          <reference field="6" count="1" selected="0">
            <x v="37"/>
          </reference>
          <reference field="23" count="1">
            <x v="2"/>
          </reference>
        </references>
      </pivotArea>
    </format>
    <format dxfId="615">
      <pivotArea dataOnly="0" labelOnly="1" outline="0" fieldPosition="0">
        <references count="2">
          <reference field="6" count="1" selected="0">
            <x v="38"/>
          </reference>
          <reference field="23" count="1">
            <x v="1"/>
          </reference>
        </references>
      </pivotArea>
    </format>
    <format dxfId="614">
      <pivotArea dataOnly="0" labelOnly="1" outline="0" fieldPosition="0">
        <references count="2">
          <reference field="6" count="1" selected="0">
            <x v="39"/>
          </reference>
          <reference field="23" count="1">
            <x v="2"/>
          </reference>
        </references>
      </pivotArea>
    </format>
    <format dxfId="613">
      <pivotArea dataOnly="0" labelOnly="1" outline="0" fieldPosition="0">
        <references count="2">
          <reference field="6" count="1" selected="0">
            <x v="40"/>
          </reference>
          <reference field="23" count="1">
            <x v="1"/>
          </reference>
        </references>
      </pivotArea>
    </format>
    <format dxfId="612">
      <pivotArea dataOnly="0" labelOnly="1" outline="0" fieldPosition="0">
        <references count="2">
          <reference field="6" count="1" selected="0">
            <x v="41"/>
          </reference>
          <reference field="23" count="1">
            <x v="1"/>
          </reference>
        </references>
      </pivotArea>
    </format>
    <format dxfId="611">
      <pivotArea dataOnly="0" labelOnly="1" outline="0" fieldPosition="0">
        <references count="2">
          <reference field="6" count="1" selected="0">
            <x v="42"/>
          </reference>
          <reference field="23" count="1">
            <x v="1"/>
          </reference>
        </references>
      </pivotArea>
    </format>
    <format dxfId="610">
      <pivotArea dataOnly="0" labelOnly="1" outline="0" fieldPosition="0">
        <references count="2">
          <reference field="6" count="1" selected="0">
            <x v="43"/>
          </reference>
          <reference field="23" count="1">
            <x v="1"/>
          </reference>
        </references>
      </pivotArea>
    </format>
    <format dxfId="609">
      <pivotArea dataOnly="0" labelOnly="1" outline="0" fieldPosition="0">
        <references count="2">
          <reference field="6" count="1" selected="0">
            <x v="44"/>
          </reference>
          <reference field="23" count="1">
            <x v="1"/>
          </reference>
        </references>
      </pivotArea>
    </format>
    <format dxfId="608">
      <pivotArea dataOnly="0" labelOnly="1" outline="0" fieldPosition="0">
        <references count="2">
          <reference field="6" count="1" selected="0">
            <x v="45"/>
          </reference>
          <reference field="23" count="1">
            <x v="1"/>
          </reference>
        </references>
      </pivotArea>
    </format>
    <format dxfId="607">
      <pivotArea dataOnly="0" labelOnly="1" outline="0" fieldPosition="0">
        <references count="2">
          <reference field="6" count="1" selected="0">
            <x v="46"/>
          </reference>
          <reference field="23" count="1">
            <x v="1"/>
          </reference>
        </references>
      </pivotArea>
    </format>
    <format dxfId="606">
      <pivotArea dataOnly="0" labelOnly="1" outline="0" fieldPosition="0">
        <references count="2">
          <reference field="6" count="1" selected="0">
            <x v="47"/>
          </reference>
          <reference field="23" count="1">
            <x v="1"/>
          </reference>
        </references>
      </pivotArea>
    </format>
    <format dxfId="605">
      <pivotArea dataOnly="0" labelOnly="1" outline="0" fieldPosition="0">
        <references count="2">
          <reference field="6" count="1" selected="0">
            <x v="48"/>
          </reference>
          <reference field="23" count="1">
            <x v="2"/>
          </reference>
        </references>
      </pivotArea>
    </format>
    <format dxfId="604">
      <pivotArea dataOnly="0" labelOnly="1" outline="0" fieldPosition="0">
        <references count="2">
          <reference field="6" count="1" selected="0">
            <x v="49"/>
          </reference>
          <reference field="23" count="1">
            <x v="1"/>
          </reference>
        </references>
      </pivotArea>
    </format>
    <format dxfId="603">
      <pivotArea dataOnly="0" labelOnly="1" outline="0" fieldPosition="0">
        <references count="2">
          <reference field="6" count="1" selected="0">
            <x v="50"/>
          </reference>
          <reference field="23" count="1">
            <x v="1"/>
          </reference>
        </references>
      </pivotArea>
    </format>
    <format dxfId="602">
      <pivotArea dataOnly="0" labelOnly="1" outline="0" fieldPosition="0">
        <references count="2">
          <reference field="6" count="1" selected="0">
            <x v="51"/>
          </reference>
          <reference field="23" count="1">
            <x v="1"/>
          </reference>
        </references>
      </pivotArea>
    </format>
    <format dxfId="601">
      <pivotArea dataOnly="0" labelOnly="1" outline="0" fieldPosition="0">
        <references count="2">
          <reference field="6" count="1" selected="0">
            <x v="52"/>
          </reference>
          <reference field="23" count="1">
            <x v="2"/>
          </reference>
        </references>
      </pivotArea>
    </format>
    <format dxfId="600">
      <pivotArea dataOnly="0" labelOnly="1" outline="0" fieldPosition="0">
        <references count="2">
          <reference field="6" count="1" selected="0">
            <x v="53"/>
          </reference>
          <reference field="23" count="1">
            <x v="1"/>
          </reference>
        </references>
      </pivotArea>
    </format>
    <format dxfId="599">
      <pivotArea dataOnly="0" labelOnly="1" outline="0" fieldPosition="0">
        <references count="2">
          <reference field="6" count="1" selected="0">
            <x v="54"/>
          </reference>
          <reference field="23" count="1">
            <x v="2"/>
          </reference>
        </references>
      </pivotArea>
    </format>
    <format dxfId="598">
      <pivotArea dataOnly="0" labelOnly="1" outline="0" fieldPosition="0">
        <references count="2">
          <reference field="6" count="1" selected="0">
            <x v="55"/>
          </reference>
          <reference field="23" count="1">
            <x v="1"/>
          </reference>
        </references>
      </pivotArea>
    </format>
    <format dxfId="597">
      <pivotArea dataOnly="0" labelOnly="1" outline="0" fieldPosition="0">
        <references count="2">
          <reference field="6" count="1" selected="0">
            <x v="56"/>
          </reference>
          <reference field="23" count="1">
            <x v="1"/>
          </reference>
        </references>
      </pivotArea>
    </format>
    <format dxfId="596">
      <pivotArea dataOnly="0" labelOnly="1" outline="0" fieldPosition="0">
        <references count="2">
          <reference field="6" count="1" selected="0">
            <x v="57"/>
          </reference>
          <reference field="23" count="1">
            <x v="2"/>
          </reference>
        </references>
      </pivotArea>
    </format>
    <format dxfId="595">
      <pivotArea dataOnly="0" labelOnly="1" outline="0" fieldPosition="0">
        <references count="2">
          <reference field="6" count="1" selected="0">
            <x v="58"/>
          </reference>
          <reference field="23" count="1">
            <x v="1"/>
          </reference>
        </references>
      </pivotArea>
    </format>
    <format dxfId="594">
      <pivotArea dataOnly="0" labelOnly="1" outline="0" fieldPosition="0">
        <references count="2">
          <reference field="6" count="1" selected="0">
            <x v="59"/>
          </reference>
          <reference field="23" count="1">
            <x v="1"/>
          </reference>
        </references>
      </pivotArea>
    </format>
    <format dxfId="593">
      <pivotArea dataOnly="0" labelOnly="1" outline="0" fieldPosition="0">
        <references count="2">
          <reference field="6" count="1" selected="0">
            <x v="60"/>
          </reference>
          <reference field="23" count="1">
            <x v="1"/>
          </reference>
        </references>
      </pivotArea>
    </format>
    <format dxfId="592">
      <pivotArea dataOnly="0" labelOnly="1" outline="0" fieldPosition="0">
        <references count="2">
          <reference field="6" count="1" selected="0">
            <x v="61"/>
          </reference>
          <reference field="23" count="1">
            <x v="1"/>
          </reference>
        </references>
      </pivotArea>
    </format>
    <format dxfId="591">
      <pivotArea dataOnly="0" labelOnly="1" outline="0" fieldPosition="0">
        <references count="2">
          <reference field="6" count="1" selected="0">
            <x v="62"/>
          </reference>
          <reference field="23" count="1">
            <x v="1"/>
          </reference>
        </references>
      </pivotArea>
    </format>
    <format dxfId="590">
      <pivotArea dataOnly="0" labelOnly="1" outline="0" fieldPosition="0">
        <references count="2">
          <reference field="6" count="1" selected="0">
            <x v="63"/>
          </reference>
          <reference field="23" count="1">
            <x v="1"/>
          </reference>
        </references>
      </pivotArea>
    </format>
    <format dxfId="589">
      <pivotArea dataOnly="0" labelOnly="1" outline="0" fieldPosition="0">
        <references count="2">
          <reference field="6" count="1" selected="0">
            <x v="64"/>
          </reference>
          <reference field="23" count="1">
            <x v="1"/>
          </reference>
        </references>
      </pivotArea>
    </format>
    <format dxfId="588">
      <pivotArea dataOnly="0" labelOnly="1" outline="0" fieldPosition="0">
        <references count="2">
          <reference field="6" count="1" selected="0">
            <x v="65"/>
          </reference>
          <reference field="23" count="1">
            <x v="2"/>
          </reference>
        </references>
      </pivotArea>
    </format>
    <format dxfId="587">
      <pivotArea dataOnly="0" labelOnly="1" outline="0" fieldPosition="0">
        <references count="2">
          <reference field="6" count="1" selected="0">
            <x v="66"/>
          </reference>
          <reference field="23" count="1">
            <x v="1"/>
          </reference>
        </references>
      </pivotArea>
    </format>
    <format dxfId="586">
      <pivotArea dataOnly="0" labelOnly="1" outline="0" fieldPosition="0">
        <references count="2">
          <reference field="6" count="1" selected="0">
            <x v="67"/>
          </reference>
          <reference field="23" count="1">
            <x v="2"/>
          </reference>
        </references>
      </pivotArea>
    </format>
    <format dxfId="585">
      <pivotArea dataOnly="0" labelOnly="1" outline="0" fieldPosition="0">
        <references count="2">
          <reference field="6" count="1" selected="0">
            <x v="68"/>
          </reference>
          <reference field="23" count="1">
            <x v="2"/>
          </reference>
        </references>
      </pivotArea>
    </format>
    <format dxfId="584">
      <pivotArea dataOnly="0" labelOnly="1" outline="0" fieldPosition="0">
        <references count="2">
          <reference field="6" count="1" selected="0">
            <x v="69"/>
          </reference>
          <reference field="23" count="1">
            <x v="1"/>
          </reference>
        </references>
      </pivotArea>
    </format>
    <format dxfId="583">
      <pivotArea dataOnly="0" labelOnly="1" outline="0" fieldPosition="0">
        <references count="2">
          <reference field="6" count="1" selected="0">
            <x v="70"/>
          </reference>
          <reference field="23" count="1">
            <x v="1"/>
          </reference>
        </references>
      </pivotArea>
    </format>
    <format dxfId="582">
      <pivotArea dataOnly="0" labelOnly="1" outline="0" fieldPosition="0">
        <references count="2">
          <reference field="6" count="1" selected="0">
            <x v="71"/>
          </reference>
          <reference field="23" count="1">
            <x v="2"/>
          </reference>
        </references>
      </pivotArea>
    </format>
    <format dxfId="581">
      <pivotArea dataOnly="0" labelOnly="1" outline="0" fieldPosition="0">
        <references count="2">
          <reference field="6" count="1" selected="0">
            <x v="72"/>
          </reference>
          <reference field="23" count="1">
            <x v="2"/>
          </reference>
        </references>
      </pivotArea>
    </format>
    <format dxfId="580">
      <pivotArea dataOnly="0" labelOnly="1" outline="0" fieldPosition="0">
        <references count="2">
          <reference field="6" count="1" selected="0">
            <x v="73"/>
          </reference>
          <reference field="23" count="1">
            <x v="2"/>
          </reference>
        </references>
      </pivotArea>
    </format>
    <format dxfId="579">
      <pivotArea dataOnly="0" labelOnly="1" outline="0" fieldPosition="0">
        <references count="2">
          <reference field="6" count="1" selected="0">
            <x v="0"/>
          </reference>
          <reference field="23" count="1">
            <x v="1"/>
          </reference>
        </references>
      </pivotArea>
    </format>
    <format dxfId="578">
      <pivotArea dataOnly="0" labelOnly="1" outline="0" fieldPosition="0">
        <references count="2">
          <reference field="6" count="1" selected="0">
            <x v="1"/>
          </reference>
          <reference field="23" count="1">
            <x v="1"/>
          </reference>
        </references>
      </pivotArea>
    </format>
    <format dxfId="577">
      <pivotArea dataOnly="0" labelOnly="1" outline="0" fieldPosition="0">
        <references count="2">
          <reference field="6" count="1" selected="0">
            <x v="2"/>
          </reference>
          <reference field="23" count="1">
            <x v="1"/>
          </reference>
        </references>
      </pivotArea>
    </format>
    <format dxfId="576">
      <pivotArea dataOnly="0" labelOnly="1" outline="0" fieldPosition="0">
        <references count="2">
          <reference field="6" count="1" selected="0">
            <x v="3"/>
          </reference>
          <reference field="23" count="1">
            <x v="1"/>
          </reference>
        </references>
      </pivotArea>
    </format>
    <format dxfId="575">
      <pivotArea dataOnly="0" labelOnly="1" outline="0" fieldPosition="0">
        <references count="2">
          <reference field="6" count="1" selected="0">
            <x v="4"/>
          </reference>
          <reference field="23" count="1">
            <x v="0"/>
          </reference>
        </references>
      </pivotArea>
    </format>
    <format dxfId="574">
      <pivotArea dataOnly="0" labelOnly="1" outline="0" fieldPosition="0">
        <references count="2">
          <reference field="6" count="1" selected="0">
            <x v="5"/>
          </reference>
          <reference field="23" count="1">
            <x v="1"/>
          </reference>
        </references>
      </pivotArea>
    </format>
    <format dxfId="573">
      <pivotArea dataOnly="0" labelOnly="1" outline="0" fieldPosition="0">
        <references count="2">
          <reference field="6" count="1" selected="0">
            <x v="6"/>
          </reference>
          <reference field="23" count="1">
            <x v="1"/>
          </reference>
        </references>
      </pivotArea>
    </format>
    <format dxfId="572">
      <pivotArea dataOnly="0" labelOnly="1" outline="0" fieldPosition="0">
        <references count="2">
          <reference field="6" count="1" selected="0">
            <x v="7"/>
          </reference>
          <reference field="23" count="1">
            <x v="1"/>
          </reference>
        </references>
      </pivotArea>
    </format>
    <format dxfId="571">
      <pivotArea dataOnly="0" labelOnly="1" outline="0" fieldPosition="0">
        <references count="2">
          <reference field="6" count="1" selected="0">
            <x v="8"/>
          </reference>
          <reference field="23" count="1">
            <x v="3"/>
          </reference>
        </references>
      </pivotArea>
    </format>
    <format dxfId="570">
      <pivotArea dataOnly="0" labelOnly="1" outline="0" fieldPosition="0">
        <references count="2">
          <reference field="6" count="1" selected="0">
            <x v="9"/>
          </reference>
          <reference field="23" count="1">
            <x v="2"/>
          </reference>
        </references>
      </pivotArea>
    </format>
    <format dxfId="569">
      <pivotArea dataOnly="0" labelOnly="1" outline="0" fieldPosition="0">
        <references count="2">
          <reference field="6" count="1" selected="0">
            <x v="10"/>
          </reference>
          <reference field="23" count="1">
            <x v="1"/>
          </reference>
        </references>
      </pivotArea>
    </format>
    <format dxfId="568">
      <pivotArea dataOnly="0" labelOnly="1" outline="0" fieldPosition="0">
        <references count="2">
          <reference field="6" count="1" selected="0">
            <x v="11"/>
          </reference>
          <reference field="23" count="1">
            <x v="4"/>
          </reference>
        </references>
      </pivotArea>
    </format>
    <format dxfId="567">
      <pivotArea dataOnly="0" labelOnly="1" outline="0" fieldPosition="0">
        <references count="2">
          <reference field="6" count="1" selected="0">
            <x v="12"/>
          </reference>
          <reference field="23" count="1">
            <x v="1"/>
          </reference>
        </references>
      </pivotArea>
    </format>
    <format dxfId="566">
      <pivotArea dataOnly="0" labelOnly="1" outline="0" fieldPosition="0">
        <references count="2">
          <reference field="6" count="1" selected="0">
            <x v="13"/>
          </reference>
          <reference field="23" count="1">
            <x v="1"/>
          </reference>
        </references>
      </pivotArea>
    </format>
    <format dxfId="565">
      <pivotArea dataOnly="0" labelOnly="1" outline="0" fieldPosition="0">
        <references count="2">
          <reference field="6" count="1" selected="0">
            <x v="14"/>
          </reference>
          <reference field="23" count="1">
            <x v="4"/>
          </reference>
        </references>
      </pivotArea>
    </format>
    <format dxfId="564">
      <pivotArea dataOnly="0" labelOnly="1" outline="0" fieldPosition="0">
        <references count="2">
          <reference field="6" count="1" selected="0">
            <x v="15"/>
          </reference>
          <reference field="23" count="1">
            <x v="4"/>
          </reference>
        </references>
      </pivotArea>
    </format>
    <format dxfId="563">
      <pivotArea dataOnly="0" labelOnly="1" outline="0" fieldPosition="0">
        <references count="2">
          <reference field="6" count="1" selected="0">
            <x v="16"/>
          </reference>
          <reference field="23" count="1">
            <x v="2"/>
          </reference>
        </references>
      </pivotArea>
    </format>
    <format dxfId="562">
      <pivotArea dataOnly="0" labelOnly="1" outline="0" fieldPosition="0">
        <references count="2">
          <reference field="6" count="1" selected="0">
            <x v="17"/>
          </reference>
          <reference field="23" count="1">
            <x v="3"/>
          </reference>
        </references>
      </pivotArea>
    </format>
    <format dxfId="561">
      <pivotArea dataOnly="0" labelOnly="1" outline="0" fieldPosition="0">
        <references count="2">
          <reference field="6" count="1" selected="0">
            <x v="18"/>
          </reference>
          <reference field="23" count="1">
            <x v="1"/>
          </reference>
        </references>
      </pivotArea>
    </format>
    <format dxfId="560">
      <pivotArea dataOnly="0" labelOnly="1" outline="0" fieldPosition="0">
        <references count="2">
          <reference field="6" count="1" selected="0">
            <x v="19"/>
          </reference>
          <reference field="23" count="1">
            <x v="1"/>
          </reference>
        </references>
      </pivotArea>
    </format>
    <format dxfId="559">
      <pivotArea dataOnly="0" labelOnly="1" outline="0" fieldPosition="0">
        <references count="2">
          <reference field="6" count="1" selected="0">
            <x v="20"/>
          </reference>
          <reference field="23" count="1">
            <x v="1"/>
          </reference>
        </references>
      </pivotArea>
    </format>
    <format dxfId="558">
      <pivotArea dataOnly="0" labelOnly="1" outline="0" fieldPosition="0">
        <references count="2">
          <reference field="6" count="1" selected="0">
            <x v="21"/>
          </reference>
          <reference field="23" count="1">
            <x v="4"/>
          </reference>
        </references>
      </pivotArea>
    </format>
    <format dxfId="557">
      <pivotArea dataOnly="0" labelOnly="1" outline="0" fieldPosition="0">
        <references count="2">
          <reference field="6" count="1" selected="0">
            <x v="22"/>
          </reference>
          <reference field="23" count="1">
            <x v="3"/>
          </reference>
        </references>
      </pivotArea>
    </format>
    <format dxfId="556">
      <pivotArea dataOnly="0" labelOnly="1" outline="0" fieldPosition="0">
        <references count="2">
          <reference field="6" count="1" selected="0">
            <x v="23"/>
          </reference>
          <reference field="23" count="1">
            <x v="2"/>
          </reference>
        </references>
      </pivotArea>
    </format>
    <format dxfId="555">
      <pivotArea dataOnly="0" labelOnly="1" outline="0" fieldPosition="0">
        <references count="2">
          <reference field="6" count="1" selected="0">
            <x v="24"/>
          </reference>
          <reference field="23" count="1">
            <x v="2"/>
          </reference>
        </references>
      </pivotArea>
    </format>
    <format dxfId="554">
      <pivotArea dataOnly="0" labelOnly="1" outline="0" fieldPosition="0">
        <references count="2">
          <reference field="6" count="1" selected="0">
            <x v="25"/>
          </reference>
          <reference field="23" count="1">
            <x v="1"/>
          </reference>
        </references>
      </pivotArea>
    </format>
    <format dxfId="553">
      <pivotArea dataOnly="0" labelOnly="1" outline="0" fieldPosition="0">
        <references count="2">
          <reference field="6" count="1" selected="0">
            <x v="26"/>
          </reference>
          <reference field="23" count="1">
            <x v="4"/>
          </reference>
        </references>
      </pivotArea>
    </format>
    <format dxfId="552">
      <pivotArea dataOnly="0" labelOnly="1" outline="0" fieldPosition="0">
        <references count="2">
          <reference field="6" count="1" selected="0">
            <x v="27"/>
          </reference>
          <reference field="23" count="1">
            <x v="1"/>
          </reference>
        </references>
      </pivotArea>
    </format>
    <format dxfId="551">
      <pivotArea dataOnly="0" labelOnly="1" outline="0" fieldPosition="0">
        <references count="2">
          <reference field="6" count="1" selected="0">
            <x v="28"/>
          </reference>
          <reference field="23" count="1">
            <x v="2"/>
          </reference>
        </references>
      </pivotArea>
    </format>
    <format dxfId="550">
      <pivotArea dataOnly="0" labelOnly="1" outline="0" fieldPosition="0">
        <references count="2">
          <reference field="6" count="1" selected="0">
            <x v="29"/>
          </reference>
          <reference field="23" count="1">
            <x v="1"/>
          </reference>
        </references>
      </pivotArea>
    </format>
    <format dxfId="549">
      <pivotArea dataOnly="0" labelOnly="1" outline="0" fieldPosition="0">
        <references count="2">
          <reference field="6" count="1" selected="0">
            <x v="30"/>
          </reference>
          <reference field="23" count="1">
            <x v="1"/>
          </reference>
        </references>
      </pivotArea>
    </format>
    <format dxfId="548">
      <pivotArea dataOnly="0" labelOnly="1" outline="0" fieldPosition="0">
        <references count="2">
          <reference field="6" count="1" selected="0">
            <x v="31"/>
          </reference>
          <reference field="23" count="1">
            <x v="1"/>
          </reference>
        </references>
      </pivotArea>
    </format>
    <format dxfId="547">
      <pivotArea dataOnly="0" labelOnly="1" outline="0" fieldPosition="0">
        <references count="2">
          <reference field="6" count="1" selected="0">
            <x v="32"/>
          </reference>
          <reference field="23" count="1">
            <x v="1"/>
          </reference>
        </references>
      </pivotArea>
    </format>
    <format dxfId="546">
      <pivotArea dataOnly="0" labelOnly="1" outline="0" fieldPosition="0">
        <references count="2">
          <reference field="6" count="1" selected="0">
            <x v="33"/>
          </reference>
          <reference field="23" count="1">
            <x v="1"/>
          </reference>
        </references>
      </pivotArea>
    </format>
    <format dxfId="545">
      <pivotArea dataOnly="0" labelOnly="1" outline="0" fieldPosition="0">
        <references count="2">
          <reference field="6" count="1" selected="0">
            <x v="34"/>
          </reference>
          <reference field="23" count="1">
            <x v="1"/>
          </reference>
        </references>
      </pivotArea>
    </format>
    <format dxfId="544">
      <pivotArea dataOnly="0" labelOnly="1" outline="0" fieldPosition="0">
        <references count="2">
          <reference field="6" count="1" selected="0">
            <x v="35"/>
          </reference>
          <reference field="23" count="1">
            <x v="1"/>
          </reference>
        </references>
      </pivotArea>
    </format>
    <format dxfId="543">
      <pivotArea dataOnly="0" labelOnly="1" outline="0" fieldPosition="0">
        <references count="2">
          <reference field="6" count="1" selected="0">
            <x v="36"/>
          </reference>
          <reference field="23" count="1">
            <x v="2"/>
          </reference>
        </references>
      </pivotArea>
    </format>
    <format dxfId="542">
      <pivotArea dataOnly="0" labelOnly="1" outline="0" fieldPosition="0">
        <references count="2">
          <reference field="6" count="1" selected="0">
            <x v="37"/>
          </reference>
          <reference field="23" count="1">
            <x v="2"/>
          </reference>
        </references>
      </pivotArea>
    </format>
    <format dxfId="541">
      <pivotArea dataOnly="0" labelOnly="1" outline="0" fieldPosition="0">
        <references count="2">
          <reference field="6" count="1" selected="0">
            <x v="38"/>
          </reference>
          <reference field="23" count="1">
            <x v="1"/>
          </reference>
        </references>
      </pivotArea>
    </format>
    <format dxfId="540">
      <pivotArea dataOnly="0" labelOnly="1" outline="0" fieldPosition="0">
        <references count="2">
          <reference field="6" count="1" selected="0">
            <x v="39"/>
          </reference>
          <reference field="23" count="1">
            <x v="4"/>
          </reference>
        </references>
      </pivotArea>
    </format>
    <format dxfId="539">
      <pivotArea dataOnly="0" labelOnly="1" outline="0" fieldPosition="0">
        <references count="2">
          <reference field="6" count="1" selected="0">
            <x v="40"/>
          </reference>
          <reference field="23" count="1">
            <x v="1"/>
          </reference>
        </references>
      </pivotArea>
    </format>
    <format dxfId="538">
      <pivotArea dataOnly="0" labelOnly="1" outline="0" fieldPosition="0">
        <references count="2">
          <reference field="6" count="1" selected="0">
            <x v="41"/>
          </reference>
          <reference field="23" count="1">
            <x v="1"/>
          </reference>
        </references>
      </pivotArea>
    </format>
    <format dxfId="537">
      <pivotArea dataOnly="0" labelOnly="1" outline="0" fieldPosition="0">
        <references count="2">
          <reference field="6" count="1" selected="0">
            <x v="42"/>
          </reference>
          <reference field="23" count="1">
            <x v="1"/>
          </reference>
        </references>
      </pivotArea>
    </format>
    <format dxfId="536">
      <pivotArea dataOnly="0" labelOnly="1" outline="0" fieldPosition="0">
        <references count="2">
          <reference field="6" count="1" selected="0">
            <x v="43"/>
          </reference>
          <reference field="23" count="1">
            <x v="1"/>
          </reference>
        </references>
      </pivotArea>
    </format>
    <format dxfId="535">
      <pivotArea dataOnly="0" labelOnly="1" outline="0" fieldPosition="0">
        <references count="2">
          <reference field="6" count="1" selected="0">
            <x v="44"/>
          </reference>
          <reference field="23" count="1">
            <x v="1"/>
          </reference>
        </references>
      </pivotArea>
    </format>
    <format dxfId="534">
      <pivotArea dataOnly="0" labelOnly="1" outline="0" fieldPosition="0">
        <references count="2">
          <reference field="6" count="1" selected="0">
            <x v="45"/>
          </reference>
          <reference field="23" count="1">
            <x v="1"/>
          </reference>
        </references>
      </pivotArea>
    </format>
    <format dxfId="533">
      <pivotArea dataOnly="0" labelOnly="1" outline="0" fieldPosition="0">
        <references count="2">
          <reference field="6" count="1" selected="0">
            <x v="46"/>
          </reference>
          <reference field="23" count="1">
            <x v="1"/>
          </reference>
        </references>
      </pivotArea>
    </format>
    <format dxfId="532">
      <pivotArea dataOnly="0" labelOnly="1" outline="0" fieldPosition="0">
        <references count="2">
          <reference field="6" count="1" selected="0">
            <x v="47"/>
          </reference>
          <reference field="23" count="1">
            <x v="1"/>
          </reference>
        </references>
      </pivotArea>
    </format>
    <format dxfId="531">
      <pivotArea dataOnly="0" labelOnly="1" outline="0" fieldPosition="0">
        <references count="2">
          <reference field="6" count="1" selected="0">
            <x v="48"/>
          </reference>
          <reference field="23" count="1">
            <x v="2"/>
          </reference>
        </references>
      </pivotArea>
    </format>
    <format dxfId="530">
      <pivotArea dataOnly="0" labelOnly="1" outline="0" fieldPosition="0">
        <references count="2">
          <reference field="6" count="1" selected="0">
            <x v="49"/>
          </reference>
          <reference field="23" count="1">
            <x v="1"/>
          </reference>
        </references>
      </pivotArea>
    </format>
    <format dxfId="529">
      <pivotArea dataOnly="0" labelOnly="1" outline="0" fieldPosition="0">
        <references count="2">
          <reference field="6" count="1" selected="0">
            <x v="50"/>
          </reference>
          <reference field="23" count="1">
            <x v="1"/>
          </reference>
        </references>
      </pivotArea>
    </format>
    <format dxfId="528">
      <pivotArea dataOnly="0" labelOnly="1" outline="0" fieldPosition="0">
        <references count="2">
          <reference field="6" count="1" selected="0">
            <x v="51"/>
          </reference>
          <reference field="23" count="1">
            <x v="1"/>
          </reference>
        </references>
      </pivotArea>
    </format>
    <format dxfId="527">
      <pivotArea dataOnly="0" labelOnly="1" outline="0" fieldPosition="0">
        <references count="2">
          <reference field="6" count="1" selected="0">
            <x v="52"/>
          </reference>
          <reference field="23" count="1">
            <x v="4"/>
          </reference>
        </references>
      </pivotArea>
    </format>
    <format dxfId="526">
      <pivotArea dataOnly="0" labelOnly="1" outline="0" fieldPosition="0">
        <references count="2">
          <reference field="6" count="1" selected="0">
            <x v="53"/>
          </reference>
          <reference field="23" count="1">
            <x v="1"/>
          </reference>
        </references>
      </pivotArea>
    </format>
    <format dxfId="525">
      <pivotArea dataOnly="0" labelOnly="1" outline="0" fieldPosition="0">
        <references count="2">
          <reference field="6" count="1" selected="0">
            <x v="54"/>
          </reference>
          <reference field="23" count="1">
            <x v="4"/>
          </reference>
        </references>
      </pivotArea>
    </format>
    <format dxfId="524">
      <pivotArea dataOnly="0" labelOnly="1" outline="0" fieldPosition="0">
        <references count="2">
          <reference field="6" count="1" selected="0">
            <x v="55"/>
          </reference>
          <reference field="23" count="1">
            <x v="1"/>
          </reference>
        </references>
      </pivotArea>
    </format>
    <format dxfId="523">
      <pivotArea dataOnly="0" labelOnly="1" outline="0" fieldPosition="0">
        <references count="2">
          <reference field="6" count="1" selected="0">
            <x v="56"/>
          </reference>
          <reference field="23" count="1">
            <x v="1"/>
          </reference>
        </references>
      </pivotArea>
    </format>
    <format dxfId="522">
      <pivotArea dataOnly="0" labelOnly="1" outline="0" fieldPosition="0">
        <references count="2">
          <reference field="6" count="1" selected="0">
            <x v="57"/>
          </reference>
          <reference field="23" count="1">
            <x v="2"/>
          </reference>
        </references>
      </pivotArea>
    </format>
    <format dxfId="521">
      <pivotArea dataOnly="0" labelOnly="1" outline="0" fieldPosition="0">
        <references count="2">
          <reference field="6" count="1" selected="0">
            <x v="58"/>
          </reference>
          <reference field="23" count="1">
            <x v="1"/>
          </reference>
        </references>
      </pivotArea>
    </format>
    <format dxfId="520">
      <pivotArea dataOnly="0" labelOnly="1" outline="0" fieldPosition="0">
        <references count="2">
          <reference field="6" count="1" selected="0">
            <x v="59"/>
          </reference>
          <reference field="23" count="1">
            <x v="1"/>
          </reference>
        </references>
      </pivotArea>
    </format>
    <format dxfId="519">
      <pivotArea dataOnly="0" labelOnly="1" outline="0" fieldPosition="0">
        <references count="2">
          <reference field="6" count="1" selected="0">
            <x v="60"/>
          </reference>
          <reference field="23" count="1">
            <x v="1"/>
          </reference>
        </references>
      </pivotArea>
    </format>
    <format dxfId="518">
      <pivotArea dataOnly="0" labelOnly="1" outline="0" fieldPosition="0">
        <references count="2">
          <reference field="6" count="1" selected="0">
            <x v="61"/>
          </reference>
          <reference field="23" count="1">
            <x v="1"/>
          </reference>
        </references>
      </pivotArea>
    </format>
    <format dxfId="517">
      <pivotArea dataOnly="0" labelOnly="1" outline="0" fieldPosition="0">
        <references count="2">
          <reference field="6" count="1" selected="0">
            <x v="62"/>
          </reference>
          <reference field="23" count="1">
            <x v="1"/>
          </reference>
        </references>
      </pivotArea>
    </format>
    <format dxfId="516">
      <pivotArea dataOnly="0" labelOnly="1" outline="0" fieldPosition="0">
        <references count="2">
          <reference field="6" count="1" selected="0">
            <x v="63"/>
          </reference>
          <reference field="23" count="1">
            <x v="1"/>
          </reference>
        </references>
      </pivotArea>
    </format>
    <format dxfId="515">
      <pivotArea dataOnly="0" labelOnly="1" outline="0" fieldPosition="0">
        <references count="2">
          <reference field="6" count="1" selected="0">
            <x v="64"/>
          </reference>
          <reference field="23" count="1">
            <x v="1"/>
          </reference>
        </references>
      </pivotArea>
    </format>
    <format dxfId="514">
      <pivotArea dataOnly="0" labelOnly="1" outline="0" fieldPosition="0">
        <references count="2">
          <reference field="6" count="1" selected="0">
            <x v="65"/>
          </reference>
          <reference field="23" count="1">
            <x v="2"/>
          </reference>
        </references>
      </pivotArea>
    </format>
    <format dxfId="513">
      <pivotArea dataOnly="0" labelOnly="1" outline="0" fieldPosition="0">
        <references count="2">
          <reference field="6" count="1" selected="0">
            <x v="66"/>
          </reference>
          <reference field="23" count="1">
            <x v="1"/>
          </reference>
        </references>
      </pivotArea>
    </format>
    <format dxfId="512">
      <pivotArea dataOnly="0" labelOnly="1" outline="0" fieldPosition="0">
        <references count="2">
          <reference field="6" count="1" selected="0">
            <x v="67"/>
          </reference>
          <reference field="23" count="1">
            <x v="2"/>
          </reference>
        </references>
      </pivotArea>
    </format>
    <format dxfId="511">
      <pivotArea dataOnly="0" labelOnly="1" outline="0" fieldPosition="0">
        <references count="2">
          <reference field="6" count="1" selected="0">
            <x v="68"/>
          </reference>
          <reference field="23" count="1">
            <x v="1"/>
          </reference>
        </references>
      </pivotArea>
    </format>
    <format dxfId="510">
      <pivotArea dataOnly="0" labelOnly="1" outline="0" fieldPosition="0">
        <references count="2">
          <reference field="6" count="1" selected="0">
            <x v="69"/>
          </reference>
          <reference field="23" count="1">
            <x v="1"/>
          </reference>
        </references>
      </pivotArea>
    </format>
    <format dxfId="509">
      <pivotArea dataOnly="0" labelOnly="1" outline="0" fieldPosition="0">
        <references count="2">
          <reference field="6" count="1" selected="0">
            <x v="70"/>
          </reference>
          <reference field="23" count="1">
            <x v="1"/>
          </reference>
        </references>
      </pivotArea>
    </format>
    <format dxfId="508">
      <pivotArea dataOnly="0" labelOnly="1" outline="0" fieldPosition="0">
        <references count="2">
          <reference field="6" count="1" selected="0">
            <x v="71"/>
          </reference>
          <reference field="23" count="1">
            <x v="2"/>
          </reference>
        </references>
      </pivotArea>
    </format>
    <format dxfId="507">
      <pivotArea dataOnly="0" labelOnly="1" outline="0" fieldPosition="0">
        <references count="2">
          <reference field="6" count="1" selected="0">
            <x v="72"/>
          </reference>
          <reference field="23" count="1">
            <x v="4"/>
          </reference>
        </references>
      </pivotArea>
    </format>
    <format dxfId="506">
      <pivotArea dataOnly="0" labelOnly="1" outline="0" fieldPosition="0">
        <references count="2">
          <reference field="6" count="1" selected="0">
            <x v="73"/>
          </reference>
          <reference field="23" count="1">
            <x v="4"/>
          </reference>
        </references>
      </pivotArea>
    </format>
    <format dxfId="505">
      <pivotArea dataOnly="0" labelOnly="1" outline="0" fieldPosition="0">
        <references count="2">
          <reference field="6" count="1" selected="0">
            <x v="0"/>
          </reference>
          <reference field="23" count="1">
            <x v="1"/>
          </reference>
        </references>
      </pivotArea>
    </format>
    <format dxfId="504">
      <pivotArea dataOnly="0" labelOnly="1" outline="0" fieldPosition="0">
        <references count="2">
          <reference field="6" count="1" selected="0">
            <x v="1"/>
          </reference>
          <reference field="23" count="1">
            <x v="1"/>
          </reference>
        </references>
      </pivotArea>
    </format>
    <format dxfId="503">
      <pivotArea dataOnly="0" labelOnly="1" outline="0" fieldPosition="0">
        <references count="2">
          <reference field="6" count="1" selected="0">
            <x v="2"/>
          </reference>
          <reference field="23" count="1">
            <x v="1"/>
          </reference>
        </references>
      </pivotArea>
    </format>
    <format dxfId="502">
      <pivotArea dataOnly="0" labelOnly="1" outline="0" fieldPosition="0">
        <references count="2">
          <reference field="6" count="1" selected="0">
            <x v="3"/>
          </reference>
          <reference field="23" count="1">
            <x v="1"/>
          </reference>
        </references>
      </pivotArea>
    </format>
    <format dxfId="501">
      <pivotArea dataOnly="0" labelOnly="1" outline="0" fieldPosition="0">
        <references count="2">
          <reference field="6" count="1" selected="0">
            <x v="4"/>
          </reference>
          <reference field="23" count="1">
            <x v="0"/>
          </reference>
        </references>
      </pivotArea>
    </format>
    <format dxfId="500">
      <pivotArea dataOnly="0" labelOnly="1" outline="0" fieldPosition="0">
        <references count="2">
          <reference field="6" count="1" selected="0">
            <x v="5"/>
          </reference>
          <reference field="23" count="1">
            <x v="1"/>
          </reference>
        </references>
      </pivotArea>
    </format>
    <format dxfId="499">
      <pivotArea dataOnly="0" labelOnly="1" outline="0" fieldPosition="0">
        <references count="2">
          <reference field="6" count="1" selected="0">
            <x v="6"/>
          </reference>
          <reference field="23" count="1">
            <x v="1"/>
          </reference>
        </references>
      </pivotArea>
    </format>
    <format dxfId="498">
      <pivotArea dataOnly="0" labelOnly="1" outline="0" fieldPosition="0">
        <references count="2">
          <reference field="6" count="1" selected="0">
            <x v="7"/>
          </reference>
          <reference field="23" count="1">
            <x v="1"/>
          </reference>
        </references>
      </pivotArea>
    </format>
    <format dxfId="497">
      <pivotArea dataOnly="0" labelOnly="1" outline="0" fieldPosition="0">
        <references count="2">
          <reference field="6" count="1" selected="0">
            <x v="8"/>
          </reference>
          <reference field="23" count="1">
            <x v="3"/>
          </reference>
        </references>
      </pivotArea>
    </format>
    <format dxfId="496">
      <pivotArea dataOnly="0" labelOnly="1" outline="0" fieldPosition="0">
        <references count="2">
          <reference field="6" count="1" selected="0">
            <x v="9"/>
          </reference>
          <reference field="23" count="1">
            <x v="2"/>
          </reference>
        </references>
      </pivotArea>
    </format>
    <format dxfId="495">
      <pivotArea dataOnly="0" labelOnly="1" outline="0" fieldPosition="0">
        <references count="2">
          <reference field="6" count="1" selected="0">
            <x v="10"/>
          </reference>
          <reference field="23" count="1">
            <x v="1"/>
          </reference>
        </references>
      </pivotArea>
    </format>
    <format dxfId="494">
      <pivotArea dataOnly="0" labelOnly="1" outline="0" fieldPosition="0">
        <references count="2">
          <reference field="6" count="1" selected="0">
            <x v="11"/>
          </reference>
          <reference field="23" count="1">
            <x v="4"/>
          </reference>
        </references>
      </pivotArea>
    </format>
    <format dxfId="493">
      <pivotArea dataOnly="0" labelOnly="1" outline="0" fieldPosition="0">
        <references count="2">
          <reference field="6" count="1" selected="0">
            <x v="12"/>
          </reference>
          <reference field="23" count="1">
            <x v="1"/>
          </reference>
        </references>
      </pivotArea>
    </format>
    <format dxfId="492">
      <pivotArea dataOnly="0" labelOnly="1" outline="0" fieldPosition="0">
        <references count="2">
          <reference field="6" count="1" selected="0">
            <x v="13"/>
          </reference>
          <reference field="23" count="1">
            <x v="1"/>
          </reference>
        </references>
      </pivotArea>
    </format>
    <format dxfId="491">
      <pivotArea dataOnly="0" labelOnly="1" outline="0" fieldPosition="0">
        <references count="2">
          <reference field="6" count="1" selected="0">
            <x v="14"/>
          </reference>
          <reference field="23" count="1">
            <x v="4"/>
          </reference>
        </references>
      </pivotArea>
    </format>
    <format dxfId="490">
      <pivotArea dataOnly="0" labelOnly="1" outline="0" fieldPosition="0">
        <references count="2">
          <reference field="6" count="1" selected="0">
            <x v="15"/>
          </reference>
          <reference field="23" count="1">
            <x v="4"/>
          </reference>
        </references>
      </pivotArea>
    </format>
    <format dxfId="489">
      <pivotArea dataOnly="0" labelOnly="1" outline="0" fieldPosition="0">
        <references count="2">
          <reference field="6" count="1" selected="0">
            <x v="16"/>
          </reference>
          <reference field="23" count="1">
            <x v="2"/>
          </reference>
        </references>
      </pivotArea>
    </format>
    <format dxfId="488">
      <pivotArea dataOnly="0" labelOnly="1" outline="0" fieldPosition="0">
        <references count="2">
          <reference field="6" count="1" selected="0">
            <x v="17"/>
          </reference>
          <reference field="23" count="1">
            <x v="3"/>
          </reference>
        </references>
      </pivotArea>
    </format>
    <format dxfId="487">
      <pivotArea dataOnly="0" labelOnly="1" outline="0" fieldPosition="0">
        <references count="2">
          <reference field="6" count="1" selected="0">
            <x v="18"/>
          </reference>
          <reference field="23" count="1">
            <x v="1"/>
          </reference>
        </references>
      </pivotArea>
    </format>
    <format dxfId="486">
      <pivotArea dataOnly="0" labelOnly="1" outline="0" fieldPosition="0">
        <references count="2">
          <reference field="6" count="1" selected="0">
            <x v="19"/>
          </reference>
          <reference field="23" count="1">
            <x v="1"/>
          </reference>
        </references>
      </pivotArea>
    </format>
    <format dxfId="485">
      <pivotArea dataOnly="0" labelOnly="1" outline="0" fieldPosition="0">
        <references count="2">
          <reference field="6" count="1" selected="0">
            <x v="20"/>
          </reference>
          <reference field="23" count="1">
            <x v="1"/>
          </reference>
        </references>
      </pivotArea>
    </format>
    <format dxfId="484">
      <pivotArea dataOnly="0" labelOnly="1" outline="0" fieldPosition="0">
        <references count="2">
          <reference field="6" count="1" selected="0">
            <x v="21"/>
          </reference>
          <reference field="23" count="1">
            <x v="4"/>
          </reference>
        </references>
      </pivotArea>
    </format>
    <format dxfId="483">
      <pivotArea dataOnly="0" labelOnly="1" outline="0" fieldPosition="0">
        <references count="2">
          <reference field="6" count="1" selected="0">
            <x v="22"/>
          </reference>
          <reference field="23" count="1">
            <x v="3"/>
          </reference>
        </references>
      </pivotArea>
    </format>
    <format dxfId="482">
      <pivotArea dataOnly="0" labelOnly="1" outline="0" fieldPosition="0">
        <references count="2">
          <reference field="6" count="1" selected="0">
            <x v="23"/>
          </reference>
          <reference field="23" count="1">
            <x v="2"/>
          </reference>
        </references>
      </pivotArea>
    </format>
    <format dxfId="481">
      <pivotArea dataOnly="0" labelOnly="1" outline="0" fieldPosition="0">
        <references count="2">
          <reference field="6" count="1" selected="0">
            <x v="24"/>
          </reference>
          <reference field="23" count="1">
            <x v="2"/>
          </reference>
        </references>
      </pivotArea>
    </format>
    <format dxfId="480">
      <pivotArea dataOnly="0" labelOnly="1" outline="0" fieldPosition="0">
        <references count="2">
          <reference field="6" count="1" selected="0">
            <x v="25"/>
          </reference>
          <reference field="23" count="1">
            <x v="1"/>
          </reference>
        </references>
      </pivotArea>
    </format>
    <format dxfId="479">
      <pivotArea dataOnly="0" labelOnly="1" outline="0" fieldPosition="0">
        <references count="2">
          <reference field="6" count="1" selected="0">
            <x v="26"/>
          </reference>
          <reference field="23" count="1">
            <x v="4"/>
          </reference>
        </references>
      </pivotArea>
    </format>
    <format dxfId="478">
      <pivotArea dataOnly="0" labelOnly="1" outline="0" fieldPosition="0">
        <references count="2">
          <reference field="6" count="1" selected="0">
            <x v="27"/>
          </reference>
          <reference field="23" count="1">
            <x v="1"/>
          </reference>
        </references>
      </pivotArea>
    </format>
    <format dxfId="477">
      <pivotArea dataOnly="0" labelOnly="1" outline="0" fieldPosition="0">
        <references count="2">
          <reference field="6" count="1" selected="0">
            <x v="28"/>
          </reference>
          <reference field="23" count="1">
            <x v="2"/>
          </reference>
        </references>
      </pivotArea>
    </format>
    <format dxfId="476">
      <pivotArea dataOnly="0" labelOnly="1" outline="0" fieldPosition="0">
        <references count="2">
          <reference field="6" count="1" selected="0">
            <x v="29"/>
          </reference>
          <reference field="23" count="1">
            <x v="1"/>
          </reference>
        </references>
      </pivotArea>
    </format>
    <format dxfId="475">
      <pivotArea dataOnly="0" labelOnly="1" outline="0" fieldPosition="0">
        <references count="2">
          <reference field="6" count="1" selected="0">
            <x v="30"/>
          </reference>
          <reference field="23" count="1">
            <x v="1"/>
          </reference>
        </references>
      </pivotArea>
    </format>
    <format dxfId="474">
      <pivotArea dataOnly="0" labelOnly="1" outline="0" fieldPosition="0">
        <references count="2">
          <reference field="6" count="1" selected="0">
            <x v="31"/>
          </reference>
          <reference field="23" count="1">
            <x v="1"/>
          </reference>
        </references>
      </pivotArea>
    </format>
    <format dxfId="473">
      <pivotArea dataOnly="0" labelOnly="1" outline="0" fieldPosition="0">
        <references count="2">
          <reference field="6" count="1" selected="0">
            <x v="32"/>
          </reference>
          <reference field="23" count="1">
            <x v="1"/>
          </reference>
        </references>
      </pivotArea>
    </format>
    <format dxfId="472">
      <pivotArea dataOnly="0" labelOnly="1" outline="0" fieldPosition="0">
        <references count="2">
          <reference field="6" count="1" selected="0">
            <x v="33"/>
          </reference>
          <reference field="23" count="1">
            <x v="1"/>
          </reference>
        </references>
      </pivotArea>
    </format>
    <format dxfId="471">
      <pivotArea dataOnly="0" labelOnly="1" outline="0" fieldPosition="0">
        <references count="2">
          <reference field="6" count="1" selected="0">
            <x v="34"/>
          </reference>
          <reference field="23" count="1">
            <x v="1"/>
          </reference>
        </references>
      </pivotArea>
    </format>
    <format dxfId="470">
      <pivotArea dataOnly="0" labelOnly="1" outline="0" fieldPosition="0">
        <references count="2">
          <reference field="6" count="1" selected="0">
            <x v="35"/>
          </reference>
          <reference field="23" count="1">
            <x v="1"/>
          </reference>
        </references>
      </pivotArea>
    </format>
    <format dxfId="469">
      <pivotArea dataOnly="0" labelOnly="1" outline="0" fieldPosition="0">
        <references count="2">
          <reference field="6" count="1" selected="0">
            <x v="36"/>
          </reference>
          <reference field="23" count="1">
            <x v="2"/>
          </reference>
        </references>
      </pivotArea>
    </format>
    <format dxfId="468">
      <pivotArea dataOnly="0" labelOnly="1" outline="0" fieldPosition="0">
        <references count="2">
          <reference field="6" count="1" selected="0">
            <x v="37"/>
          </reference>
          <reference field="23" count="1">
            <x v="2"/>
          </reference>
        </references>
      </pivotArea>
    </format>
    <format dxfId="467">
      <pivotArea dataOnly="0" labelOnly="1" outline="0" fieldPosition="0">
        <references count="2">
          <reference field="6" count="1" selected="0">
            <x v="38"/>
          </reference>
          <reference field="23" count="1">
            <x v="1"/>
          </reference>
        </references>
      </pivotArea>
    </format>
    <format dxfId="466">
      <pivotArea dataOnly="0" labelOnly="1" outline="0" fieldPosition="0">
        <references count="2">
          <reference field="6" count="1" selected="0">
            <x v="39"/>
          </reference>
          <reference field="23" count="1">
            <x v="4"/>
          </reference>
        </references>
      </pivotArea>
    </format>
    <format dxfId="465">
      <pivotArea dataOnly="0" labelOnly="1" outline="0" fieldPosition="0">
        <references count="2">
          <reference field="6" count="1" selected="0">
            <x v="40"/>
          </reference>
          <reference field="23" count="1">
            <x v="1"/>
          </reference>
        </references>
      </pivotArea>
    </format>
    <format dxfId="464">
      <pivotArea dataOnly="0" labelOnly="1" outline="0" fieldPosition="0">
        <references count="2">
          <reference field="6" count="1" selected="0">
            <x v="41"/>
          </reference>
          <reference field="23" count="1">
            <x v="1"/>
          </reference>
        </references>
      </pivotArea>
    </format>
    <format dxfId="463">
      <pivotArea dataOnly="0" labelOnly="1" outline="0" fieldPosition="0">
        <references count="2">
          <reference field="6" count="1" selected="0">
            <x v="42"/>
          </reference>
          <reference field="23" count="1">
            <x v="1"/>
          </reference>
        </references>
      </pivotArea>
    </format>
    <format dxfId="462">
      <pivotArea dataOnly="0" labelOnly="1" outline="0" fieldPosition="0">
        <references count="2">
          <reference field="6" count="1" selected="0">
            <x v="43"/>
          </reference>
          <reference field="23" count="1">
            <x v="1"/>
          </reference>
        </references>
      </pivotArea>
    </format>
    <format dxfId="461">
      <pivotArea dataOnly="0" labelOnly="1" outline="0" fieldPosition="0">
        <references count="2">
          <reference field="6" count="1" selected="0">
            <x v="44"/>
          </reference>
          <reference field="23" count="1">
            <x v="1"/>
          </reference>
        </references>
      </pivotArea>
    </format>
    <format dxfId="460">
      <pivotArea dataOnly="0" labelOnly="1" outline="0" fieldPosition="0">
        <references count="2">
          <reference field="6" count="1" selected="0">
            <x v="45"/>
          </reference>
          <reference field="23" count="1">
            <x v="1"/>
          </reference>
        </references>
      </pivotArea>
    </format>
    <format dxfId="459">
      <pivotArea dataOnly="0" labelOnly="1" outline="0" fieldPosition="0">
        <references count="2">
          <reference field="6" count="1" selected="0">
            <x v="46"/>
          </reference>
          <reference field="23" count="1">
            <x v="1"/>
          </reference>
        </references>
      </pivotArea>
    </format>
    <format dxfId="458">
      <pivotArea dataOnly="0" labelOnly="1" outline="0" fieldPosition="0">
        <references count="2">
          <reference field="6" count="1" selected="0">
            <x v="47"/>
          </reference>
          <reference field="23" count="1">
            <x v="1"/>
          </reference>
        </references>
      </pivotArea>
    </format>
    <format dxfId="457">
      <pivotArea dataOnly="0" labelOnly="1" outline="0" fieldPosition="0">
        <references count="2">
          <reference field="6" count="1" selected="0">
            <x v="48"/>
          </reference>
          <reference field="23" count="1">
            <x v="2"/>
          </reference>
        </references>
      </pivotArea>
    </format>
    <format dxfId="456">
      <pivotArea dataOnly="0" labelOnly="1" outline="0" fieldPosition="0">
        <references count="2">
          <reference field="6" count="1" selected="0">
            <x v="49"/>
          </reference>
          <reference field="23" count="1">
            <x v="1"/>
          </reference>
        </references>
      </pivotArea>
    </format>
    <format dxfId="455">
      <pivotArea dataOnly="0" labelOnly="1" outline="0" fieldPosition="0">
        <references count="2">
          <reference field="6" count="1" selected="0">
            <x v="50"/>
          </reference>
          <reference field="23" count="1">
            <x v="1"/>
          </reference>
        </references>
      </pivotArea>
    </format>
    <format dxfId="454">
      <pivotArea dataOnly="0" labelOnly="1" outline="0" fieldPosition="0">
        <references count="2">
          <reference field="6" count="1" selected="0">
            <x v="51"/>
          </reference>
          <reference field="23" count="1">
            <x v="1"/>
          </reference>
        </references>
      </pivotArea>
    </format>
    <format dxfId="453">
      <pivotArea dataOnly="0" labelOnly="1" outline="0" fieldPosition="0">
        <references count="2">
          <reference field="6" count="1" selected="0">
            <x v="52"/>
          </reference>
          <reference field="23" count="1">
            <x v="4"/>
          </reference>
        </references>
      </pivotArea>
    </format>
    <format dxfId="452">
      <pivotArea dataOnly="0" labelOnly="1" outline="0" fieldPosition="0">
        <references count="2">
          <reference field="6" count="1" selected="0">
            <x v="53"/>
          </reference>
          <reference field="23" count="1">
            <x v="1"/>
          </reference>
        </references>
      </pivotArea>
    </format>
    <format dxfId="451">
      <pivotArea dataOnly="0" labelOnly="1" outline="0" fieldPosition="0">
        <references count="2">
          <reference field="6" count="1" selected="0">
            <x v="54"/>
          </reference>
          <reference field="23" count="1">
            <x v="4"/>
          </reference>
        </references>
      </pivotArea>
    </format>
    <format dxfId="450">
      <pivotArea dataOnly="0" labelOnly="1" outline="0" fieldPosition="0">
        <references count="2">
          <reference field="6" count="1" selected="0">
            <x v="55"/>
          </reference>
          <reference field="23" count="1">
            <x v="1"/>
          </reference>
        </references>
      </pivotArea>
    </format>
    <format dxfId="449">
      <pivotArea dataOnly="0" labelOnly="1" outline="0" fieldPosition="0">
        <references count="2">
          <reference field="6" count="1" selected="0">
            <x v="56"/>
          </reference>
          <reference field="23" count="1">
            <x v="1"/>
          </reference>
        </references>
      </pivotArea>
    </format>
    <format dxfId="448">
      <pivotArea dataOnly="0" labelOnly="1" outline="0" fieldPosition="0">
        <references count="2">
          <reference field="6" count="1" selected="0">
            <x v="57"/>
          </reference>
          <reference field="23" count="1">
            <x v="2"/>
          </reference>
        </references>
      </pivotArea>
    </format>
    <format dxfId="447">
      <pivotArea dataOnly="0" labelOnly="1" outline="0" fieldPosition="0">
        <references count="2">
          <reference field="6" count="1" selected="0">
            <x v="58"/>
          </reference>
          <reference field="23" count="1">
            <x v="1"/>
          </reference>
        </references>
      </pivotArea>
    </format>
    <format dxfId="446">
      <pivotArea dataOnly="0" labelOnly="1" outline="0" fieldPosition="0">
        <references count="2">
          <reference field="6" count="1" selected="0">
            <x v="59"/>
          </reference>
          <reference field="23" count="1">
            <x v="1"/>
          </reference>
        </references>
      </pivotArea>
    </format>
    <format dxfId="445">
      <pivotArea dataOnly="0" labelOnly="1" outline="0" fieldPosition="0">
        <references count="2">
          <reference field="6" count="1" selected="0">
            <x v="60"/>
          </reference>
          <reference field="23" count="1">
            <x v="1"/>
          </reference>
        </references>
      </pivotArea>
    </format>
    <format dxfId="444">
      <pivotArea dataOnly="0" labelOnly="1" outline="0" fieldPosition="0">
        <references count="2">
          <reference field="6" count="1" selected="0">
            <x v="61"/>
          </reference>
          <reference field="23" count="1">
            <x v="1"/>
          </reference>
        </references>
      </pivotArea>
    </format>
    <format dxfId="443">
      <pivotArea dataOnly="0" labelOnly="1" outline="0" fieldPosition="0">
        <references count="2">
          <reference field="6" count="1" selected="0">
            <x v="62"/>
          </reference>
          <reference field="23" count="1">
            <x v="1"/>
          </reference>
        </references>
      </pivotArea>
    </format>
    <format dxfId="442">
      <pivotArea dataOnly="0" labelOnly="1" outline="0" fieldPosition="0">
        <references count="2">
          <reference field="6" count="1" selected="0">
            <x v="63"/>
          </reference>
          <reference field="23" count="1">
            <x v="1"/>
          </reference>
        </references>
      </pivotArea>
    </format>
    <format dxfId="441">
      <pivotArea dataOnly="0" labelOnly="1" outline="0" fieldPosition="0">
        <references count="2">
          <reference field="6" count="1" selected="0">
            <x v="64"/>
          </reference>
          <reference field="23" count="1">
            <x v="1"/>
          </reference>
        </references>
      </pivotArea>
    </format>
    <format dxfId="440">
      <pivotArea dataOnly="0" labelOnly="1" outline="0" fieldPosition="0">
        <references count="2">
          <reference field="6" count="1" selected="0">
            <x v="65"/>
          </reference>
          <reference field="23" count="1">
            <x v="2"/>
          </reference>
        </references>
      </pivotArea>
    </format>
    <format dxfId="439">
      <pivotArea dataOnly="0" labelOnly="1" outline="0" fieldPosition="0">
        <references count="2">
          <reference field="6" count="1" selected="0">
            <x v="66"/>
          </reference>
          <reference field="23" count="1">
            <x v="1"/>
          </reference>
        </references>
      </pivotArea>
    </format>
    <format dxfId="438">
      <pivotArea dataOnly="0" labelOnly="1" outline="0" fieldPosition="0">
        <references count="2">
          <reference field="6" count="1" selected="0">
            <x v="67"/>
          </reference>
          <reference field="23" count="1">
            <x v="2"/>
          </reference>
        </references>
      </pivotArea>
    </format>
    <format dxfId="437">
      <pivotArea dataOnly="0" labelOnly="1" outline="0" fieldPosition="0">
        <references count="2">
          <reference field="6" count="1" selected="0">
            <x v="68"/>
          </reference>
          <reference field="23" count="1">
            <x v="1"/>
          </reference>
        </references>
      </pivotArea>
    </format>
    <format dxfId="436">
      <pivotArea dataOnly="0" labelOnly="1" outline="0" fieldPosition="0">
        <references count="2">
          <reference field="6" count="1" selected="0">
            <x v="69"/>
          </reference>
          <reference field="23" count="1">
            <x v="1"/>
          </reference>
        </references>
      </pivotArea>
    </format>
    <format dxfId="435">
      <pivotArea dataOnly="0" labelOnly="1" outline="0" fieldPosition="0">
        <references count="2">
          <reference field="6" count="1" selected="0">
            <x v="70"/>
          </reference>
          <reference field="23" count="1">
            <x v="1"/>
          </reference>
        </references>
      </pivotArea>
    </format>
    <format dxfId="434">
      <pivotArea dataOnly="0" labelOnly="1" outline="0" fieldPosition="0">
        <references count="2">
          <reference field="6" count="1" selected="0">
            <x v="71"/>
          </reference>
          <reference field="23" count="1">
            <x v="2"/>
          </reference>
        </references>
      </pivotArea>
    </format>
    <format dxfId="433">
      <pivotArea dataOnly="0" labelOnly="1" outline="0" fieldPosition="0">
        <references count="2">
          <reference field="6" count="1" selected="0">
            <x v="72"/>
          </reference>
          <reference field="23" count="1">
            <x v="4"/>
          </reference>
        </references>
      </pivotArea>
    </format>
    <format dxfId="432">
      <pivotArea dataOnly="0" labelOnly="1" outline="0" fieldPosition="0">
        <references count="2">
          <reference field="6" count="1" selected="0">
            <x v="73"/>
          </reference>
          <reference field="23" count="1">
            <x v="4"/>
          </reference>
        </references>
      </pivotArea>
    </format>
    <format dxfId="431">
      <pivotArea field="23" type="button" dataOnly="0" labelOnly="1" outline="0" axis="axisRow" fieldPosition="1"/>
    </format>
    <format dxfId="430">
      <pivotArea field="6" type="button" dataOnly="0" labelOnly="1" outline="0" axis="axisRow" fieldPosition="0"/>
    </format>
    <format dxfId="429">
      <pivotArea field="23" type="button" dataOnly="0" labelOnly="1" outline="0" axis="axisRow" fieldPosition="1"/>
    </format>
    <format dxfId="428">
      <pivotArea dataOnly="0" labelOnly="1" outline="0" fieldPosition="0">
        <references count="1">
          <reference field="4294967294" count="3">
            <x v="0"/>
            <x v="1"/>
            <x v="2"/>
          </reference>
        </references>
      </pivotArea>
    </format>
    <format dxfId="427">
      <pivotArea outline="0" collapsedLevelsAreSubtotals="1" fieldPosition="0">
        <references count="2">
          <reference field="4294967294" count="1" selected="0">
            <x v="2"/>
          </reference>
          <reference field="6" count="3" selected="0">
            <x v="71"/>
            <x v="72"/>
            <x v="73"/>
          </reference>
        </references>
      </pivotArea>
    </format>
    <format dxfId="426">
      <pivotArea dataOnly="0" labelOnly="1" outline="0" fieldPosition="0">
        <references count="1">
          <reference field="6" count="14">
            <x v="0"/>
            <x v="12"/>
            <x v="13"/>
            <x v="39"/>
            <x v="45"/>
            <x v="46"/>
            <x v="49"/>
            <x v="58"/>
            <x v="60"/>
            <x v="61"/>
            <x v="63"/>
            <x v="68"/>
            <x v="69"/>
            <x v="70"/>
          </reference>
        </references>
      </pivotArea>
    </format>
    <format dxfId="425">
      <pivotArea dataOnly="0" labelOnly="1" outline="0" fieldPosition="0">
        <references count="1">
          <reference field="6" count="14">
            <x v="0"/>
            <x v="12"/>
            <x v="13"/>
            <x v="39"/>
            <x v="45"/>
            <x v="46"/>
            <x v="49"/>
            <x v="58"/>
            <x v="60"/>
            <x v="61"/>
            <x v="63"/>
            <x v="68"/>
            <x v="69"/>
            <x v="70"/>
          </reference>
        </references>
      </pivotArea>
    </format>
    <format dxfId="424">
      <pivotArea dataOnly="0" labelOnly="1" outline="0" fieldPosition="0">
        <references count="1">
          <reference field="6" count="1">
            <x v="70"/>
          </reference>
        </references>
      </pivotArea>
    </format>
    <format dxfId="423">
      <pivotArea dataOnly="0" labelOnly="1" outline="0" fieldPosition="0">
        <references count="1">
          <reference field="6" count="1">
            <x v="70"/>
          </reference>
        </references>
      </pivotArea>
    </format>
    <format dxfId="422">
      <pivotArea outline="0" collapsedLevelsAreSubtotals="1" fieldPosition="0">
        <references count="3">
          <reference field="4294967294" count="1" selected="0">
            <x v="2"/>
          </reference>
          <reference field="6" count="1" selected="0">
            <x v="17"/>
          </reference>
          <reference field="23" count="1" selected="0">
            <x v="3"/>
          </reference>
        </references>
      </pivotArea>
    </format>
    <format dxfId="421">
      <pivotArea outline="0" collapsedLevelsAreSubtotals="1" fieldPosition="0">
        <references count="3">
          <reference field="4294967294" count="1" selected="0">
            <x v="2"/>
          </reference>
          <reference field="6" count="1" selected="0">
            <x v="17"/>
          </reference>
          <reference field="23" count="1" selected="0">
            <x v="3"/>
          </reference>
        </references>
      </pivotArea>
    </format>
    <format dxfId="420">
      <pivotArea outline="0" collapsedLevelsAreSubtotals="1" fieldPosition="0">
        <references count="3">
          <reference field="4294967294" count="1" selected="0">
            <x v="2"/>
          </reference>
          <reference field="6" count="1" selected="0">
            <x v="17"/>
          </reference>
          <reference field="23" count="1" selected="0">
            <x v="3"/>
          </reference>
        </references>
      </pivotArea>
    </format>
    <format dxfId="419">
      <pivotArea outline="0" collapsedLevelsAreSubtotals="1" fieldPosition="0">
        <references count="3">
          <reference field="4294967294" count="1" selected="0">
            <x v="2"/>
          </reference>
          <reference field="6" count="1" selected="0">
            <x v="17"/>
          </reference>
          <reference field="23" count="1" selected="0">
            <x v="3"/>
          </reference>
        </references>
      </pivotArea>
    </format>
    <format dxfId="418">
      <pivotArea dataOnly="0" labelOnly="1" outline="0" fieldPosition="0">
        <references count="1">
          <reference field="6" count="6">
            <x v="62"/>
            <x v="74"/>
            <x v="75"/>
            <x v="76"/>
            <x v="77"/>
            <x v="78"/>
          </reference>
        </references>
      </pivotArea>
    </format>
    <format dxfId="417">
      <pivotArea outline="0" fieldPosition="0">
        <references count="1">
          <reference field="4294967294" count="2" selected="0">
            <x v="0"/>
            <x v="1"/>
          </reference>
        </references>
      </pivotArea>
    </format>
    <format dxfId="416">
      <pivotArea outline="0" fieldPosition="0">
        <references count="3">
          <reference field="4294967294" count="2" selected="0">
            <x v="0"/>
            <x v="1"/>
          </reference>
          <reference field="6" count="1" selected="0">
            <x v="16"/>
          </reference>
          <reference field="23" count="1" selected="0">
            <x v="3"/>
          </reference>
        </references>
      </pivotArea>
    </format>
    <format dxfId="415">
      <pivotArea outline="0" fieldPosition="0">
        <references count="3">
          <reference field="4294967294" count="2" selected="0">
            <x v="0"/>
            <x v="1"/>
          </reference>
          <reference field="6" count="4" selected="0">
            <x v="30"/>
            <x v="36"/>
            <x v="43"/>
            <x v="44"/>
          </reference>
          <reference field="23" count="3" selected="0">
            <x v="1"/>
            <x v="2"/>
            <x v="3"/>
          </reference>
        </references>
      </pivotArea>
    </format>
    <format dxfId="414">
      <pivotArea outline="0" fieldPosition="0">
        <references count="3">
          <reference field="4294967294" count="2" selected="0">
            <x v="0"/>
            <x v="1"/>
          </reference>
          <reference field="6" count="2" selected="0">
            <x v="47"/>
            <x v="62"/>
          </reference>
          <reference field="23" count="1" selected="0">
            <x v="1"/>
          </reference>
        </references>
      </pivotArea>
    </format>
    <format dxfId="413">
      <pivotArea outline="0" fieldPosition="0">
        <references count="3">
          <reference field="4294967294" count="2" selected="0">
            <x v="0"/>
            <x v="1"/>
          </reference>
          <reference field="6" count="5" selected="0">
            <x v="74"/>
            <x v="75"/>
            <x v="76"/>
            <x v="77"/>
            <x v="78"/>
          </reference>
          <reference field="23" count="1" selected="0">
            <x v="1"/>
          </reference>
        </references>
      </pivotArea>
    </format>
    <format dxfId="412">
      <pivotArea outline="0" fieldPosition="0">
        <references count="3">
          <reference field="4294967294" count="2" selected="0">
            <x v="0"/>
            <x v="1"/>
          </reference>
          <reference field="6" count="1" selected="0">
            <x v="81"/>
          </reference>
          <reference field="23" count="1" selected="0">
            <x v="1"/>
          </reference>
        </references>
      </pivotArea>
    </format>
    <format dxfId="411">
      <pivotArea outline="0" fieldPosition="0">
        <references count="3">
          <reference field="4294967294" count="2" selected="0">
            <x v="0"/>
            <x v="1"/>
          </reference>
          <reference field="6" count="4" selected="0">
            <x v="119"/>
            <x v="120"/>
            <x v="121"/>
            <x v="122"/>
          </reference>
          <reference field="23" count="2" selected="0">
            <x v="1"/>
            <x v="3"/>
          </reference>
        </references>
      </pivotArea>
    </format>
    <format dxfId="410">
      <pivotArea outline="0" fieldPosition="0">
        <references count="3">
          <reference field="4294967294" count="2" selected="0">
            <x v="0"/>
            <x v="1"/>
          </reference>
          <reference field="6" count="3" selected="0">
            <x v="125"/>
            <x v="126"/>
            <x v="127"/>
          </reference>
          <reference field="23" count="1" selected="0">
            <x v="1"/>
          </reference>
        </references>
      </pivotArea>
    </format>
  </formats>
  <conditionalFormats count="1">
    <conditionalFormat priority="1">
      <pivotAreas count="1">
        <pivotArea type="data" outline="0" collapsedLevelsAreSubtotals="1" fieldPosition="0">
          <references count="1">
            <reference field="4294967294" count="1" selected="0">
              <x v="2"/>
            </reference>
          </references>
        </pivotArea>
      </pivotAreas>
    </conditionalFormat>
  </conditional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1" cacheId="1" applyNumberFormats="0" applyBorderFormats="0" applyFontFormats="0" applyPatternFormats="0" applyAlignmentFormats="0" applyWidthHeightFormats="1" dataCaption="Valores" updatedVersion="6" minRefreshableVersion="3" rowGrandTotals="0" itemPrintTitles="1" createdVersion="6" indent="0" outline="1" outlineData="1" multipleFieldFilters="0">
  <location ref="A3:B12" firstHeaderRow="1" firstDataRow="1" firstDataCol="1"/>
  <pivotFields count="27">
    <pivotField showAll="0"/>
    <pivotField showAll="0"/>
    <pivotField showAll="0"/>
    <pivotField showAll="0"/>
    <pivotField axis="axisRow" showAll="0">
      <items count="10">
        <item x="0"/>
        <item x="1"/>
        <item x="2"/>
        <item x="3"/>
        <item x="4"/>
        <item x="5"/>
        <item x="6"/>
        <item x="7"/>
        <item x="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numFmtId="9" showAll="0" defaultSubtotal="0"/>
    <pivotField showAll="0"/>
    <pivotField showAll="0"/>
    <pivotField showAll="0"/>
    <pivotField showAll="0"/>
    <pivotField showAll="0"/>
    <pivotField showAll="0"/>
    <pivotField showAll="0"/>
    <pivotField dataField="1" showAll="0"/>
    <pivotField dragToRow="0" dragToCol="0" dragToPage="0" showAll="0" defaultSubtotal="0"/>
  </pivotFields>
  <rowFields count="1">
    <field x="4"/>
  </rowFields>
  <rowItems count="9">
    <i>
      <x/>
    </i>
    <i>
      <x v="1"/>
    </i>
    <i>
      <x v="2"/>
    </i>
    <i>
      <x v="3"/>
    </i>
    <i>
      <x v="4"/>
    </i>
    <i>
      <x v="5"/>
    </i>
    <i>
      <x v="6"/>
    </i>
    <i>
      <x v="7"/>
    </i>
    <i>
      <x v="8"/>
    </i>
  </rowItems>
  <colItems count="1">
    <i/>
  </colItems>
  <dataFields count="1">
    <dataField name="Suma de AVENCE PONDERADO" fld="25" baseField="4" baseItem="0" numFmtId="9"/>
  </dataFields>
  <formats count="11">
    <format dxfId="10">
      <pivotArea outline="0" collapsedLevelsAreSubtotals="1" fieldPosition="0"/>
    </format>
    <format dxfId="9">
      <pivotArea type="all" dataOnly="0" outline="0" fieldPosition="0"/>
    </format>
    <format dxfId="8">
      <pivotArea outline="0" collapsedLevelsAreSubtotals="1" fieldPosition="0"/>
    </format>
    <format dxfId="7">
      <pivotArea field="4" type="button" dataOnly="0" labelOnly="1" outline="0" axis="axisRow" fieldPosition="0"/>
    </format>
    <format dxfId="6">
      <pivotArea dataOnly="0" labelOnly="1" outline="0" axis="axisValues" fieldPosition="0"/>
    </format>
    <format dxfId="5">
      <pivotArea dataOnly="0" labelOnly="1" fieldPosition="0">
        <references count="1">
          <reference field="4" count="0"/>
        </references>
      </pivotArea>
    </format>
    <format dxfId="4">
      <pivotArea dataOnly="0" labelOnly="1" outline="0" axis="axisValues" fieldPosition="0"/>
    </format>
    <format dxfId="3">
      <pivotArea field="4" type="button" dataOnly="0" labelOnly="1" outline="0" axis="axisRow" fieldPosition="0"/>
    </format>
    <format dxfId="2">
      <pivotArea field="4" type="button" dataOnly="0" labelOnly="1" outline="0" axis="axisRow" fieldPosition="0"/>
    </format>
    <format dxfId="1">
      <pivotArea dataOnly="0" labelOnly="1" outline="0" axis="axisValues" fieldPosition="0"/>
    </format>
    <format dxfId="0">
      <pivotArea dataOnly="0" labelOnly="1" outline="0" axis="axisValues" fieldPosition="0"/>
    </format>
  </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Tabla Ejecución"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25">
  <location ref="A45:B48" firstHeaderRow="1" firstDataRow="1" firstDataCol="1"/>
  <pivotFields count="27">
    <pivotField showAll="0"/>
    <pivotField showAll="0"/>
    <pivotField showAll="0"/>
    <pivotField showAll="0"/>
    <pivotField showAll="0">
      <items count="10">
        <item x="0"/>
        <item x="1"/>
        <item x="2"/>
        <item x="3"/>
        <item x="4"/>
        <item x="5"/>
        <item x="6"/>
        <item x="7"/>
        <item x="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numFmtId="9" showAll="0"/>
    <pivotField showAll="0"/>
    <pivotField showAll="0"/>
    <pivotField showAll="0"/>
    <pivotField showAll="0"/>
    <pivotField numFmtId="9" showAll="0"/>
    <pivotField showAll="0">
      <items count="6">
        <item x="3"/>
        <item x="0"/>
        <item x="1"/>
        <item m="1" x="4"/>
        <item x="2"/>
        <item t="default"/>
      </items>
    </pivotField>
    <pivotField axis="axisRow" dataField="1" showAll="0">
      <items count="3">
        <item x="0"/>
        <item x="1"/>
        <item t="default"/>
      </items>
    </pivotField>
    <pivotField numFmtId="9" showAll="0"/>
    <pivotField dragToRow="0" dragToCol="0" dragToPage="0" showAll="0" defaultSubtotal="0"/>
  </pivotFields>
  <rowFields count="1">
    <field x="24"/>
  </rowFields>
  <rowItems count="3">
    <i>
      <x/>
    </i>
    <i>
      <x v="1"/>
    </i>
    <i t="grand">
      <x/>
    </i>
  </rowItems>
  <colItems count="1">
    <i/>
  </colItems>
  <dataFields count="1">
    <dataField name="Cuenta de Estado del Producto" fld="24" subtotal="count" baseField="0" baseItem="0"/>
  </dataFields>
  <formats count="14">
    <format dxfId="24">
      <pivotArea type="all" dataOnly="0" outline="0" fieldPosition="0"/>
    </format>
    <format dxfId="23">
      <pivotArea outline="0" collapsedLevelsAreSubtotals="1" fieldPosition="0"/>
    </format>
    <format dxfId="22">
      <pivotArea field="24" type="button" dataOnly="0" labelOnly="1" outline="0" axis="axisRow" fieldPosition="0"/>
    </format>
    <format dxfId="21">
      <pivotArea dataOnly="0" labelOnly="1" outline="0" axis="axisValues" fieldPosition="0"/>
    </format>
    <format dxfId="20">
      <pivotArea dataOnly="0" labelOnly="1" fieldPosition="0">
        <references count="1">
          <reference field="24" count="0"/>
        </references>
      </pivotArea>
    </format>
    <format dxfId="19">
      <pivotArea dataOnly="0" labelOnly="1" grandRow="1" outline="0" fieldPosition="0"/>
    </format>
    <format dxfId="18">
      <pivotArea dataOnly="0" labelOnly="1" outline="0" axis="axisValues" fieldPosition="0"/>
    </format>
    <format dxfId="17">
      <pivotArea type="all" dataOnly="0" outline="0" fieldPosition="0"/>
    </format>
    <format dxfId="16">
      <pivotArea outline="0" collapsedLevelsAreSubtotals="1" fieldPosition="0"/>
    </format>
    <format dxfId="15">
      <pivotArea field="24" type="button" dataOnly="0" labelOnly="1" outline="0" axis="axisRow" fieldPosition="0"/>
    </format>
    <format dxfId="14">
      <pivotArea dataOnly="0" labelOnly="1" outline="0" axis="axisValues" fieldPosition="0"/>
    </format>
    <format dxfId="13">
      <pivotArea dataOnly="0" labelOnly="1" fieldPosition="0">
        <references count="1">
          <reference field="24" count="0"/>
        </references>
      </pivotArea>
    </format>
    <format dxfId="12">
      <pivotArea dataOnly="0" labelOnly="1" grandRow="1" outline="0" fieldPosition="0"/>
    </format>
    <format dxfId="11">
      <pivotArea dataOnly="0" labelOnly="1" outline="0" axis="axisValues" fieldPosition="0"/>
    </format>
  </formats>
  <chartFormats count="4">
    <chartFormat chart="7" format="0" series="1">
      <pivotArea type="data" outline="0" fieldPosition="0">
        <references count="1">
          <reference field="4294967294" count="1" selected="0">
            <x v="0"/>
          </reference>
        </references>
      </pivotArea>
    </chartFormat>
    <chartFormat chart="10" format="0" series="1">
      <pivotArea type="data" outline="0" fieldPosition="0">
        <references count="1">
          <reference field="4294967294" count="1" selected="0">
            <x v="0"/>
          </reference>
        </references>
      </pivotArea>
    </chartFormat>
    <chartFormat chart="12" format="0" series="1">
      <pivotArea type="data" outline="0" fieldPosition="0">
        <references count="1">
          <reference field="4294967294" count="1" selected="0">
            <x v="0"/>
          </reference>
        </references>
      </pivotArea>
    </chartFormat>
    <chartFormat chart="16" format="6" series="1">
      <pivotArea type="data" outline="0" fieldPosition="0">
        <references count="1">
          <reference field="4294967294" count="1" selected="0">
            <x v="0"/>
          </reference>
        </references>
      </pivotArea>
    </chartFormat>
  </chart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TablaDinámica7" cacheId="1" applyNumberFormats="0" applyBorderFormats="0" applyFontFormats="0" applyPatternFormats="0" applyAlignmentFormats="0" applyWidthHeightFormats="1" dataCaption="Valores" updatedVersion="6" minRefreshableVersion="3" rowGrandTotals="0" colGrandTotals="0" itemPrintTitles="1" createdVersion="6" indent="0" outline="1" outlineData="1" multipleFieldFilters="0" rowHeaderCaption="Dependencia">
  <location ref="A82:B84" firstHeaderRow="1" firstDataRow="1" firstDataCol="1"/>
  <pivotFields count="27">
    <pivotField axis="axisRow" showAll="0">
      <items count="3">
        <item x="1"/>
        <item x="0"/>
        <item t="default"/>
      </items>
    </pivotField>
    <pivotField showAll="0"/>
    <pivotField showAll="0"/>
    <pivotField showAll="0"/>
    <pivotField showAll="0">
      <items count="10">
        <item x="0"/>
        <item x="1"/>
        <item x="2"/>
        <item x="3"/>
        <item x="4"/>
        <item x="5"/>
        <item x="6"/>
        <item x="7"/>
        <item x="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numFmtId="9" showAll="0"/>
    <pivotField showAll="0"/>
    <pivotField showAll="0"/>
    <pivotField showAll="0"/>
    <pivotField showAll="0"/>
    <pivotField numFmtId="9" showAll="0"/>
    <pivotField showAll="0"/>
    <pivotField showAll="0"/>
    <pivotField dataField="1" numFmtId="9" showAll="0"/>
    <pivotField dragToRow="0" dragToCol="0" dragToPage="0" showAll="0" defaultSubtotal="0"/>
  </pivotFields>
  <rowFields count="1">
    <field x="0"/>
  </rowFields>
  <rowItems count="2">
    <i>
      <x/>
    </i>
    <i>
      <x v="1"/>
    </i>
  </rowItems>
  <colItems count="1">
    <i/>
  </colItems>
  <dataFields count="1">
    <dataField name="Promedio de AVENCE PONDERADO" fld="25" subtotal="average" baseField="4" baseItem="0" numFmtId="9"/>
  </dataFields>
  <formats count="16">
    <format dxfId="40">
      <pivotArea outline="0" collapsedLevelsAreSubtotals="1" fieldPosition="0">
        <references count="1">
          <reference field="4294967294" count="1" selected="0">
            <x v="0"/>
          </reference>
        </references>
      </pivotArea>
    </format>
    <format dxfId="39">
      <pivotArea field="4" type="button" dataOnly="0" labelOnly="1" outline="0"/>
    </format>
    <format dxfId="38">
      <pivotArea type="all" dataOnly="0" outline="0" fieldPosition="0"/>
    </format>
    <format dxfId="37">
      <pivotArea outline="0" collapsedLevelsAreSubtotals="1" fieldPosition="0"/>
    </format>
    <format dxfId="36">
      <pivotArea field="4" type="button" dataOnly="0" labelOnly="1" outline="0"/>
    </format>
    <format dxfId="35">
      <pivotArea dataOnly="0" labelOnly="1" grandRow="1" outline="0" fieldPosition="0"/>
    </format>
    <format dxfId="34">
      <pivotArea dataOnly="0" labelOnly="1" outline="0" fieldPosition="0">
        <references count="1">
          <reference field="4294967294" count="1">
            <x v="0"/>
          </reference>
        </references>
      </pivotArea>
    </format>
    <format dxfId="33">
      <pivotArea type="all" dataOnly="0" outline="0" fieldPosition="0"/>
    </format>
    <format dxfId="32">
      <pivotArea outline="0" collapsedLevelsAreSubtotals="1" fieldPosition="0"/>
    </format>
    <format dxfId="31">
      <pivotArea field="4" type="button" dataOnly="0" labelOnly="1" outline="0"/>
    </format>
    <format dxfId="30">
      <pivotArea dataOnly="0" labelOnly="1" outline="0" fieldPosition="0">
        <references count="1">
          <reference field="4294967294" count="1">
            <x v="0"/>
          </reference>
        </references>
      </pivotArea>
    </format>
    <format dxfId="29">
      <pivotArea type="all" dataOnly="0" outline="0" fieldPosition="0"/>
    </format>
    <format dxfId="28">
      <pivotArea outline="0" collapsedLevelsAreSubtotals="1" fieldPosition="0"/>
    </format>
    <format dxfId="27">
      <pivotArea field="4" type="button" dataOnly="0" labelOnly="1" outline="0"/>
    </format>
    <format dxfId="26">
      <pivotArea dataOnly="0" labelOnly="1" outline="0" fieldPosition="0">
        <references count="1">
          <reference field="4294967294" count="1">
            <x v="0"/>
          </reference>
        </references>
      </pivotArea>
    </format>
    <format dxfId="25">
      <pivotArea dataOnly="0" labelOnly="1" outline="0" fieldPosition="0">
        <references count="1">
          <reference field="4294967294" count="1">
            <x v="0"/>
          </reference>
        </references>
      </pivotArea>
    </format>
  </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name="Tabla Productos" cacheId="1" applyNumberFormats="0" applyBorderFormats="0" applyFontFormats="0" applyPatternFormats="0" applyAlignmentFormats="0" applyWidthHeightFormats="1" dataCaption="Valores" updatedVersion="6" minRefreshableVersion="3" rowGrandTotals="0" colGrandTotals="0" itemPrintTitles="1" createdVersion="6" indent="0" compact="0" compactData="0" multipleFieldFilters="0" rowHeaderCaption="Producto">
  <location ref="A91:E163" firstHeaderRow="0" firstDataRow="1" firstDataCol="2" rowPageCount="1" colPageCount="1"/>
  <pivotFields count="27">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axis="axisPage" compact="0" outline="0" subtotalTop="0" showAll="0" defaultSubtotal="0">
      <items count="9">
        <item x="0"/>
        <item x="1"/>
        <item x="2"/>
        <item x="3"/>
        <item x="4"/>
        <item x="5"/>
        <item x="6"/>
        <item x="7"/>
        <item x="8"/>
      </items>
    </pivotField>
    <pivotField compact="0" outline="0" subtotalTop="0" showAll="0" defaultSubtotal="0"/>
    <pivotField axis="axisRow" compact="0" outline="0" subtotalTop="0" showAll="0" defaultSubtotal="0">
      <items count="133">
        <item m="1" x="72"/>
        <item m="1" x="73"/>
        <item x="56"/>
        <item m="1" x="112"/>
        <item m="1" x="105"/>
        <item m="1" x="80"/>
        <item m="1" x="104"/>
        <item m="1" x="74"/>
        <item m="1" x="78"/>
        <item m="1" x="114"/>
        <item m="1" x="123"/>
        <item m="1" x="89"/>
        <item m="1" x="127"/>
        <item m="1" x="128"/>
        <item m="1" x="115"/>
        <item m="1" x="75"/>
        <item x="62"/>
        <item m="1" x="132"/>
        <item m="1" x="118"/>
        <item m="1" x="95"/>
        <item x="57"/>
        <item m="1" x="116"/>
        <item m="1" x="85"/>
        <item m="1" x="82"/>
        <item m="1" x="102"/>
        <item m="1" x="91"/>
        <item m="1" x="113"/>
        <item x="52"/>
        <item m="1" x="86"/>
        <item m="1" x="125"/>
        <item x="63"/>
        <item m="1" x="111"/>
        <item m="1" x="81"/>
        <item m="1" x="96"/>
        <item m="1" x="92"/>
        <item m="1" x="103"/>
        <item x="66"/>
        <item m="1" x="124"/>
        <item m="1" x="79"/>
        <item m="1" x="84"/>
        <item m="1" x="100"/>
        <item m="1" x="101"/>
        <item m="1" x="107"/>
        <item x="64"/>
        <item x="61"/>
        <item m="1" x="126"/>
        <item x="29"/>
        <item x="65"/>
        <item m="1" x="109"/>
        <item m="1" x="99"/>
        <item m="1" x="129"/>
        <item m="1" x="83"/>
        <item m="1" x="131"/>
        <item m="1" x="94"/>
        <item m="1" x="122"/>
        <item m="1" x="110"/>
        <item m="1" x="119"/>
        <item m="1" x="90"/>
        <item m="1" x="76"/>
        <item m="1" x="121"/>
        <item m="1" x="88"/>
        <item m="1" x="87"/>
        <item x="0"/>
        <item m="1" x="97"/>
        <item m="1" x="130"/>
        <item m="1" x="117"/>
        <item m="1" x="93"/>
        <item m="1" x="98"/>
        <item x="31"/>
        <item m="1" x="120"/>
        <item m="1" x="108"/>
        <item m="1" x="106"/>
        <item m="1" x="77"/>
        <item x="55"/>
        <item x="1"/>
        <item x="2"/>
        <item x="3"/>
        <item x="4"/>
        <item x="5"/>
        <item x="6"/>
        <item x="7"/>
        <item x="8"/>
        <item x="9"/>
        <item x="10"/>
        <item x="11"/>
        <item x="12"/>
        <item x="13"/>
        <item x="14"/>
        <item x="15"/>
        <item x="16"/>
        <item x="17"/>
        <item x="18"/>
        <item x="19"/>
        <item x="20"/>
        <item x="21"/>
        <item x="22"/>
        <item x="23"/>
        <item x="24"/>
        <item x="25"/>
        <item x="26"/>
        <item x="27"/>
        <item x="28"/>
        <item x="30"/>
        <item x="32"/>
        <item x="33"/>
        <item x="34"/>
        <item x="35"/>
        <item x="36"/>
        <item x="37"/>
        <item x="38"/>
        <item x="39"/>
        <item x="40"/>
        <item x="41"/>
        <item x="42"/>
        <item x="43"/>
        <item x="44"/>
        <item x="45"/>
        <item x="46"/>
        <item x="47"/>
        <item x="48"/>
        <item x="49"/>
        <item x="50"/>
        <item x="51"/>
        <item x="53"/>
        <item x="54"/>
        <item x="58"/>
        <item x="59"/>
        <item x="60"/>
        <item x="67"/>
        <item x="68"/>
        <item x="69"/>
        <item x="70"/>
        <item x="71"/>
      </items>
    </pivotField>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dataField="1" compact="0" outline="0" subtotalTop="0" showAll="0" defaultSubtotal="0"/>
    <pivotField compact="0" numFmtId="9" outline="0" subtotalTop="0" showAll="0" defaultSubtotal="0"/>
    <pivotField dataField="1" compact="0" outline="0" subtotalTop="0" showAll="0" defaultSubtotal="0"/>
    <pivotField compact="0" outline="0" subtotalTop="0" showAll="0" defaultSubtotal="0"/>
    <pivotField compact="0" outline="0" subtotalTop="0" showAll="0" defaultSubtotal="0"/>
    <pivotField compact="0" outline="0" subtotalTop="0" showAll="0" defaultSubtotal="0"/>
    <pivotField dataField="1" compact="0" numFmtId="9" outline="0" subtotalTop="0" showAll="0" defaultSubtotal="0"/>
    <pivotField axis="axisRow" compact="0" outline="0" subtotalTop="0" showAll="0" defaultSubtotal="0">
      <items count="5">
        <item x="3"/>
        <item x="0"/>
        <item x="1"/>
        <item x="2"/>
        <item m="1" x="4"/>
      </items>
    </pivotField>
    <pivotField compact="0" outline="0" subtotalTop="0" showAll="0" defaultSubtotal="0"/>
    <pivotField compact="0" numFmtId="9" outline="0" subtotalTop="0" showAll="0" defaultSubtotal="0"/>
    <pivotField compact="0" outline="0" subtotalTop="0" dragToRow="0" dragToCol="0" dragToPage="0" showAll="0" defaultSubtotal="0"/>
  </pivotFields>
  <rowFields count="2">
    <field x="6"/>
    <field x="23"/>
  </rowFields>
  <rowItems count="72">
    <i>
      <x v="2"/>
      <x v="2"/>
    </i>
    <i>
      <x v="16"/>
      <x v="3"/>
    </i>
    <i>
      <x v="20"/>
      <x v="2"/>
    </i>
    <i>
      <x v="27"/>
      <x v="1"/>
    </i>
    <i>
      <x v="30"/>
      <x v="3"/>
    </i>
    <i>
      <x v="36"/>
      <x v="2"/>
    </i>
    <i>
      <x v="43"/>
      <x v="2"/>
    </i>
    <i>
      <x v="44"/>
      <x v="1"/>
    </i>
    <i>
      <x v="46"/>
      <x v="1"/>
    </i>
    <i>
      <x v="47"/>
      <x v="1"/>
    </i>
    <i>
      <x v="62"/>
      <x v="1"/>
    </i>
    <i>
      <x v="68"/>
      <x v="2"/>
    </i>
    <i>
      <x v="73"/>
      <x v="2"/>
    </i>
    <i>
      <x v="74"/>
      <x v="1"/>
    </i>
    <i>
      <x v="75"/>
      <x v="1"/>
    </i>
    <i>
      <x v="76"/>
      <x v="1"/>
    </i>
    <i>
      <x v="77"/>
      <x v="1"/>
    </i>
    <i>
      <x v="78"/>
      <x v="1"/>
    </i>
    <i>
      <x v="79"/>
      <x v="1"/>
    </i>
    <i>
      <x v="80"/>
      <x v="2"/>
    </i>
    <i>
      <x v="81"/>
      <x v="1"/>
    </i>
    <i>
      <x v="82"/>
      <x v="2"/>
    </i>
    <i>
      <x v="83"/>
      <x v="1"/>
    </i>
    <i>
      <x v="84"/>
      <x v="2"/>
    </i>
    <i>
      <x v="85"/>
      <x v="2"/>
    </i>
    <i>
      <x v="86"/>
      <x v="1"/>
    </i>
    <i>
      <x v="87"/>
      <x v="1"/>
    </i>
    <i>
      <x v="88"/>
      <x v="1"/>
    </i>
    <i>
      <x v="89"/>
      <x v="1"/>
    </i>
    <i>
      <x v="90"/>
      <x v="1"/>
    </i>
    <i>
      <x v="91"/>
      <x v="3"/>
    </i>
    <i>
      <x v="92"/>
      <x/>
    </i>
    <i>
      <x v="93"/>
      <x v="1"/>
    </i>
    <i>
      <x v="94"/>
      <x v="1"/>
    </i>
    <i>
      <x v="95"/>
      <x v="1"/>
    </i>
    <i>
      <x v="96"/>
      <x v="1"/>
    </i>
    <i>
      <x v="97"/>
      <x v="1"/>
    </i>
    <i>
      <x v="98"/>
      <x v="2"/>
    </i>
    <i>
      <x v="99"/>
      <x v="1"/>
    </i>
    <i>
      <x v="100"/>
      <x v="1"/>
    </i>
    <i>
      <x v="101"/>
      <x v="3"/>
    </i>
    <i>
      <x v="102"/>
      <x v="3"/>
    </i>
    <i>
      <x v="103"/>
      <x v="3"/>
    </i>
    <i>
      <x v="104"/>
      <x v="3"/>
    </i>
    <i>
      <x v="105"/>
      <x v="3"/>
    </i>
    <i>
      <x v="106"/>
      <x v="1"/>
    </i>
    <i>
      <x v="107"/>
      <x v="2"/>
    </i>
    <i>
      <x v="108"/>
      <x v="3"/>
    </i>
    <i>
      <x v="109"/>
      <x v="1"/>
    </i>
    <i>
      <x v="110"/>
      <x v="1"/>
    </i>
    <i>
      <x v="111"/>
      <x v="1"/>
    </i>
    <i>
      <x v="112"/>
      <x v="1"/>
    </i>
    <i>
      <x v="113"/>
      <x v="1"/>
    </i>
    <i>
      <x v="114"/>
      <x v="2"/>
    </i>
    <i>
      <x v="115"/>
      <x v="2"/>
    </i>
    <i>
      <x v="116"/>
      <x v="1"/>
    </i>
    <i>
      <x v="117"/>
      <x v="2"/>
    </i>
    <i>
      <x v="118"/>
      <x v="2"/>
    </i>
    <i>
      <x v="119"/>
      <x v="3"/>
    </i>
    <i>
      <x v="120"/>
      <x v="1"/>
    </i>
    <i>
      <x v="121"/>
      <x v="1"/>
    </i>
    <i>
      <x v="122"/>
      <x v="1"/>
    </i>
    <i>
      <x v="123"/>
      <x v="2"/>
    </i>
    <i>
      <x v="124"/>
      <x v="1"/>
    </i>
    <i>
      <x v="125"/>
      <x v="1"/>
    </i>
    <i>
      <x v="126"/>
      <x v="1"/>
    </i>
    <i>
      <x v="127"/>
      <x v="1"/>
    </i>
    <i>
      <x v="128"/>
      <x v="3"/>
    </i>
    <i>
      <x v="129"/>
      <x v="3"/>
    </i>
    <i>
      <x v="130"/>
      <x v="3"/>
    </i>
    <i>
      <x v="131"/>
      <x v="1"/>
    </i>
    <i>
      <x v="132"/>
      <x v="3"/>
    </i>
  </rowItems>
  <colFields count="1">
    <field x="-2"/>
  </colFields>
  <colItems count="3">
    <i>
      <x/>
    </i>
    <i i="1">
      <x v="1"/>
    </i>
    <i i="2">
      <x v="2"/>
    </i>
  </colItems>
  <pageFields count="1">
    <pageField fld="4" hier="-1"/>
  </pageFields>
  <dataFields count="3">
    <dataField name="META 1° TRIMESTRE" fld="16" baseField="6" baseItem="0"/>
    <dataField name="AVANCE 1° TRIMESTRE" fld="18" baseField="0" baseItem="0" numFmtId="9"/>
    <dataField name="CUMPLIMIENTO%" fld="22" baseField="0" baseItem="0"/>
  </dataFields>
  <formats count="303">
    <format dxfId="343">
      <pivotArea field="4" type="button" dataOnly="0" labelOnly="1" outline="0" axis="axisPage" fieldPosition="0"/>
    </format>
    <format dxfId="342">
      <pivotArea type="all" dataOnly="0" outline="0" fieldPosition="0"/>
    </format>
    <format dxfId="341">
      <pivotArea outline="0" collapsedLevelsAreSubtotals="1" fieldPosition="0"/>
    </format>
    <format dxfId="340">
      <pivotArea field="4" type="button" dataOnly="0" labelOnly="1" outline="0" axis="axisPage" fieldPosition="0"/>
    </format>
    <format dxfId="339">
      <pivotArea dataOnly="0" labelOnly="1" grandRow="1" outline="0" fieldPosition="0"/>
    </format>
    <format dxfId="338">
      <pivotArea type="all" dataOnly="0" outline="0" fieldPosition="0"/>
    </format>
    <format dxfId="337">
      <pivotArea outline="0" collapsedLevelsAreSubtotals="1" fieldPosition="0"/>
    </format>
    <format dxfId="336">
      <pivotArea field="4" type="button" dataOnly="0" labelOnly="1" outline="0" axis="axisPage" fieldPosition="0"/>
    </format>
    <format dxfId="335">
      <pivotArea type="all" dataOnly="0" outline="0" fieldPosition="0"/>
    </format>
    <format dxfId="334">
      <pivotArea outline="0" collapsedLevelsAreSubtotals="1" fieldPosition="0"/>
    </format>
    <format dxfId="333">
      <pivotArea field="4" type="button" dataOnly="0" labelOnly="1" outline="0" axis="axisPage" fieldPosition="0"/>
    </format>
    <format dxfId="332">
      <pivotArea field="6" type="button" dataOnly="0" labelOnly="1" outline="0" axis="axisRow" fieldPosition="0"/>
    </format>
    <format dxfId="331">
      <pivotArea type="all" dataOnly="0" outline="0" fieldPosition="0"/>
    </format>
    <format dxfId="330">
      <pivotArea field="6" type="button" dataOnly="0" labelOnly="1" outline="0" axis="axisRow" fieldPosition="0"/>
    </format>
    <format dxfId="329">
      <pivotArea dataOnly="0" labelOnly="1" fieldPosition="0">
        <references count="1">
          <reference field="6"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328">
      <pivotArea dataOnly="0" labelOnly="1" fieldPosition="0">
        <references count="1">
          <reference field="6" count="24">
            <x v="50"/>
            <x v="51"/>
            <x v="52"/>
            <x v="53"/>
            <x v="54"/>
            <x v="55"/>
            <x v="56"/>
            <x v="57"/>
            <x v="58"/>
            <x v="59"/>
            <x v="60"/>
            <x v="61"/>
            <x v="62"/>
            <x v="63"/>
            <x v="64"/>
            <x v="65"/>
            <x v="66"/>
            <x v="67"/>
            <x v="68"/>
            <x v="69"/>
            <x v="70"/>
            <x v="71"/>
            <x v="72"/>
            <x v="73"/>
          </reference>
        </references>
      </pivotArea>
    </format>
    <format dxfId="327">
      <pivotArea type="all" dataOnly="0" outline="0" fieldPosition="0"/>
    </format>
    <format dxfId="326">
      <pivotArea field="6" type="button" dataOnly="0" labelOnly="1" outline="0" axis="axisRow" fieldPosition="0"/>
    </format>
    <format dxfId="325">
      <pivotArea dataOnly="0" labelOnly="1" fieldPosition="0">
        <references count="1">
          <reference field="6"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324">
      <pivotArea dataOnly="0" labelOnly="1" fieldPosition="0">
        <references count="1">
          <reference field="6" count="24">
            <x v="50"/>
            <x v="51"/>
            <x v="52"/>
            <x v="53"/>
            <x v="54"/>
            <x v="55"/>
            <x v="56"/>
            <x v="57"/>
            <x v="58"/>
            <x v="59"/>
            <x v="60"/>
            <x v="61"/>
            <x v="62"/>
            <x v="63"/>
            <x v="64"/>
            <x v="65"/>
            <x v="66"/>
            <x v="67"/>
            <x v="68"/>
            <x v="69"/>
            <x v="70"/>
            <x v="71"/>
            <x v="72"/>
            <x v="73"/>
          </reference>
        </references>
      </pivotArea>
    </format>
    <format dxfId="323">
      <pivotArea type="all" dataOnly="0" outline="0" fieldPosition="0"/>
    </format>
    <format dxfId="322">
      <pivotArea field="6" type="button" dataOnly="0" labelOnly="1" outline="0" axis="axisRow" fieldPosition="0"/>
    </format>
    <format dxfId="321">
      <pivotArea dataOnly="0" labelOnly="1" fieldPosition="0">
        <references count="1">
          <reference field="6"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320">
      <pivotArea dataOnly="0" labelOnly="1" fieldPosition="0">
        <references count="1">
          <reference field="6" count="24">
            <x v="50"/>
            <x v="51"/>
            <x v="52"/>
            <x v="53"/>
            <x v="54"/>
            <x v="55"/>
            <x v="56"/>
            <x v="57"/>
            <x v="58"/>
            <x v="59"/>
            <x v="60"/>
            <x v="61"/>
            <x v="62"/>
            <x v="63"/>
            <x v="64"/>
            <x v="65"/>
            <x v="66"/>
            <x v="67"/>
            <x v="68"/>
            <x v="69"/>
            <x v="70"/>
            <x v="71"/>
            <x v="72"/>
            <x v="73"/>
          </reference>
        </references>
      </pivotArea>
    </format>
    <format dxfId="319">
      <pivotArea outline="0" collapsedLevelsAreSubtotals="1" fieldPosition="0"/>
    </format>
    <format dxfId="318">
      <pivotArea outline="0" collapsedLevelsAreSubtotals="1" fieldPosition="0"/>
    </format>
    <format dxfId="317">
      <pivotArea field="6" type="button" dataOnly="0" labelOnly="1" outline="0" axis="axisRow" fieldPosition="0"/>
    </format>
    <format dxfId="316">
      <pivotArea outline="0" fieldPosition="0">
        <references count="1">
          <reference field="4294967294" count="1">
            <x v="1"/>
          </reference>
        </references>
      </pivotArea>
    </format>
    <format dxfId="315">
      <pivotArea collapsedLevelsAreSubtotals="1" fieldPosition="0">
        <references count="2">
          <reference field="4294967294" count="1" selected="0">
            <x v="1"/>
          </reference>
          <reference field="6" count="1">
            <x v="0"/>
          </reference>
        </references>
      </pivotArea>
    </format>
    <format dxfId="314">
      <pivotArea outline="0" collapsedLevelsAreSubtotals="1" fieldPosition="0">
        <references count="1">
          <reference field="4294967294" count="1" selected="0">
            <x v="1"/>
          </reference>
        </references>
      </pivotArea>
    </format>
    <format dxfId="313">
      <pivotArea collapsedLevelsAreSubtotals="1" fieldPosition="0">
        <references count="2">
          <reference field="4294967294" count="1" selected="0">
            <x v="0"/>
          </reference>
          <reference field="6" count="1">
            <x v="10"/>
          </reference>
        </references>
      </pivotArea>
    </format>
    <format dxfId="312">
      <pivotArea collapsedLevelsAreSubtotals="1" fieldPosition="0">
        <references count="2">
          <reference field="4294967294" count="1" selected="0">
            <x v="0"/>
          </reference>
          <reference field="6" count="1">
            <x v="18"/>
          </reference>
        </references>
      </pivotArea>
    </format>
    <format dxfId="311">
      <pivotArea collapsedLevelsAreSubtotals="1" fieldPosition="0">
        <references count="2">
          <reference field="4294967294" count="1" selected="0">
            <x v="0"/>
          </reference>
          <reference field="6" count="1">
            <x v="25"/>
          </reference>
        </references>
      </pivotArea>
    </format>
    <format dxfId="310">
      <pivotArea collapsedLevelsAreSubtotals="1" fieldPosition="0">
        <references count="2">
          <reference field="4294967294" count="1" selected="0">
            <x v="0"/>
          </reference>
          <reference field="6" count="1">
            <x v="41"/>
          </reference>
        </references>
      </pivotArea>
    </format>
    <format dxfId="309">
      <pivotArea collapsedLevelsAreSubtotals="1" fieldPosition="0">
        <references count="2">
          <reference field="4294967294" count="1" selected="0">
            <x v="0"/>
          </reference>
          <reference field="6" count="1">
            <x v="62"/>
          </reference>
        </references>
      </pivotArea>
    </format>
    <format dxfId="308">
      <pivotArea collapsedLevelsAreSubtotals="1" fieldPosition="0">
        <references count="2">
          <reference field="4294967294" count="1" selected="0">
            <x v="1"/>
          </reference>
          <reference field="6" count="1">
            <x v="10"/>
          </reference>
        </references>
      </pivotArea>
    </format>
    <format dxfId="307">
      <pivotArea collapsedLevelsAreSubtotals="1" fieldPosition="0">
        <references count="2">
          <reference field="4294967294" count="1" selected="0">
            <x v="1"/>
          </reference>
          <reference field="6" count="4">
            <x v="18"/>
            <x v="25"/>
            <x v="41"/>
            <x v="62"/>
          </reference>
        </references>
      </pivotArea>
    </format>
    <format dxfId="306">
      <pivotArea collapsedLevelsAreSubtotals="1" fieldPosition="0">
        <references count="2">
          <reference field="4294967294" count="1" selected="0">
            <x v="0"/>
          </reference>
          <reference field="6" count="1">
            <x v="38"/>
          </reference>
        </references>
      </pivotArea>
    </format>
    <format dxfId="305">
      <pivotArea collapsedLevelsAreSubtotals="1" fieldPosition="0">
        <references count="2">
          <reference field="4294967294" count="1" selected="0">
            <x v="1"/>
          </reference>
          <reference field="6" count="2">
            <x v="38"/>
            <x v="51"/>
          </reference>
        </references>
      </pivotArea>
    </format>
    <format dxfId="304">
      <pivotArea collapsedLevelsAreSubtotals="1" fieldPosition="0">
        <references count="2">
          <reference field="4294967294" count="1" selected="0">
            <x v="0"/>
          </reference>
          <reference field="6" count="2">
            <x v="38"/>
            <x v="51"/>
          </reference>
        </references>
      </pivotArea>
    </format>
    <format dxfId="303">
      <pivotArea collapsedLevelsAreSubtotals="1" fieldPosition="0">
        <references count="2">
          <reference field="4294967294" count="1" selected="0">
            <x v="0"/>
          </reference>
          <reference field="6" count="1">
            <x v="37"/>
          </reference>
        </references>
      </pivotArea>
    </format>
    <format dxfId="302">
      <pivotArea collapsedLevelsAreSubtotals="1" fieldPosition="0">
        <references count="2">
          <reference field="4294967294" count="1" selected="0">
            <x v="1"/>
          </reference>
          <reference field="6" count="1">
            <x v="37"/>
          </reference>
        </references>
      </pivotArea>
    </format>
    <format dxfId="301">
      <pivotArea collapsedLevelsAreSubtotals="1" fieldPosition="0">
        <references count="1">
          <reference field="6" count="7">
            <x v="11"/>
            <x v="37"/>
            <x v="38"/>
            <x v="51"/>
            <x v="52"/>
            <x v="54"/>
            <x v="72"/>
          </reference>
        </references>
      </pivotArea>
    </format>
    <format dxfId="300">
      <pivotArea collapsedLevelsAreSubtotals="1" fieldPosition="0">
        <references count="1">
          <reference field="6" count="1">
            <x v="71"/>
          </reference>
        </references>
      </pivotArea>
    </format>
    <format dxfId="299">
      <pivotArea collapsedLevelsAreSubtotals="1" fieldPosition="0">
        <references count="1">
          <reference field="6" count="1">
            <x v="48"/>
          </reference>
        </references>
      </pivotArea>
    </format>
    <format dxfId="298">
      <pivotArea collapsedLevelsAreSubtotals="1" fieldPosition="0">
        <references count="1">
          <reference field="6" count="1">
            <x v="26"/>
          </reference>
        </references>
      </pivotArea>
    </format>
    <format dxfId="297">
      <pivotArea collapsedLevelsAreSubtotals="1" fieldPosition="0">
        <references count="1">
          <reference field="6" count="2">
            <x v="20"/>
            <x v="21"/>
          </reference>
        </references>
      </pivotArea>
    </format>
    <format dxfId="296">
      <pivotArea collapsedLevelsAreSubtotals="1" fieldPosition="0">
        <references count="1">
          <reference field="6" count="1">
            <x v="73"/>
          </reference>
        </references>
      </pivotArea>
    </format>
    <format dxfId="295">
      <pivotArea type="all" dataOnly="0" outline="0" fieldPosition="0"/>
    </format>
    <format dxfId="294">
      <pivotArea outline="0" collapsedLevelsAreSubtotals="1" fieldPosition="0"/>
    </format>
    <format dxfId="293">
      <pivotArea field="6" type="button" dataOnly="0" labelOnly="1" outline="0" axis="axisRow" fieldPosition="0"/>
    </format>
    <format dxfId="292">
      <pivotArea dataOnly="0" labelOnly="1" fieldPosition="0">
        <references count="1">
          <reference field="6"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91">
      <pivotArea dataOnly="0" labelOnly="1" fieldPosition="0">
        <references count="1">
          <reference field="6" count="24">
            <x v="50"/>
            <x v="51"/>
            <x v="52"/>
            <x v="53"/>
            <x v="54"/>
            <x v="55"/>
            <x v="56"/>
            <x v="57"/>
            <x v="58"/>
            <x v="59"/>
            <x v="60"/>
            <x v="61"/>
            <x v="62"/>
            <x v="63"/>
            <x v="64"/>
            <x v="65"/>
            <x v="66"/>
            <x v="67"/>
            <x v="68"/>
            <x v="69"/>
            <x v="70"/>
            <x v="71"/>
            <x v="72"/>
            <x v="73"/>
          </reference>
        </references>
      </pivotArea>
    </format>
    <format dxfId="290">
      <pivotArea dataOnly="0" labelOnly="1" outline="0" fieldPosition="0">
        <references count="1">
          <reference field="4294967294" count="3">
            <x v="0"/>
            <x v="1"/>
            <x v="2"/>
          </reference>
        </references>
      </pivotArea>
    </format>
    <format dxfId="289">
      <pivotArea collapsedLevelsAreSubtotals="1" fieldPosition="0">
        <references count="2">
          <reference field="4294967294" count="1" selected="0">
            <x v="2"/>
          </reference>
          <reference field="6" count="1">
            <x v="20"/>
          </reference>
        </references>
      </pivotArea>
    </format>
    <format dxfId="288">
      <pivotArea dataOnly="0" labelOnly="1" outline="0" fieldPosition="0">
        <references count="1">
          <reference field="4294967294" count="3">
            <x v="0"/>
            <x v="1"/>
            <x v="2"/>
          </reference>
        </references>
      </pivotArea>
    </format>
    <format dxfId="287">
      <pivotArea field="6" type="button" dataOnly="0" labelOnly="1" outline="0" axis="axisRow" fieldPosition="0"/>
    </format>
    <format dxfId="286">
      <pivotArea dataOnly="0" labelOnly="1" outline="0" fieldPosition="0">
        <references count="1">
          <reference field="4294967294" count="3">
            <x v="0"/>
            <x v="1"/>
            <x v="2"/>
          </reference>
        </references>
      </pivotArea>
    </format>
    <format dxfId="285">
      <pivotArea dataOnly="0" labelOnly="1" outline="0" fieldPosition="0">
        <references count="1">
          <reference field="6"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84">
      <pivotArea dataOnly="0" labelOnly="1" outline="0" fieldPosition="0">
        <references count="1">
          <reference field="6" count="24">
            <x v="50"/>
            <x v="51"/>
            <x v="52"/>
            <x v="53"/>
            <x v="54"/>
            <x v="55"/>
            <x v="56"/>
            <x v="57"/>
            <x v="58"/>
            <x v="59"/>
            <x v="60"/>
            <x v="61"/>
            <x v="62"/>
            <x v="63"/>
            <x v="64"/>
            <x v="65"/>
            <x v="66"/>
            <x v="67"/>
            <x v="68"/>
            <x v="69"/>
            <x v="70"/>
            <x v="71"/>
            <x v="72"/>
            <x v="73"/>
          </reference>
        </references>
      </pivotArea>
    </format>
    <format dxfId="283">
      <pivotArea dataOnly="0" labelOnly="1" outline="0" fieldPosition="0">
        <references count="2">
          <reference field="6" count="1" selected="0">
            <x v="0"/>
          </reference>
          <reference field="23" count="1">
            <x v="1"/>
          </reference>
        </references>
      </pivotArea>
    </format>
    <format dxfId="282">
      <pivotArea dataOnly="0" labelOnly="1" outline="0" fieldPosition="0">
        <references count="2">
          <reference field="6" count="1" selected="0">
            <x v="1"/>
          </reference>
          <reference field="23" count="1">
            <x v="1"/>
          </reference>
        </references>
      </pivotArea>
    </format>
    <format dxfId="281">
      <pivotArea dataOnly="0" labelOnly="1" outline="0" fieldPosition="0">
        <references count="2">
          <reference field="6" count="1" selected="0">
            <x v="2"/>
          </reference>
          <reference field="23" count="1">
            <x v="1"/>
          </reference>
        </references>
      </pivotArea>
    </format>
    <format dxfId="280">
      <pivotArea dataOnly="0" labelOnly="1" outline="0" fieldPosition="0">
        <references count="2">
          <reference field="6" count="1" selected="0">
            <x v="3"/>
          </reference>
          <reference field="23" count="1">
            <x v="1"/>
          </reference>
        </references>
      </pivotArea>
    </format>
    <format dxfId="279">
      <pivotArea dataOnly="0" labelOnly="1" outline="0" fieldPosition="0">
        <references count="2">
          <reference field="6" count="1" selected="0">
            <x v="4"/>
          </reference>
          <reference field="23" count="1">
            <x v="0"/>
          </reference>
        </references>
      </pivotArea>
    </format>
    <format dxfId="278">
      <pivotArea dataOnly="0" labelOnly="1" outline="0" fieldPosition="0">
        <references count="2">
          <reference field="6" count="1" selected="0">
            <x v="5"/>
          </reference>
          <reference field="23" count="1">
            <x v="1"/>
          </reference>
        </references>
      </pivotArea>
    </format>
    <format dxfId="277">
      <pivotArea dataOnly="0" labelOnly="1" outline="0" fieldPosition="0">
        <references count="2">
          <reference field="6" count="1" selected="0">
            <x v="6"/>
          </reference>
          <reference field="23" count="1">
            <x v="1"/>
          </reference>
        </references>
      </pivotArea>
    </format>
    <format dxfId="276">
      <pivotArea dataOnly="0" labelOnly="1" outline="0" fieldPosition="0">
        <references count="2">
          <reference field="6" count="1" selected="0">
            <x v="7"/>
          </reference>
          <reference field="23" count="1">
            <x v="1"/>
          </reference>
        </references>
      </pivotArea>
    </format>
    <format dxfId="275">
      <pivotArea dataOnly="0" labelOnly="1" outline="0" fieldPosition="0">
        <references count="2">
          <reference field="6" count="1" selected="0">
            <x v="8"/>
          </reference>
          <reference field="23" count="1">
            <x v="3"/>
          </reference>
        </references>
      </pivotArea>
    </format>
    <format dxfId="274">
      <pivotArea dataOnly="0" labelOnly="1" outline="0" fieldPosition="0">
        <references count="2">
          <reference field="6" count="1" selected="0">
            <x v="9"/>
          </reference>
          <reference field="23" count="1">
            <x v="2"/>
          </reference>
        </references>
      </pivotArea>
    </format>
    <format dxfId="273">
      <pivotArea dataOnly="0" labelOnly="1" outline="0" fieldPosition="0">
        <references count="2">
          <reference field="6" count="1" selected="0">
            <x v="10"/>
          </reference>
          <reference field="23" count="1">
            <x v="1"/>
          </reference>
        </references>
      </pivotArea>
    </format>
    <format dxfId="272">
      <pivotArea dataOnly="0" labelOnly="1" outline="0" fieldPosition="0">
        <references count="2">
          <reference field="6" count="1" selected="0">
            <x v="11"/>
          </reference>
          <reference field="23" count="1">
            <x v="2"/>
          </reference>
        </references>
      </pivotArea>
    </format>
    <format dxfId="271">
      <pivotArea dataOnly="0" labelOnly="1" outline="0" fieldPosition="0">
        <references count="2">
          <reference field="6" count="1" selected="0">
            <x v="12"/>
          </reference>
          <reference field="23" count="1">
            <x v="1"/>
          </reference>
        </references>
      </pivotArea>
    </format>
    <format dxfId="270">
      <pivotArea dataOnly="0" labelOnly="1" outline="0" fieldPosition="0">
        <references count="2">
          <reference field="6" count="1" selected="0">
            <x v="13"/>
          </reference>
          <reference field="23" count="1">
            <x v="1"/>
          </reference>
        </references>
      </pivotArea>
    </format>
    <format dxfId="269">
      <pivotArea dataOnly="0" labelOnly="1" outline="0" fieldPosition="0">
        <references count="2">
          <reference field="6" count="1" selected="0">
            <x v="14"/>
          </reference>
          <reference field="23" count="1">
            <x v="2"/>
          </reference>
        </references>
      </pivotArea>
    </format>
    <format dxfId="268">
      <pivotArea dataOnly="0" labelOnly="1" outline="0" fieldPosition="0">
        <references count="2">
          <reference field="6" count="1" selected="0">
            <x v="15"/>
          </reference>
          <reference field="23" count="1">
            <x v="2"/>
          </reference>
        </references>
      </pivotArea>
    </format>
    <format dxfId="267">
      <pivotArea dataOnly="0" labelOnly="1" outline="0" fieldPosition="0">
        <references count="2">
          <reference field="6" count="1" selected="0">
            <x v="16"/>
          </reference>
          <reference field="23" count="1">
            <x v="2"/>
          </reference>
        </references>
      </pivotArea>
    </format>
    <format dxfId="266">
      <pivotArea dataOnly="0" labelOnly="1" outline="0" fieldPosition="0">
        <references count="2">
          <reference field="6" count="1" selected="0">
            <x v="17"/>
          </reference>
          <reference field="23" count="1">
            <x v="3"/>
          </reference>
        </references>
      </pivotArea>
    </format>
    <format dxfId="265">
      <pivotArea dataOnly="0" labelOnly="1" outline="0" fieldPosition="0">
        <references count="2">
          <reference field="6" count="1" selected="0">
            <x v="18"/>
          </reference>
          <reference field="23" count="1">
            <x v="1"/>
          </reference>
        </references>
      </pivotArea>
    </format>
    <format dxfId="264">
      <pivotArea dataOnly="0" labelOnly="1" outline="0" fieldPosition="0">
        <references count="2">
          <reference field="6" count="1" selected="0">
            <x v="19"/>
          </reference>
          <reference field="23" count="1">
            <x v="1"/>
          </reference>
        </references>
      </pivotArea>
    </format>
    <format dxfId="263">
      <pivotArea dataOnly="0" labelOnly="1" outline="0" fieldPosition="0">
        <references count="2">
          <reference field="6" count="1" selected="0">
            <x v="20"/>
          </reference>
          <reference field="23" count="1">
            <x v="1"/>
          </reference>
        </references>
      </pivotArea>
    </format>
    <format dxfId="262">
      <pivotArea dataOnly="0" labelOnly="1" outline="0" fieldPosition="0">
        <references count="2">
          <reference field="6" count="1" selected="0">
            <x v="21"/>
          </reference>
          <reference field="23" count="1">
            <x v="2"/>
          </reference>
        </references>
      </pivotArea>
    </format>
    <format dxfId="261">
      <pivotArea dataOnly="0" labelOnly="1" outline="0" fieldPosition="0">
        <references count="2">
          <reference field="6" count="1" selected="0">
            <x v="22"/>
          </reference>
          <reference field="23" count="1">
            <x v="3"/>
          </reference>
        </references>
      </pivotArea>
    </format>
    <format dxfId="260">
      <pivotArea dataOnly="0" labelOnly="1" outline="0" fieldPosition="0">
        <references count="2">
          <reference field="6" count="1" selected="0">
            <x v="23"/>
          </reference>
          <reference field="23" count="1">
            <x v="2"/>
          </reference>
        </references>
      </pivotArea>
    </format>
    <format dxfId="259">
      <pivotArea dataOnly="0" labelOnly="1" outline="0" fieldPosition="0">
        <references count="2">
          <reference field="6" count="1" selected="0">
            <x v="24"/>
          </reference>
          <reference field="23" count="1">
            <x v="2"/>
          </reference>
        </references>
      </pivotArea>
    </format>
    <format dxfId="258">
      <pivotArea dataOnly="0" labelOnly="1" outline="0" fieldPosition="0">
        <references count="2">
          <reference field="6" count="1" selected="0">
            <x v="25"/>
          </reference>
          <reference field="23" count="1">
            <x v="1"/>
          </reference>
        </references>
      </pivotArea>
    </format>
    <format dxfId="257">
      <pivotArea dataOnly="0" labelOnly="1" outline="0" fieldPosition="0">
        <references count="2">
          <reference field="6" count="1" selected="0">
            <x v="26"/>
          </reference>
          <reference field="23" count="1">
            <x v="2"/>
          </reference>
        </references>
      </pivotArea>
    </format>
    <format dxfId="256">
      <pivotArea dataOnly="0" labelOnly="1" outline="0" fieldPosition="0">
        <references count="2">
          <reference field="6" count="1" selected="0">
            <x v="27"/>
          </reference>
          <reference field="23" count="1">
            <x v="1"/>
          </reference>
        </references>
      </pivotArea>
    </format>
    <format dxfId="255">
      <pivotArea dataOnly="0" labelOnly="1" outline="0" fieldPosition="0">
        <references count="2">
          <reference field="6" count="1" selected="0">
            <x v="28"/>
          </reference>
          <reference field="23" count="1">
            <x v="2"/>
          </reference>
        </references>
      </pivotArea>
    </format>
    <format dxfId="254">
      <pivotArea dataOnly="0" labelOnly="1" outline="0" fieldPosition="0">
        <references count="2">
          <reference field="6" count="1" selected="0">
            <x v="29"/>
          </reference>
          <reference field="23" count="1">
            <x v="1"/>
          </reference>
        </references>
      </pivotArea>
    </format>
    <format dxfId="253">
      <pivotArea dataOnly="0" labelOnly="1" outline="0" fieldPosition="0">
        <references count="2">
          <reference field="6" count="1" selected="0">
            <x v="30"/>
          </reference>
          <reference field="23" count="1">
            <x v="1"/>
          </reference>
        </references>
      </pivotArea>
    </format>
    <format dxfId="252">
      <pivotArea dataOnly="0" labelOnly="1" outline="0" fieldPosition="0">
        <references count="2">
          <reference field="6" count="1" selected="0">
            <x v="31"/>
          </reference>
          <reference field="23" count="1">
            <x v="1"/>
          </reference>
        </references>
      </pivotArea>
    </format>
    <format dxfId="251">
      <pivotArea dataOnly="0" labelOnly="1" outline="0" fieldPosition="0">
        <references count="2">
          <reference field="6" count="1" selected="0">
            <x v="32"/>
          </reference>
          <reference field="23" count="1">
            <x v="1"/>
          </reference>
        </references>
      </pivotArea>
    </format>
    <format dxfId="250">
      <pivotArea dataOnly="0" labelOnly="1" outline="0" fieldPosition="0">
        <references count="2">
          <reference field="6" count="1" selected="0">
            <x v="33"/>
          </reference>
          <reference field="23" count="1">
            <x v="1"/>
          </reference>
        </references>
      </pivotArea>
    </format>
    <format dxfId="249">
      <pivotArea dataOnly="0" labelOnly="1" outline="0" fieldPosition="0">
        <references count="2">
          <reference field="6" count="1" selected="0">
            <x v="34"/>
          </reference>
          <reference field="23" count="1">
            <x v="1"/>
          </reference>
        </references>
      </pivotArea>
    </format>
    <format dxfId="248">
      <pivotArea dataOnly="0" labelOnly="1" outline="0" fieldPosition="0">
        <references count="2">
          <reference field="6" count="1" selected="0">
            <x v="35"/>
          </reference>
          <reference field="23" count="1">
            <x v="1"/>
          </reference>
        </references>
      </pivotArea>
    </format>
    <format dxfId="247">
      <pivotArea dataOnly="0" labelOnly="1" outline="0" fieldPosition="0">
        <references count="2">
          <reference field="6" count="1" selected="0">
            <x v="36"/>
          </reference>
          <reference field="23" count="1">
            <x v="2"/>
          </reference>
        </references>
      </pivotArea>
    </format>
    <format dxfId="246">
      <pivotArea dataOnly="0" labelOnly="1" outline="0" fieldPosition="0">
        <references count="2">
          <reference field="6" count="1" selected="0">
            <x v="37"/>
          </reference>
          <reference field="23" count="1">
            <x v="2"/>
          </reference>
        </references>
      </pivotArea>
    </format>
    <format dxfId="245">
      <pivotArea dataOnly="0" labelOnly="1" outline="0" fieldPosition="0">
        <references count="2">
          <reference field="6" count="1" selected="0">
            <x v="38"/>
          </reference>
          <reference field="23" count="1">
            <x v="1"/>
          </reference>
        </references>
      </pivotArea>
    </format>
    <format dxfId="244">
      <pivotArea dataOnly="0" labelOnly="1" outline="0" fieldPosition="0">
        <references count="2">
          <reference field="6" count="1" selected="0">
            <x v="39"/>
          </reference>
          <reference field="23" count="1">
            <x v="2"/>
          </reference>
        </references>
      </pivotArea>
    </format>
    <format dxfId="243">
      <pivotArea dataOnly="0" labelOnly="1" outline="0" fieldPosition="0">
        <references count="2">
          <reference field="6" count="1" selected="0">
            <x v="40"/>
          </reference>
          <reference field="23" count="1">
            <x v="1"/>
          </reference>
        </references>
      </pivotArea>
    </format>
    <format dxfId="242">
      <pivotArea dataOnly="0" labelOnly="1" outline="0" fieldPosition="0">
        <references count="2">
          <reference field="6" count="1" selected="0">
            <x v="41"/>
          </reference>
          <reference field="23" count="1">
            <x v="1"/>
          </reference>
        </references>
      </pivotArea>
    </format>
    <format dxfId="241">
      <pivotArea dataOnly="0" labelOnly="1" outline="0" fieldPosition="0">
        <references count="2">
          <reference field="6" count="1" selected="0">
            <x v="42"/>
          </reference>
          <reference field="23" count="1">
            <x v="1"/>
          </reference>
        </references>
      </pivotArea>
    </format>
    <format dxfId="240">
      <pivotArea dataOnly="0" labelOnly="1" outline="0" fieldPosition="0">
        <references count="2">
          <reference field="6" count="1" selected="0">
            <x v="43"/>
          </reference>
          <reference field="23" count="1">
            <x v="1"/>
          </reference>
        </references>
      </pivotArea>
    </format>
    <format dxfId="239">
      <pivotArea dataOnly="0" labelOnly="1" outline="0" fieldPosition="0">
        <references count="2">
          <reference field="6" count="1" selected="0">
            <x v="44"/>
          </reference>
          <reference field="23" count="1">
            <x v="1"/>
          </reference>
        </references>
      </pivotArea>
    </format>
    <format dxfId="238">
      <pivotArea dataOnly="0" labelOnly="1" outline="0" fieldPosition="0">
        <references count="2">
          <reference field="6" count="1" selected="0">
            <x v="45"/>
          </reference>
          <reference field="23" count="1">
            <x v="1"/>
          </reference>
        </references>
      </pivotArea>
    </format>
    <format dxfId="237">
      <pivotArea dataOnly="0" labelOnly="1" outline="0" fieldPosition="0">
        <references count="2">
          <reference field="6" count="1" selected="0">
            <x v="46"/>
          </reference>
          <reference field="23" count="1">
            <x v="1"/>
          </reference>
        </references>
      </pivotArea>
    </format>
    <format dxfId="236">
      <pivotArea dataOnly="0" labelOnly="1" outline="0" fieldPosition="0">
        <references count="2">
          <reference field="6" count="1" selected="0">
            <x v="47"/>
          </reference>
          <reference field="23" count="1">
            <x v="1"/>
          </reference>
        </references>
      </pivotArea>
    </format>
    <format dxfId="235">
      <pivotArea dataOnly="0" labelOnly="1" outline="0" fieldPosition="0">
        <references count="2">
          <reference field="6" count="1" selected="0">
            <x v="48"/>
          </reference>
          <reference field="23" count="1">
            <x v="2"/>
          </reference>
        </references>
      </pivotArea>
    </format>
    <format dxfId="234">
      <pivotArea dataOnly="0" labelOnly="1" outline="0" fieldPosition="0">
        <references count="2">
          <reference field="6" count="1" selected="0">
            <x v="49"/>
          </reference>
          <reference field="23" count="1">
            <x v="1"/>
          </reference>
        </references>
      </pivotArea>
    </format>
    <format dxfId="233">
      <pivotArea dataOnly="0" labelOnly="1" outline="0" fieldPosition="0">
        <references count="2">
          <reference field="6" count="1" selected="0">
            <x v="50"/>
          </reference>
          <reference field="23" count="1">
            <x v="1"/>
          </reference>
        </references>
      </pivotArea>
    </format>
    <format dxfId="232">
      <pivotArea dataOnly="0" labelOnly="1" outline="0" fieldPosition="0">
        <references count="2">
          <reference field="6" count="1" selected="0">
            <x v="51"/>
          </reference>
          <reference field="23" count="1">
            <x v="1"/>
          </reference>
        </references>
      </pivotArea>
    </format>
    <format dxfId="231">
      <pivotArea dataOnly="0" labelOnly="1" outline="0" fieldPosition="0">
        <references count="2">
          <reference field="6" count="1" selected="0">
            <x v="52"/>
          </reference>
          <reference field="23" count="1">
            <x v="2"/>
          </reference>
        </references>
      </pivotArea>
    </format>
    <format dxfId="230">
      <pivotArea dataOnly="0" labelOnly="1" outline="0" fieldPosition="0">
        <references count="2">
          <reference field="6" count="1" selected="0">
            <x v="53"/>
          </reference>
          <reference field="23" count="1">
            <x v="1"/>
          </reference>
        </references>
      </pivotArea>
    </format>
    <format dxfId="229">
      <pivotArea dataOnly="0" labelOnly="1" outline="0" fieldPosition="0">
        <references count="2">
          <reference field="6" count="1" selected="0">
            <x v="54"/>
          </reference>
          <reference field="23" count="1">
            <x v="2"/>
          </reference>
        </references>
      </pivotArea>
    </format>
    <format dxfId="228">
      <pivotArea dataOnly="0" labelOnly="1" outline="0" fieldPosition="0">
        <references count="2">
          <reference field="6" count="1" selected="0">
            <x v="55"/>
          </reference>
          <reference field="23" count="1">
            <x v="1"/>
          </reference>
        </references>
      </pivotArea>
    </format>
    <format dxfId="227">
      <pivotArea dataOnly="0" labelOnly="1" outline="0" fieldPosition="0">
        <references count="2">
          <reference field="6" count="1" selected="0">
            <x v="56"/>
          </reference>
          <reference field="23" count="1">
            <x v="1"/>
          </reference>
        </references>
      </pivotArea>
    </format>
    <format dxfId="226">
      <pivotArea dataOnly="0" labelOnly="1" outline="0" fieldPosition="0">
        <references count="2">
          <reference field="6" count="1" selected="0">
            <x v="57"/>
          </reference>
          <reference field="23" count="1">
            <x v="2"/>
          </reference>
        </references>
      </pivotArea>
    </format>
    <format dxfId="225">
      <pivotArea dataOnly="0" labelOnly="1" outline="0" fieldPosition="0">
        <references count="2">
          <reference field="6" count="1" selected="0">
            <x v="58"/>
          </reference>
          <reference field="23" count="1">
            <x v="1"/>
          </reference>
        </references>
      </pivotArea>
    </format>
    <format dxfId="224">
      <pivotArea dataOnly="0" labelOnly="1" outline="0" fieldPosition="0">
        <references count="2">
          <reference field="6" count="1" selected="0">
            <x v="59"/>
          </reference>
          <reference field="23" count="1">
            <x v="1"/>
          </reference>
        </references>
      </pivotArea>
    </format>
    <format dxfId="223">
      <pivotArea dataOnly="0" labelOnly="1" outline="0" fieldPosition="0">
        <references count="2">
          <reference field="6" count="1" selected="0">
            <x v="60"/>
          </reference>
          <reference field="23" count="1">
            <x v="1"/>
          </reference>
        </references>
      </pivotArea>
    </format>
    <format dxfId="222">
      <pivotArea dataOnly="0" labelOnly="1" outline="0" fieldPosition="0">
        <references count="2">
          <reference field="6" count="1" selected="0">
            <x v="61"/>
          </reference>
          <reference field="23" count="1">
            <x v="1"/>
          </reference>
        </references>
      </pivotArea>
    </format>
    <format dxfId="221">
      <pivotArea dataOnly="0" labelOnly="1" outline="0" fieldPosition="0">
        <references count="2">
          <reference field="6" count="1" selected="0">
            <x v="62"/>
          </reference>
          <reference field="23" count="1">
            <x v="1"/>
          </reference>
        </references>
      </pivotArea>
    </format>
    <format dxfId="220">
      <pivotArea dataOnly="0" labelOnly="1" outline="0" fieldPosition="0">
        <references count="2">
          <reference field="6" count="1" selected="0">
            <x v="63"/>
          </reference>
          <reference field="23" count="1">
            <x v="1"/>
          </reference>
        </references>
      </pivotArea>
    </format>
    <format dxfId="219">
      <pivotArea dataOnly="0" labelOnly="1" outline="0" fieldPosition="0">
        <references count="2">
          <reference field="6" count="1" selected="0">
            <x v="64"/>
          </reference>
          <reference field="23" count="1">
            <x v="1"/>
          </reference>
        </references>
      </pivotArea>
    </format>
    <format dxfId="218">
      <pivotArea dataOnly="0" labelOnly="1" outline="0" fieldPosition="0">
        <references count="2">
          <reference field="6" count="1" selected="0">
            <x v="65"/>
          </reference>
          <reference field="23" count="1">
            <x v="2"/>
          </reference>
        </references>
      </pivotArea>
    </format>
    <format dxfId="217">
      <pivotArea dataOnly="0" labelOnly="1" outline="0" fieldPosition="0">
        <references count="2">
          <reference field="6" count="1" selected="0">
            <x v="66"/>
          </reference>
          <reference field="23" count="1">
            <x v="1"/>
          </reference>
        </references>
      </pivotArea>
    </format>
    <format dxfId="216">
      <pivotArea dataOnly="0" labelOnly="1" outline="0" fieldPosition="0">
        <references count="2">
          <reference field="6" count="1" selected="0">
            <x v="67"/>
          </reference>
          <reference field="23" count="1">
            <x v="2"/>
          </reference>
        </references>
      </pivotArea>
    </format>
    <format dxfId="215">
      <pivotArea dataOnly="0" labelOnly="1" outline="0" fieldPosition="0">
        <references count="2">
          <reference field="6" count="1" selected="0">
            <x v="68"/>
          </reference>
          <reference field="23" count="1">
            <x v="2"/>
          </reference>
        </references>
      </pivotArea>
    </format>
    <format dxfId="214">
      <pivotArea dataOnly="0" labelOnly="1" outline="0" fieldPosition="0">
        <references count="2">
          <reference field="6" count="1" selected="0">
            <x v="69"/>
          </reference>
          <reference field="23" count="1">
            <x v="1"/>
          </reference>
        </references>
      </pivotArea>
    </format>
    <format dxfId="213">
      <pivotArea dataOnly="0" labelOnly="1" outline="0" fieldPosition="0">
        <references count="2">
          <reference field="6" count="1" selected="0">
            <x v="70"/>
          </reference>
          <reference field="23" count="1">
            <x v="1"/>
          </reference>
        </references>
      </pivotArea>
    </format>
    <format dxfId="212">
      <pivotArea dataOnly="0" labelOnly="1" outline="0" fieldPosition="0">
        <references count="2">
          <reference field="6" count="1" selected="0">
            <x v="71"/>
          </reference>
          <reference field="23" count="1">
            <x v="2"/>
          </reference>
        </references>
      </pivotArea>
    </format>
    <format dxfId="211">
      <pivotArea dataOnly="0" labelOnly="1" outline="0" fieldPosition="0">
        <references count="2">
          <reference field="6" count="1" selected="0">
            <x v="72"/>
          </reference>
          <reference field="23" count="1">
            <x v="2"/>
          </reference>
        </references>
      </pivotArea>
    </format>
    <format dxfId="210">
      <pivotArea dataOnly="0" labelOnly="1" outline="0" fieldPosition="0">
        <references count="2">
          <reference field="6" count="1" selected="0">
            <x v="73"/>
          </reference>
          <reference field="23" count="1">
            <x v="2"/>
          </reference>
        </references>
      </pivotArea>
    </format>
    <format dxfId="209">
      <pivotArea dataOnly="0" labelOnly="1" outline="0" fieldPosition="0">
        <references count="2">
          <reference field="6" count="1" selected="0">
            <x v="0"/>
          </reference>
          <reference field="23" count="1">
            <x v="1"/>
          </reference>
        </references>
      </pivotArea>
    </format>
    <format dxfId="208">
      <pivotArea dataOnly="0" labelOnly="1" outline="0" fieldPosition="0">
        <references count="2">
          <reference field="6" count="1" selected="0">
            <x v="1"/>
          </reference>
          <reference field="23" count="1">
            <x v="1"/>
          </reference>
        </references>
      </pivotArea>
    </format>
    <format dxfId="207">
      <pivotArea dataOnly="0" labelOnly="1" outline="0" fieldPosition="0">
        <references count="2">
          <reference field="6" count="1" selected="0">
            <x v="2"/>
          </reference>
          <reference field="23" count="1">
            <x v="1"/>
          </reference>
        </references>
      </pivotArea>
    </format>
    <format dxfId="206">
      <pivotArea dataOnly="0" labelOnly="1" outline="0" fieldPosition="0">
        <references count="2">
          <reference field="6" count="1" selected="0">
            <x v="3"/>
          </reference>
          <reference field="23" count="1">
            <x v="1"/>
          </reference>
        </references>
      </pivotArea>
    </format>
    <format dxfId="205">
      <pivotArea dataOnly="0" labelOnly="1" outline="0" fieldPosition="0">
        <references count="2">
          <reference field="6" count="1" selected="0">
            <x v="4"/>
          </reference>
          <reference field="23" count="1">
            <x v="0"/>
          </reference>
        </references>
      </pivotArea>
    </format>
    <format dxfId="204">
      <pivotArea dataOnly="0" labelOnly="1" outline="0" fieldPosition="0">
        <references count="2">
          <reference field="6" count="1" selected="0">
            <x v="5"/>
          </reference>
          <reference field="23" count="1">
            <x v="1"/>
          </reference>
        </references>
      </pivotArea>
    </format>
    <format dxfId="203">
      <pivotArea dataOnly="0" labelOnly="1" outline="0" fieldPosition="0">
        <references count="2">
          <reference field="6" count="1" selected="0">
            <x v="6"/>
          </reference>
          <reference field="23" count="1">
            <x v="1"/>
          </reference>
        </references>
      </pivotArea>
    </format>
    <format dxfId="202">
      <pivotArea dataOnly="0" labelOnly="1" outline="0" fieldPosition="0">
        <references count="2">
          <reference field="6" count="1" selected="0">
            <x v="7"/>
          </reference>
          <reference field="23" count="1">
            <x v="1"/>
          </reference>
        </references>
      </pivotArea>
    </format>
    <format dxfId="201">
      <pivotArea dataOnly="0" labelOnly="1" outline="0" fieldPosition="0">
        <references count="2">
          <reference field="6" count="1" selected="0">
            <x v="8"/>
          </reference>
          <reference field="23" count="1">
            <x v="3"/>
          </reference>
        </references>
      </pivotArea>
    </format>
    <format dxfId="200">
      <pivotArea dataOnly="0" labelOnly="1" outline="0" fieldPosition="0">
        <references count="2">
          <reference field="6" count="1" selected="0">
            <x v="9"/>
          </reference>
          <reference field="23" count="1">
            <x v="2"/>
          </reference>
        </references>
      </pivotArea>
    </format>
    <format dxfId="199">
      <pivotArea dataOnly="0" labelOnly="1" outline="0" fieldPosition="0">
        <references count="2">
          <reference field="6" count="1" selected="0">
            <x v="10"/>
          </reference>
          <reference field="23" count="1">
            <x v="1"/>
          </reference>
        </references>
      </pivotArea>
    </format>
    <format dxfId="198">
      <pivotArea dataOnly="0" labelOnly="1" outline="0" fieldPosition="0">
        <references count="2">
          <reference field="6" count="1" selected="0">
            <x v="11"/>
          </reference>
          <reference field="23" count="1">
            <x v="4"/>
          </reference>
        </references>
      </pivotArea>
    </format>
    <format dxfId="197">
      <pivotArea dataOnly="0" labelOnly="1" outline="0" fieldPosition="0">
        <references count="2">
          <reference field="6" count="1" selected="0">
            <x v="12"/>
          </reference>
          <reference field="23" count="1">
            <x v="1"/>
          </reference>
        </references>
      </pivotArea>
    </format>
    <format dxfId="196">
      <pivotArea dataOnly="0" labelOnly="1" outline="0" fieldPosition="0">
        <references count="2">
          <reference field="6" count="1" selected="0">
            <x v="13"/>
          </reference>
          <reference field="23" count="1">
            <x v="1"/>
          </reference>
        </references>
      </pivotArea>
    </format>
    <format dxfId="195">
      <pivotArea dataOnly="0" labelOnly="1" outline="0" fieldPosition="0">
        <references count="2">
          <reference field="6" count="1" selected="0">
            <x v="14"/>
          </reference>
          <reference field="23" count="1">
            <x v="4"/>
          </reference>
        </references>
      </pivotArea>
    </format>
    <format dxfId="194">
      <pivotArea dataOnly="0" labelOnly="1" outline="0" fieldPosition="0">
        <references count="2">
          <reference field="6" count="1" selected="0">
            <x v="15"/>
          </reference>
          <reference field="23" count="1">
            <x v="4"/>
          </reference>
        </references>
      </pivotArea>
    </format>
    <format dxfId="193">
      <pivotArea dataOnly="0" labelOnly="1" outline="0" fieldPosition="0">
        <references count="2">
          <reference field="6" count="1" selected="0">
            <x v="16"/>
          </reference>
          <reference field="23" count="1">
            <x v="2"/>
          </reference>
        </references>
      </pivotArea>
    </format>
    <format dxfId="192">
      <pivotArea dataOnly="0" labelOnly="1" outline="0" fieldPosition="0">
        <references count="2">
          <reference field="6" count="1" selected="0">
            <x v="17"/>
          </reference>
          <reference field="23" count="1">
            <x v="3"/>
          </reference>
        </references>
      </pivotArea>
    </format>
    <format dxfId="191">
      <pivotArea dataOnly="0" labelOnly="1" outline="0" fieldPosition="0">
        <references count="2">
          <reference field="6" count="1" selected="0">
            <x v="18"/>
          </reference>
          <reference field="23" count="1">
            <x v="1"/>
          </reference>
        </references>
      </pivotArea>
    </format>
    <format dxfId="190">
      <pivotArea dataOnly="0" labelOnly="1" outline="0" fieldPosition="0">
        <references count="2">
          <reference field="6" count="1" selected="0">
            <x v="19"/>
          </reference>
          <reference field="23" count="1">
            <x v="1"/>
          </reference>
        </references>
      </pivotArea>
    </format>
    <format dxfId="189">
      <pivotArea dataOnly="0" labelOnly="1" outline="0" fieldPosition="0">
        <references count="2">
          <reference field="6" count="1" selected="0">
            <x v="20"/>
          </reference>
          <reference field="23" count="1">
            <x v="1"/>
          </reference>
        </references>
      </pivotArea>
    </format>
    <format dxfId="188">
      <pivotArea dataOnly="0" labelOnly="1" outline="0" fieldPosition="0">
        <references count="2">
          <reference field="6" count="1" selected="0">
            <x v="21"/>
          </reference>
          <reference field="23" count="1">
            <x v="4"/>
          </reference>
        </references>
      </pivotArea>
    </format>
    <format dxfId="187">
      <pivotArea dataOnly="0" labelOnly="1" outline="0" fieldPosition="0">
        <references count="2">
          <reference field="6" count="1" selected="0">
            <x v="22"/>
          </reference>
          <reference field="23" count="1">
            <x v="3"/>
          </reference>
        </references>
      </pivotArea>
    </format>
    <format dxfId="186">
      <pivotArea dataOnly="0" labelOnly="1" outline="0" fieldPosition="0">
        <references count="2">
          <reference field="6" count="1" selected="0">
            <x v="23"/>
          </reference>
          <reference field="23" count="1">
            <x v="2"/>
          </reference>
        </references>
      </pivotArea>
    </format>
    <format dxfId="185">
      <pivotArea dataOnly="0" labelOnly="1" outline="0" fieldPosition="0">
        <references count="2">
          <reference field="6" count="1" selected="0">
            <x v="24"/>
          </reference>
          <reference field="23" count="1">
            <x v="2"/>
          </reference>
        </references>
      </pivotArea>
    </format>
    <format dxfId="184">
      <pivotArea dataOnly="0" labelOnly="1" outline="0" fieldPosition="0">
        <references count="2">
          <reference field="6" count="1" selected="0">
            <x v="25"/>
          </reference>
          <reference field="23" count="1">
            <x v="1"/>
          </reference>
        </references>
      </pivotArea>
    </format>
    <format dxfId="183">
      <pivotArea dataOnly="0" labelOnly="1" outline="0" fieldPosition="0">
        <references count="2">
          <reference field="6" count="1" selected="0">
            <x v="26"/>
          </reference>
          <reference field="23" count="1">
            <x v="4"/>
          </reference>
        </references>
      </pivotArea>
    </format>
    <format dxfId="182">
      <pivotArea dataOnly="0" labelOnly="1" outline="0" fieldPosition="0">
        <references count="2">
          <reference field="6" count="1" selected="0">
            <x v="27"/>
          </reference>
          <reference field="23" count="1">
            <x v="1"/>
          </reference>
        </references>
      </pivotArea>
    </format>
    <format dxfId="181">
      <pivotArea dataOnly="0" labelOnly="1" outline="0" fieldPosition="0">
        <references count="2">
          <reference field="6" count="1" selected="0">
            <x v="28"/>
          </reference>
          <reference field="23" count="1">
            <x v="2"/>
          </reference>
        </references>
      </pivotArea>
    </format>
    <format dxfId="180">
      <pivotArea dataOnly="0" labelOnly="1" outline="0" fieldPosition="0">
        <references count="2">
          <reference field="6" count="1" selected="0">
            <x v="29"/>
          </reference>
          <reference field="23" count="1">
            <x v="1"/>
          </reference>
        </references>
      </pivotArea>
    </format>
    <format dxfId="179">
      <pivotArea dataOnly="0" labelOnly="1" outline="0" fieldPosition="0">
        <references count="2">
          <reference field="6" count="1" selected="0">
            <x v="30"/>
          </reference>
          <reference field="23" count="1">
            <x v="1"/>
          </reference>
        </references>
      </pivotArea>
    </format>
    <format dxfId="178">
      <pivotArea dataOnly="0" labelOnly="1" outline="0" fieldPosition="0">
        <references count="2">
          <reference field="6" count="1" selected="0">
            <x v="31"/>
          </reference>
          <reference field="23" count="1">
            <x v="1"/>
          </reference>
        </references>
      </pivotArea>
    </format>
    <format dxfId="177">
      <pivotArea dataOnly="0" labelOnly="1" outline="0" fieldPosition="0">
        <references count="2">
          <reference field="6" count="1" selected="0">
            <x v="32"/>
          </reference>
          <reference field="23" count="1">
            <x v="1"/>
          </reference>
        </references>
      </pivotArea>
    </format>
    <format dxfId="176">
      <pivotArea dataOnly="0" labelOnly="1" outline="0" fieldPosition="0">
        <references count="2">
          <reference field="6" count="1" selected="0">
            <x v="33"/>
          </reference>
          <reference field="23" count="1">
            <x v="1"/>
          </reference>
        </references>
      </pivotArea>
    </format>
    <format dxfId="175">
      <pivotArea dataOnly="0" labelOnly="1" outline="0" fieldPosition="0">
        <references count="2">
          <reference field="6" count="1" selected="0">
            <x v="34"/>
          </reference>
          <reference field="23" count="1">
            <x v="1"/>
          </reference>
        </references>
      </pivotArea>
    </format>
    <format dxfId="174">
      <pivotArea dataOnly="0" labelOnly="1" outline="0" fieldPosition="0">
        <references count="2">
          <reference field="6" count="1" selected="0">
            <x v="35"/>
          </reference>
          <reference field="23" count="1">
            <x v="1"/>
          </reference>
        </references>
      </pivotArea>
    </format>
    <format dxfId="173">
      <pivotArea dataOnly="0" labelOnly="1" outline="0" fieldPosition="0">
        <references count="2">
          <reference field="6" count="1" selected="0">
            <x v="36"/>
          </reference>
          <reference field="23" count="1">
            <x v="2"/>
          </reference>
        </references>
      </pivotArea>
    </format>
    <format dxfId="172">
      <pivotArea dataOnly="0" labelOnly="1" outline="0" fieldPosition="0">
        <references count="2">
          <reference field="6" count="1" selected="0">
            <x v="37"/>
          </reference>
          <reference field="23" count="1">
            <x v="2"/>
          </reference>
        </references>
      </pivotArea>
    </format>
    <format dxfId="171">
      <pivotArea dataOnly="0" labelOnly="1" outline="0" fieldPosition="0">
        <references count="2">
          <reference field="6" count="1" selected="0">
            <x v="38"/>
          </reference>
          <reference field="23" count="1">
            <x v="1"/>
          </reference>
        </references>
      </pivotArea>
    </format>
    <format dxfId="170">
      <pivotArea dataOnly="0" labelOnly="1" outline="0" fieldPosition="0">
        <references count="2">
          <reference field="6" count="1" selected="0">
            <x v="39"/>
          </reference>
          <reference field="23" count="1">
            <x v="4"/>
          </reference>
        </references>
      </pivotArea>
    </format>
    <format dxfId="169">
      <pivotArea dataOnly="0" labelOnly="1" outline="0" fieldPosition="0">
        <references count="2">
          <reference field="6" count="1" selected="0">
            <x v="40"/>
          </reference>
          <reference field="23" count="1">
            <x v="1"/>
          </reference>
        </references>
      </pivotArea>
    </format>
    <format dxfId="168">
      <pivotArea dataOnly="0" labelOnly="1" outline="0" fieldPosition="0">
        <references count="2">
          <reference field="6" count="1" selected="0">
            <x v="41"/>
          </reference>
          <reference field="23" count="1">
            <x v="1"/>
          </reference>
        </references>
      </pivotArea>
    </format>
    <format dxfId="167">
      <pivotArea dataOnly="0" labelOnly="1" outline="0" fieldPosition="0">
        <references count="2">
          <reference field="6" count="1" selected="0">
            <x v="42"/>
          </reference>
          <reference field="23" count="1">
            <x v="1"/>
          </reference>
        </references>
      </pivotArea>
    </format>
    <format dxfId="166">
      <pivotArea dataOnly="0" labelOnly="1" outline="0" fieldPosition="0">
        <references count="2">
          <reference field="6" count="1" selected="0">
            <x v="43"/>
          </reference>
          <reference field="23" count="1">
            <x v="1"/>
          </reference>
        </references>
      </pivotArea>
    </format>
    <format dxfId="165">
      <pivotArea dataOnly="0" labelOnly="1" outline="0" fieldPosition="0">
        <references count="2">
          <reference field="6" count="1" selected="0">
            <x v="44"/>
          </reference>
          <reference field="23" count="1">
            <x v="1"/>
          </reference>
        </references>
      </pivotArea>
    </format>
    <format dxfId="164">
      <pivotArea dataOnly="0" labelOnly="1" outline="0" fieldPosition="0">
        <references count="2">
          <reference field="6" count="1" selected="0">
            <x v="45"/>
          </reference>
          <reference field="23" count="1">
            <x v="1"/>
          </reference>
        </references>
      </pivotArea>
    </format>
    <format dxfId="163">
      <pivotArea dataOnly="0" labelOnly="1" outline="0" fieldPosition="0">
        <references count="2">
          <reference field="6" count="1" selected="0">
            <x v="46"/>
          </reference>
          <reference field="23" count="1">
            <x v="1"/>
          </reference>
        </references>
      </pivotArea>
    </format>
    <format dxfId="162">
      <pivotArea dataOnly="0" labelOnly="1" outline="0" fieldPosition="0">
        <references count="2">
          <reference field="6" count="1" selected="0">
            <x v="47"/>
          </reference>
          <reference field="23" count="1">
            <x v="1"/>
          </reference>
        </references>
      </pivotArea>
    </format>
    <format dxfId="161">
      <pivotArea dataOnly="0" labelOnly="1" outline="0" fieldPosition="0">
        <references count="2">
          <reference field="6" count="1" selected="0">
            <x v="48"/>
          </reference>
          <reference field="23" count="1">
            <x v="2"/>
          </reference>
        </references>
      </pivotArea>
    </format>
    <format dxfId="160">
      <pivotArea dataOnly="0" labelOnly="1" outline="0" fieldPosition="0">
        <references count="2">
          <reference field="6" count="1" selected="0">
            <x v="49"/>
          </reference>
          <reference field="23" count="1">
            <x v="1"/>
          </reference>
        </references>
      </pivotArea>
    </format>
    <format dxfId="159">
      <pivotArea dataOnly="0" labelOnly="1" outline="0" fieldPosition="0">
        <references count="2">
          <reference field="6" count="1" selected="0">
            <x v="50"/>
          </reference>
          <reference field="23" count="1">
            <x v="1"/>
          </reference>
        </references>
      </pivotArea>
    </format>
    <format dxfId="158">
      <pivotArea dataOnly="0" labelOnly="1" outline="0" fieldPosition="0">
        <references count="2">
          <reference field="6" count="1" selected="0">
            <x v="51"/>
          </reference>
          <reference field="23" count="1">
            <x v="1"/>
          </reference>
        </references>
      </pivotArea>
    </format>
    <format dxfId="157">
      <pivotArea dataOnly="0" labelOnly="1" outline="0" fieldPosition="0">
        <references count="2">
          <reference field="6" count="1" selected="0">
            <x v="52"/>
          </reference>
          <reference field="23" count="1">
            <x v="4"/>
          </reference>
        </references>
      </pivotArea>
    </format>
    <format dxfId="156">
      <pivotArea dataOnly="0" labelOnly="1" outline="0" fieldPosition="0">
        <references count="2">
          <reference field="6" count="1" selected="0">
            <x v="53"/>
          </reference>
          <reference field="23" count="1">
            <x v="1"/>
          </reference>
        </references>
      </pivotArea>
    </format>
    <format dxfId="155">
      <pivotArea dataOnly="0" labelOnly="1" outline="0" fieldPosition="0">
        <references count="2">
          <reference field="6" count="1" selected="0">
            <x v="54"/>
          </reference>
          <reference field="23" count="1">
            <x v="4"/>
          </reference>
        </references>
      </pivotArea>
    </format>
    <format dxfId="154">
      <pivotArea dataOnly="0" labelOnly="1" outline="0" fieldPosition="0">
        <references count="2">
          <reference field="6" count="1" selected="0">
            <x v="55"/>
          </reference>
          <reference field="23" count="1">
            <x v="1"/>
          </reference>
        </references>
      </pivotArea>
    </format>
    <format dxfId="153">
      <pivotArea dataOnly="0" labelOnly="1" outline="0" fieldPosition="0">
        <references count="2">
          <reference field="6" count="1" selected="0">
            <x v="56"/>
          </reference>
          <reference field="23" count="1">
            <x v="1"/>
          </reference>
        </references>
      </pivotArea>
    </format>
    <format dxfId="152">
      <pivotArea dataOnly="0" labelOnly="1" outline="0" fieldPosition="0">
        <references count="2">
          <reference field="6" count="1" selected="0">
            <x v="57"/>
          </reference>
          <reference field="23" count="1">
            <x v="2"/>
          </reference>
        </references>
      </pivotArea>
    </format>
    <format dxfId="151">
      <pivotArea dataOnly="0" labelOnly="1" outline="0" fieldPosition="0">
        <references count="2">
          <reference field="6" count="1" selected="0">
            <x v="58"/>
          </reference>
          <reference field="23" count="1">
            <x v="1"/>
          </reference>
        </references>
      </pivotArea>
    </format>
    <format dxfId="150">
      <pivotArea dataOnly="0" labelOnly="1" outline="0" fieldPosition="0">
        <references count="2">
          <reference field="6" count="1" selected="0">
            <x v="59"/>
          </reference>
          <reference field="23" count="1">
            <x v="1"/>
          </reference>
        </references>
      </pivotArea>
    </format>
    <format dxfId="149">
      <pivotArea dataOnly="0" labelOnly="1" outline="0" fieldPosition="0">
        <references count="2">
          <reference field="6" count="1" selected="0">
            <x v="60"/>
          </reference>
          <reference field="23" count="1">
            <x v="1"/>
          </reference>
        </references>
      </pivotArea>
    </format>
    <format dxfId="148">
      <pivotArea dataOnly="0" labelOnly="1" outline="0" fieldPosition="0">
        <references count="2">
          <reference field="6" count="1" selected="0">
            <x v="61"/>
          </reference>
          <reference field="23" count="1">
            <x v="1"/>
          </reference>
        </references>
      </pivotArea>
    </format>
    <format dxfId="147">
      <pivotArea dataOnly="0" labelOnly="1" outline="0" fieldPosition="0">
        <references count="2">
          <reference field="6" count="1" selected="0">
            <x v="62"/>
          </reference>
          <reference field="23" count="1">
            <x v="1"/>
          </reference>
        </references>
      </pivotArea>
    </format>
    <format dxfId="146">
      <pivotArea dataOnly="0" labelOnly="1" outline="0" fieldPosition="0">
        <references count="2">
          <reference field="6" count="1" selected="0">
            <x v="63"/>
          </reference>
          <reference field="23" count="1">
            <x v="1"/>
          </reference>
        </references>
      </pivotArea>
    </format>
    <format dxfId="145">
      <pivotArea dataOnly="0" labelOnly="1" outline="0" fieldPosition="0">
        <references count="2">
          <reference field="6" count="1" selected="0">
            <x v="64"/>
          </reference>
          <reference field="23" count="1">
            <x v="1"/>
          </reference>
        </references>
      </pivotArea>
    </format>
    <format dxfId="144">
      <pivotArea dataOnly="0" labelOnly="1" outline="0" fieldPosition="0">
        <references count="2">
          <reference field="6" count="1" selected="0">
            <x v="65"/>
          </reference>
          <reference field="23" count="1">
            <x v="2"/>
          </reference>
        </references>
      </pivotArea>
    </format>
    <format dxfId="143">
      <pivotArea dataOnly="0" labelOnly="1" outline="0" fieldPosition="0">
        <references count="2">
          <reference field="6" count="1" selected="0">
            <x v="66"/>
          </reference>
          <reference field="23" count="1">
            <x v="1"/>
          </reference>
        </references>
      </pivotArea>
    </format>
    <format dxfId="142">
      <pivotArea dataOnly="0" labelOnly="1" outline="0" fieldPosition="0">
        <references count="2">
          <reference field="6" count="1" selected="0">
            <x v="67"/>
          </reference>
          <reference field="23" count="1">
            <x v="2"/>
          </reference>
        </references>
      </pivotArea>
    </format>
    <format dxfId="141">
      <pivotArea dataOnly="0" labelOnly="1" outline="0" fieldPosition="0">
        <references count="2">
          <reference field="6" count="1" selected="0">
            <x v="68"/>
          </reference>
          <reference field="23" count="1">
            <x v="1"/>
          </reference>
        </references>
      </pivotArea>
    </format>
    <format dxfId="140">
      <pivotArea dataOnly="0" labelOnly="1" outline="0" fieldPosition="0">
        <references count="2">
          <reference field="6" count="1" selected="0">
            <x v="69"/>
          </reference>
          <reference field="23" count="1">
            <x v="1"/>
          </reference>
        </references>
      </pivotArea>
    </format>
    <format dxfId="139">
      <pivotArea dataOnly="0" labelOnly="1" outline="0" fieldPosition="0">
        <references count="2">
          <reference field="6" count="1" selected="0">
            <x v="70"/>
          </reference>
          <reference field="23" count="1">
            <x v="1"/>
          </reference>
        </references>
      </pivotArea>
    </format>
    <format dxfId="138">
      <pivotArea dataOnly="0" labelOnly="1" outline="0" fieldPosition="0">
        <references count="2">
          <reference field="6" count="1" selected="0">
            <x v="71"/>
          </reference>
          <reference field="23" count="1">
            <x v="2"/>
          </reference>
        </references>
      </pivotArea>
    </format>
    <format dxfId="137">
      <pivotArea dataOnly="0" labelOnly="1" outline="0" fieldPosition="0">
        <references count="2">
          <reference field="6" count="1" selected="0">
            <x v="72"/>
          </reference>
          <reference field="23" count="1">
            <x v="4"/>
          </reference>
        </references>
      </pivotArea>
    </format>
    <format dxfId="136">
      <pivotArea dataOnly="0" labelOnly="1" outline="0" fieldPosition="0">
        <references count="2">
          <reference field="6" count="1" selected="0">
            <x v="73"/>
          </reference>
          <reference field="23" count="1">
            <x v="4"/>
          </reference>
        </references>
      </pivotArea>
    </format>
    <format dxfId="135">
      <pivotArea dataOnly="0" labelOnly="1" outline="0" fieldPosition="0">
        <references count="2">
          <reference field="6" count="1" selected="0">
            <x v="0"/>
          </reference>
          <reference field="23" count="1">
            <x v="1"/>
          </reference>
        </references>
      </pivotArea>
    </format>
    <format dxfId="134">
      <pivotArea dataOnly="0" labelOnly="1" outline="0" fieldPosition="0">
        <references count="2">
          <reference field="6" count="1" selected="0">
            <x v="1"/>
          </reference>
          <reference field="23" count="1">
            <x v="1"/>
          </reference>
        </references>
      </pivotArea>
    </format>
    <format dxfId="133">
      <pivotArea dataOnly="0" labelOnly="1" outline="0" fieldPosition="0">
        <references count="2">
          <reference field="6" count="1" selected="0">
            <x v="2"/>
          </reference>
          <reference field="23" count="1">
            <x v="1"/>
          </reference>
        </references>
      </pivotArea>
    </format>
    <format dxfId="132">
      <pivotArea dataOnly="0" labelOnly="1" outline="0" fieldPosition="0">
        <references count="2">
          <reference field="6" count="1" selected="0">
            <x v="3"/>
          </reference>
          <reference field="23" count="1">
            <x v="1"/>
          </reference>
        </references>
      </pivotArea>
    </format>
    <format dxfId="131">
      <pivotArea dataOnly="0" labelOnly="1" outline="0" fieldPosition="0">
        <references count="2">
          <reference field="6" count="1" selected="0">
            <x v="4"/>
          </reference>
          <reference field="23" count="1">
            <x v="0"/>
          </reference>
        </references>
      </pivotArea>
    </format>
    <format dxfId="130">
      <pivotArea dataOnly="0" labelOnly="1" outline="0" fieldPosition="0">
        <references count="2">
          <reference field="6" count="1" selected="0">
            <x v="5"/>
          </reference>
          <reference field="23" count="1">
            <x v="1"/>
          </reference>
        </references>
      </pivotArea>
    </format>
    <format dxfId="129">
      <pivotArea dataOnly="0" labelOnly="1" outline="0" fieldPosition="0">
        <references count="2">
          <reference field="6" count="1" selected="0">
            <x v="6"/>
          </reference>
          <reference field="23" count="1">
            <x v="1"/>
          </reference>
        </references>
      </pivotArea>
    </format>
    <format dxfId="128">
      <pivotArea dataOnly="0" labelOnly="1" outline="0" fieldPosition="0">
        <references count="2">
          <reference field="6" count="1" selected="0">
            <x v="7"/>
          </reference>
          <reference field="23" count="1">
            <x v="1"/>
          </reference>
        </references>
      </pivotArea>
    </format>
    <format dxfId="127">
      <pivotArea dataOnly="0" labelOnly="1" outline="0" fieldPosition="0">
        <references count="2">
          <reference field="6" count="1" selected="0">
            <x v="8"/>
          </reference>
          <reference field="23" count="1">
            <x v="3"/>
          </reference>
        </references>
      </pivotArea>
    </format>
    <format dxfId="126">
      <pivotArea dataOnly="0" labelOnly="1" outline="0" fieldPosition="0">
        <references count="2">
          <reference field="6" count="1" selected="0">
            <x v="9"/>
          </reference>
          <reference field="23" count="1">
            <x v="2"/>
          </reference>
        </references>
      </pivotArea>
    </format>
    <format dxfId="125">
      <pivotArea dataOnly="0" labelOnly="1" outline="0" fieldPosition="0">
        <references count="2">
          <reference field="6" count="1" selected="0">
            <x v="10"/>
          </reference>
          <reference field="23" count="1">
            <x v="1"/>
          </reference>
        </references>
      </pivotArea>
    </format>
    <format dxfId="124">
      <pivotArea dataOnly="0" labelOnly="1" outline="0" fieldPosition="0">
        <references count="2">
          <reference field="6" count="1" selected="0">
            <x v="11"/>
          </reference>
          <reference field="23" count="1">
            <x v="4"/>
          </reference>
        </references>
      </pivotArea>
    </format>
    <format dxfId="123">
      <pivotArea dataOnly="0" labelOnly="1" outline="0" fieldPosition="0">
        <references count="2">
          <reference field="6" count="1" selected="0">
            <x v="12"/>
          </reference>
          <reference field="23" count="1">
            <x v="1"/>
          </reference>
        </references>
      </pivotArea>
    </format>
    <format dxfId="122">
      <pivotArea dataOnly="0" labelOnly="1" outline="0" fieldPosition="0">
        <references count="2">
          <reference field="6" count="1" selected="0">
            <x v="13"/>
          </reference>
          <reference field="23" count="1">
            <x v="1"/>
          </reference>
        </references>
      </pivotArea>
    </format>
    <format dxfId="121">
      <pivotArea dataOnly="0" labelOnly="1" outline="0" fieldPosition="0">
        <references count="2">
          <reference field="6" count="1" selected="0">
            <x v="14"/>
          </reference>
          <reference field="23" count="1">
            <x v="4"/>
          </reference>
        </references>
      </pivotArea>
    </format>
    <format dxfId="120">
      <pivotArea dataOnly="0" labelOnly="1" outline="0" fieldPosition="0">
        <references count="2">
          <reference field="6" count="1" selected="0">
            <x v="15"/>
          </reference>
          <reference field="23" count="1">
            <x v="4"/>
          </reference>
        </references>
      </pivotArea>
    </format>
    <format dxfId="119">
      <pivotArea dataOnly="0" labelOnly="1" outline="0" fieldPosition="0">
        <references count="2">
          <reference field="6" count="1" selected="0">
            <x v="16"/>
          </reference>
          <reference field="23" count="1">
            <x v="2"/>
          </reference>
        </references>
      </pivotArea>
    </format>
    <format dxfId="118">
      <pivotArea dataOnly="0" labelOnly="1" outline="0" fieldPosition="0">
        <references count="2">
          <reference field="6" count="1" selected="0">
            <x v="17"/>
          </reference>
          <reference field="23" count="1">
            <x v="3"/>
          </reference>
        </references>
      </pivotArea>
    </format>
    <format dxfId="117">
      <pivotArea dataOnly="0" labelOnly="1" outline="0" fieldPosition="0">
        <references count="2">
          <reference field="6" count="1" selected="0">
            <x v="18"/>
          </reference>
          <reference field="23" count="1">
            <x v="1"/>
          </reference>
        </references>
      </pivotArea>
    </format>
    <format dxfId="116">
      <pivotArea dataOnly="0" labelOnly="1" outline="0" fieldPosition="0">
        <references count="2">
          <reference field="6" count="1" selected="0">
            <x v="19"/>
          </reference>
          <reference field="23" count="1">
            <x v="1"/>
          </reference>
        </references>
      </pivotArea>
    </format>
    <format dxfId="115">
      <pivotArea dataOnly="0" labelOnly="1" outline="0" fieldPosition="0">
        <references count="2">
          <reference field="6" count="1" selected="0">
            <x v="20"/>
          </reference>
          <reference field="23" count="1">
            <x v="1"/>
          </reference>
        </references>
      </pivotArea>
    </format>
    <format dxfId="114">
      <pivotArea dataOnly="0" labelOnly="1" outline="0" fieldPosition="0">
        <references count="2">
          <reference field="6" count="1" selected="0">
            <x v="21"/>
          </reference>
          <reference field="23" count="1">
            <x v="4"/>
          </reference>
        </references>
      </pivotArea>
    </format>
    <format dxfId="113">
      <pivotArea dataOnly="0" labelOnly="1" outline="0" fieldPosition="0">
        <references count="2">
          <reference field="6" count="1" selected="0">
            <x v="22"/>
          </reference>
          <reference field="23" count="1">
            <x v="3"/>
          </reference>
        </references>
      </pivotArea>
    </format>
    <format dxfId="112">
      <pivotArea dataOnly="0" labelOnly="1" outline="0" fieldPosition="0">
        <references count="2">
          <reference field="6" count="1" selected="0">
            <x v="23"/>
          </reference>
          <reference field="23" count="1">
            <x v="2"/>
          </reference>
        </references>
      </pivotArea>
    </format>
    <format dxfId="111">
      <pivotArea dataOnly="0" labelOnly="1" outline="0" fieldPosition="0">
        <references count="2">
          <reference field="6" count="1" selected="0">
            <x v="24"/>
          </reference>
          <reference field="23" count="1">
            <x v="2"/>
          </reference>
        </references>
      </pivotArea>
    </format>
    <format dxfId="110">
      <pivotArea dataOnly="0" labelOnly="1" outline="0" fieldPosition="0">
        <references count="2">
          <reference field="6" count="1" selected="0">
            <x v="25"/>
          </reference>
          <reference field="23" count="1">
            <x v="1"/>
          </reference>
        </references>
      </pivotArea>
    </format>
    <format dxfId="109">
      <pivotArea dataOnly="0" labelOnly="1" outline="0" fieldPosition="0">
        <references count="2">
          <reference field="6" count="1" selected="0">
            <x v="26"/>
          </reference>
          <reference field="23" count="1">
            <x v="4"/>
          </reference>
        </references>
      </pivotArea>
    </format>
    <format dxfId="108">
      <pivotArea dataOnly="0" labelOnly="1" outline="0" fieldPosition="0">
        <references count="2">
          <reference field="6" count="1" selected="0">
            <x v="27"/>
          </reference>
          <reference field="23" count="1">
            <x v="1"/>
          </reference>
        </references>
      </pivotArea>
    </format>
    <format dxfId="107">
      <pivotArea dataOnly="0" labelOnly="1" outline="0" fieldPosition="0">
        <references count="2">
          <reference field="6" count="1" selected="0">
            <x v="28"/>
          </reference>
          <reference field="23" count="1">
            <x v="2"/>
          </reference>
        </references>
      </pivotArea>
    </format>
    <format dxfId="106">
      <pivotArea dataOnly="0" labelOnly="1" outline="0" fieldPosition="0">
        <references count="2">
          <reference field="6" count="1" selected="0">
            <x v="29"/>
          </reference>
          <reference field="23" count="1">
            <x v="1"/>
          </reference>
        </references>
      </pivotArea>
    </format>
    <format dxfId="105">
      <pivotArea dataOnly="0" labelOnly="1" outline="0" fieldPosition="0">
        <references count="2">
          <reference field="6" count="1" selected="0">
            <x v="30"/>
          </reference>
          <reference field="23" count="1">
            <x v="1"/>
          </reference>
        </references>
      </pivotArea>
    </format>
    <format dxfId="104">
      <pivotArea dataOnly="0" labelOnly="1" outline="0" fieldPosition="0">
        <references count="2">
          <reference field="6" count="1" selected="0">
            <x v="31"/>
          </reference>
          <reference field="23" count="1">
            <x v="1"/>
          </reference>
        </references>
      </pivotArea>
    </format>
    <format dxfId="103">
      <pivotArea dataOnly="0" labelOnly="1" outline="0" fieldPosition="0">
        <references count="2">
          <reference field="6" count="1" selected="0">
            <x v="32"/>
          </reference>
          <reference field="23" count="1">
            <x v="1"/>
          </reference>
        </references>
      </pivotArea>
    </format>
    <format dxfId="102">
      <pivotArea dataOnly="0" labelOnly="1" outline="0" fieldPosition="0">
        <references count="2">
          <reference field="6" count="1" selected="0">
            <x v="33"/>
          </reference>
          <reference field="23" count="1">
            <x v="1"/>
          </reference>
        </references>
      </pivotArea>
    </format>
    <format dxfId="101">
      <pivotArea dataOnly="0" labelOnly="1" outline="0" fieldPosition="0">
        <references count="2">
          <reference field="6" count="1" selected="0">
            <x v="34"/>
          </reference>
          <reference field="23" count="1">
            <x v="1"/>
          </reference>
        </references>
      </pivotArea>
    </format>
    <format dxfId="100">
      <pivotArea dataOnly="0" labelOnly="1" outline="0" fieldPosition="0">
        <references count="2">
          <reference field="6" count="1" selected="0">
            <x v="35"/>
          </reference>
          <reference field="23" count="1">
            <x v="1"/>
          </reference>
        </references>
      </pivotArea>
    </format>
    <format dxfId="99">
      <pivotArea dataOnly="0" labelOnly="1" outline="0" fieldPosition="0">
        <references count="2">
          <reference field="6" count="1" selected="0">
            <x v="36"/>
          </reference>
          <reference field="23" count="1">
            <x v="2"/>
          </reference>
        </references>
      </pivotArea>
    </format>
    <format dxfId="98">
      <pivotArea dataOnly="0" labelOnly="1" outline="0" fieldPosition="0">
        <references count="2">
          <reference field="6" count="1" selected="0">
            <x v="37"/>
          </reference>
          <reference field="23" count="1">
            <x v="2"/>
          </reference>
        </references>
      </pivotArea>
    </format>
    <format dxfId="97">
      <pivotArea dataOnly="0" labelOnly="1" outline="0" fieldPosition="0">
        <references count="2">
          <reference field="6" count="1" selected="0">
            <x v="38"/>
          </reference>
          <reference field="23" count="1">
            <x v="1"/>
          </reference>
        </references>
      </pivotArea>
    </format>
    <format dxfId="96">
      <pivotArea dataOnly="0" labelOnly="1" outline="0" fieldPosition="0">
        <references count="2">
          <reference field="6" count="1" selected="0">
            <x v="39"/>
          </reference>
          <reference field="23" count="1">
            <x v="4"/>
          </reference>
        </references>
      </pivotArea>
    </format>
    <format dxfId="95">
      <pivotArea dataOnly="0" labelOnly="1" outline="0" fieldPosition="0">
        <references count="2">
          <reference field="6" count="1" selected="0">
            <x v="40"/>
          </reference>
          <reference field="23" count="1">
            <x v="1"/>
          </reference>
        </references>
      </pivotArea>
    </format>
    <format dxfId="94">
      <pivotArea dataOnly="0" labelOnly="1" outline="0" fieldPosition="0">
        <references count="2">
          <reference field="6" count="1" selected="0">
            <x v="41"/>
          </reference>
          <reference field="23" count="1">
            <x v="1"/>
          </reference>
        </references>
      </pivotArea>
    </format>
    <format dxfId="93">
      <pivotArea dataOnly="0" labelOnly="1" outline="0" fieldPosition="0">
        <references count="2">
          <reference field="6" count="1" selected="0">
            <x v="42"/>
          </reference>
          <reference field="23" count="1">
            <x v="1"/>
          </reference>
        </references>
      </pivotArea>
    </format>
    <format dxfId="92">
      <pivotArea dataOnly="0" labelOnly="1" outline="0" fieldPosition="0">
        <references count="2">
          <reference field="6" count="1" selected="0">
            <x v="43"/>
          </reference>
          <reference field="23" count="1">
            <x v="1"/>
          </reference>
        </references>
      </pivotArea>
    </format>
    <format dxfId="91">
      <pivotArea dataOnly="0" labelOnly="1" outline="0" fieldPosition="0">
        <references count="2">
          <reference field="6" count="1" selected="0">
            <x v="44"/>
          </reference>
          <reference field="23" count="1">
            <x v="1"/>
          </reference>
        </references>
      </pivotArea>
    </format>
    <format dxfId="90">
      <pivotArea dataOnly="0" labelOnly="1" outline="0" fieldPosition="0">
        <references count="2">
          <reference field="6" count="1" selected="0">
            <x v="45"/>
          </reference>
          <reference field="23" count="1">
            <x v="1"/>
          </reference>
        </references>
      </pivotArea>
    </format>
    <format dxfId="89">
      <pivotArea dataOnly="0" labelOnly="1" outline="0" fieldPosition="0">
        <references count="2">
          <reference field="6" count="1" selected="0">
            <x v="46"/>
          </reference>
          <reference field="23" count="1">
            <x v="1"/>
          </reference>
        </references>
      </pivotArea>
    </format>
    <format dxfId="88">
      <pivotArea dataOnly="0" labelOnly="1" outline="0" fieldPosition="0">
        <references count="2">
          <reference field="6" count="1" selected="0">
            <x v="47"/>
          </reference>
          <reference field="23" count="1">
            <x v="1"/>
          </reference>
        </references>
      </pivotArea>
    </format>
    <format dxfId="87">
      <pivotArea dataOnly="0" labelOnly="1" outline="0" fieldPosition="0">
        <references count="2">
          <reference field="6" count="1" selected="0">
            <x v="48"/>
          </reference>
          <reference field="23" count="1">
            <x v="2"/>
          </reference>
        </references>
      </pivotArea>
    </format>
    <format dxfId="86">
      <pivotArea dataOnly="0" labelOnly="1" outline="0" fieldPosition="0">
        <references count="2">
          <reference field="6" count="1" selected="0">
            <x v="49"/>
          </reference>
          <reference field="23" count="1">
            <x v="1"/>
          </reference>
        </references>
      </pivotArea>
    </format>
    <format dxfId="85">
      <pivotArea dataOnly="0" labelOnly="1" outline="0" fieldPosition="0">
        <references count="2">
          <reference field="6" count="1" selected="0">
            <x v="50"/>
          </reference>
          <reference field="23" count="1">
            <x v="1"/>
          </reference>
        </references>
      </pivotArea>
    </format>
    <format dxfId="84">
      <pivotArea dataOnly="0" labelOnly="1" outline="0" fieldPosition="0">
        <references count="2">
          <reference field="6" count="1" selected="0">
            <x v="51"/>
          </reference>
          <reference field="23" count="1">
            <x v="1"/>
          </reference>
        </references>
      </pivotArea>
    </format>
    <format dxfId="83">
      <pivotArea dataOnly="0" labelOnly="1" outline="0" fieldPosition="0">
        <references count="2">
          <reference field="6" count="1" selected="0">
            <x v="52"/>
          </reference>
          <reference field="23" count="1">
            <x v="4"/>
          </reference>
        </references>
      </pivotArea>
    </format>
    <format dxfId="82">
      <pivotArea dataOnly="0" labelOnly="1" outline="0" fieldPosition="0">
        <references count="2">
          <reference field="6" count="1" selected="0">
            <x v="53"/>
          </reference>
          <reference field="23" count="1">
            <x v="1"/>
          </reference>
        </references>
      </pivotArea>
    </format>
    <format dxfId="81">
      <pivotArea dataOnly="0" labelOnly="1" outline="0" fieldPosition="0">
        <references count="2">
          <reference field="6" count="1" selected="0">
            <x v="54"/>
          </reference>
          <reference field="23" count="1">
            <x v="4"/>
          </reference>
        </references>
      </pivotArea>
    </format>
    <format dxfId="80">
      <pivotArea dataOnly="0" labelOnly="1" outline="0" fieldPosition="0">
        <references count="2">
          <reference field="6" count="1" selected="0">
            <x v="55"/>
          </reference>
          <reference field="23" count="1">
            <x v="1"/>
          </reference>
        </references>
      </pivotArea>
    </format>
    <format dxfId="79">
      <pivotArea dataOnly="0" labelOnly="1" outline="0" fieldPosition="0">
        <references count="2">
          <reference field="6" count="1" selected="0">
            <x v="56"/>
          </reference>
          <reference field="23" count="1">
            <x v="1"/>
          </reference>
        </references>
      </pivotArea>
    </format>
    <format dxfId="78">
      <pivotArea dataOnly="0" labelOnly="1" outline="0" fieldPosition="0">
        <references count="2">
          <reference field="6" count="1" selected="0">
            <x v="57"/>
          </reference>
          <reference field="23" count="1">
            <x v="2"/>
          </reference>
        </references>
      </pivotArea>
    </format>
    <format dxfId="77">
      <pivotArea dataOnly="0" labelOnly="1" outline="0" fieldPosition="0">
        <references count="2">
          <reference field="6" count="1" selected="0">
            <x v="58"/>
          </reference>
          <reference field="23" count="1">
            <x v="1"/>
          </reference>
        </references>
      </pivotArea>
    </format>
    <format dxfId="76">
      <pivotArea dataOnly="0" labelOnly="1" outline="0" fieldPosition="0">
        <references count="2">
          <reference field="6" count="1" selected="0">
            <x v="59"/>
          </reference>
          <reference field="23" count="1">
            <x v="1"/>
          </reference>
        </references>
      </pivotArea>
    </format>
    <format dxfId="75">
      <pivotArea dataOnly="0" labelOnly="1" outline="0" fieldPosition="0">
        <references count="2">
          <reference field="6" count="1" selected="0">
            <x v="60"/>
          </reference>
          <reference field="23" count="1">
            <x v="1"/>
          </reference>
        </references>
      </pivotArea>
    </format>
    <format dxfId="74">
      <pivotArea dataOnly="0" labelOnly="1" outline="0" fieldPosition="0">
        <references count="2">
          <reference field="6" count="1" selected="0">
            <x v="61"/>
          </reference>
          <reference field="23" count="1">
            <x v="1"/>
          </reference>
        </references>
      </pivotArea>
    </format>
    <format dxfId="73">
      <pivotArea dataOnly="0" labelOnly="1" outline="0" fieldPosition="0">
        <references count="2">
          <reference field="6" count="1" selected="0">
            <x v="62"/>
          </reference>
          <reference field="23" count="1">
            <x v="1"/>
          </reference>
        </references>
      </pivotArea>
    </format>
    <format dxfId="72">
      <pivotArea dataOnly="0" labelOnly="1" outline="0" fieldPosition="0">
        <references count="2">
          <reference field="6" count="1" selected="0">
            <x v="63"/>
          </reference>
          <reference field="23" count="1">
            <x v="1"/>
          </reference>
        </references>
      </pivotArea>
    </format>
    <format dxfId="71">
      <pivotArea dataOnly="0" labelOnly="1" outline="0" fieldPosition="0">
        <references count="2">
          <reference field="6" count="1" selected="0">
            <x v="64"/>
          </reference>
          <reference field="23" count="1">
            <x v="1"/>
          </reference>
        </references>
      </pivotArea>
    </format>
    <format dxfId="70">
      <pivotArea dataOnly="0" labelOnly="1" outline="0" fieldPosition="0">
        <references count="2">
          <reference field="6" count="1" selected="0">
            <x v="65"/>
          </reference>
          <reference field="23" count="1">
            <x v="2"/>
          </reference>
        </references>
      </pivotArea>
    </format>
    <format dxfId="69">
      <pivotArea dataOnly="0" labelOnly="1" outline="0" fieldPosition="0">
        <references count="2">
          <reference field="6" count="1" selected="0">
            <x v="66"/>
          </reference>
          <reference field="23" count="1">
            <x v="1"/>
          </reference>
        </references>
      </pivotArea>
    </format>
    <format dxfId="68">
      <pivotArea dataOnly="0" labelOnly="1" outline="0" fieldPosition="0">
        <references count="2">
          <reference field="6" count="1" selected="0">
            <x v="67"/>
          </reference>
          <reference field="23" count="1">
            <x v="2"/>
          </reference>
        </references>
      </pivotArea>
    </format>
    <format dxfId="67">
      <pivotArea dataOnly="0" labelOnly="1" outline="0" fieldPosition="0">
        <references count="2">
          <reference field="6" count="1" selected="0">
            <x v="68"/>
          </reference>
          <reference field="23" count="1">
            <x v="1"/>
          </reference>
        </references>
      </pivotArea>
    </format>
    <format dxfId="66">
      <pivotArea dataOnly="0" labelOnly="1" outline="0" fieldPosition="0">
        <references count="2">
          <reference field="6" count="1" selected="0">
            <x v="69"/>
          </reference>
          <reference field="23" count="1">
            <x v="1"/>
          </reference>
        </references>
      </pivotArea>
    </format>
    <format dxfId="65">
      <pivotArea dataOnly="0" labelOnly="1" outline="0" fieldPosition="0">
        <references count="2">
          <reference field="6" count="1" selected="0">
            <x v="70"/>
          </reference>
          <reference field="23" count="1">
            <x v="1"/>
          </reference>
        </references>
      </pivotArea>
    </format>
    <format dxfId="64">
      <pivotArea dataOnly="0" labelOnly="1" outline="0" fieldPosition="0">
        <references count="2">
          <reference field="6" count="1" selected="0">
            <x v="71"/>
          </reference>
          <reference field="23" count="1">
            <x v="2"/>
          </reference>
        </references>
      </pivotArea>
    </format>
    <format dxfId="63">
      <pivotArea dataOnly="0" labelOnly="1" outline="0" fieldPosition="0">
        <references count="2">
          <reference field="6" count="1" selected="0">
            <x v="72"/>
          </reference>
          <reference field="23" count="1">
            <x v="4"/>
          </reference>
        </references>
      </pivotArea>
    </format>
    <format dxfId="62">
      <pivotArea dataOnly="0" labelOnly="1" outline="0" fieldPosition="0">
        <references count="2">
          <reference field="6" count="1" selected="0">
            <x v="73"/>
          </reference>
          <reference field="23" count="1">
            <x v="4"/>
          </reference>
        </references>
      </pivotArea>
    </format>
    <format dxfId="61">
      <pivotArea field="23" type="button" dataOnly="0" labelOnly="1" outline="0" axis="axisRow" fieldPosition="1"/>
    </format>
    <format dxfId="60">
      <pivotArea field="6" type="button" dataOnly="0" labelOnly="1" outline="0" axis="axisRow" fieldPosition="0"/>
    </format>
    <format dxfId="59">
      <pivotArea field="23" type="button" dataOnly="0" labelOnly="1" outline="0" axis="axisRow" fieldPosition="1"/>
    </format>
    <format dxfId="58">
      <pivotArea dataOnly="0" labelOnly="1" outline="0" fieldPosition="0">
        <references count="1">
          <reference field="4294967294" count="3">
            <x v="0"/>
            <x v="1"/>
            <x v="2"/>
          </reference>
        </references>
      </pivotArea>
    </format>
    <format dxfId="57">
      <pivotArea outline="0" collapsedLevelsAreSubtotals="1" fieldPosition="0">
        <references count="3">
          <reference field="4294967294" count="2" selected="0">
            <x v="0"/>
            <x v="1"/>
          </reference>
          <reference field="6" count="1" selected="0">
            <x v="10"/>
          </reference>
          <reference field="23" count="1" selected="0">
            <x v="1"/>
          </reference>
        </references>
      </pivotArea>
    </format>
    <format dxfId="56">
      <pivotArea outline="0" collapsedLevelsAreSubtotals="1" fieldPosition="0">
        <references count="3">
          <reference field="4294967294" count="2" selected="0">
            <x v="0"/>
            <x v="1"/>
          </reference>
          <reference field="6" count="1" selected="0">
            <x v="18"/>
          </reference>
          <reference field="23" count="1" selected="0">
            <x v="1"/>
          </reference>
        </references>
      </pivotArea>
    </format>
    <format dxfId="55">
      <pivotArea outline="0" collapsedLevelsAreSubtotals="1" fieldPosition="0">
        <references count="3">
          <reference field="4294967294" count="2" selected="0">
            <x v="0"/>
            <x v="1"/>
          </reference>
          <reference field="6" count="1" selected="0">
            <x v="25"/>
          </reference>
          <reference field="23" count="1" selected="0">
            <x v="1"/>
          </reference>
        </references>
      </pivotArea>
    </format>
    <format dxfId="54">
      <pivotArea outline="0" collapsedLevelsAreSubtotals="1" fieldPosition="0">
        <references count="3">
          <reference field="4294967294" count="2" selected="0">
            <x v="0"/>
            <x v="1"/>
          </reference>
          <reference field="6" count="1" selected="0">
            <x v="41"/>
          </reference>
          <reference field="23" count="1" selected="0">
            <x v="1"/>
          </reference>
        </references>
      </pivotArea>
    </format>
    <format dxfId="53">
      <pivotArea outline="0" collapsedLevelsAreSubtotals="1" fieldPosition="0">
        <references count="2">
          <reference field="4294967294" count="2" selected="0">
            <x v="0"/>
            <x v="1"/>
          </reference>
          <reference field="6" count="1" selected="0">
            <x v="62"/>
          </reference>
        </references>
      </pivotArea>
    </format>
    <format dxfId="52">
      <pivotArea outline="0" collapsedLevelsAreSubtotals="1" fieldPosition="0">
        <references count="3">
          <reference field="4294967294" count="2" selected="0">
            <x v="0"/>
            <x v="1"/>
          </reference>
          <reference field="6" count="1" selected="0">
            <x v="37"/>
          </reference>
          <reference field="23" count="1" selected="0">
            <x v="2"/>
          </reference>
        </references>
      </pivotArea>
    </format>
    <format dxfId="51">
      <pivotArea outline="0" collapsedLevelsAreSubtotals="1" fieldPosition="0">
        <references count="3">
          <reference field="4294967294" count="2" selected="0">
            <x v="0"/>
            <x v="1"/>
          </reference>
          <reference field="6" count="2" selected="0">
            <x v="38"/>
            <x v="51"/>
          </reference>
          <reference field="23" count="1" selected="0">
            <x v="1"/>
          </reference>
        </references>
      </pivotArea>
    </format>
    <format dxfId="50">
      <pivotArea outline="0" collapsedLevelsAreSubtotals="1" fieldPosition="0">
        <references count="2">
          <reference field="4294967294" count="2" selected="0">
            <x v="0"/>
            <x v="1"/>
          </reference>
          <reference field="6" count="3" selected="0">
            <x v="52"/>
            <x v="54"/>
            <x v="72"/>
          </reference>
        </references>
      </pivotArea>
    </format>
    <format dxfId="49">
      <pivotArea outline="0" collapsedLevelsAreSubtotals="1" fieldPosition="0">
        <references count="2">
          <reference field="4294967294" count="2" selected="0">
            <x v="0"/>
            <x v="1"/>
          </reference>
          <reference field="6" count="1" selected="0">
            <x v="71"/>
          </reference>
        </references>
      </pivotArea>
    </format>
    <format dxfId="48">
      <pivotArea outline="0" collapsedLevelsAreSubtotals="1" fieldPosition="0">
        <references count="3">
          <reference field="4294967294" count="2" selected="0">
            <x v="0"/>
            <x v="1"/>
          </reference>
          <reference field="6" count="1" selected="0">
            <x v="48"/>
          </reference>
          <reference field="23" count="1" selected="0">
            <x v="2"/>
          </reference>
        </references>
      </pivotArea>
    </format>
    <format dxfId="47">
      <pivotArea outline="0" collapsedLevelsAreSubtotals="1" fieldPosition="0">
        <references count="2">
          <reference field="4294967294" count="1" selected="0">
            <x v="2"/>
          </reference>
          <reference field="6" count="3" selected="0">
            <x v="71"/>
            <x v="72"/>
            <x v="73"/>
          </reference>
        </references>
      </pivotArea>
    </format>
    <format dxfId="46">
      <pivotArea outline="0" collapsedLevelsAreSubtotals="1" fieldPosition="0">
        <references count="2">
          <reference field="4294967294" count="2" selected="0">
            <x v="0"/>
            <x v="1"/>
          </reference>
          <reference field="6" count="1" selected="0">
            <x v="62"/>
          </reference>
        </references>
      </pivotArea>
    </format>
    <format dxfId="45">
      <pivotArea dataOnly="0" labelOnly="1" outline="0" fieldPosition="0">
        <references count="1">
          <reference field="6" count="14">
            <x v="0"/>
            <x v="12"/>
            <x v="13"/>
            <x v="39"/>
            <x v="45"/>
            <x v="46"/>
            <x v="49"/>
            <x v="58"/>
            <x v="60"/>
            <x v="61"/>
            <x v="63"/>
            <x v="68"/>
            <x v="69"/>
            <x v="70"/>
          </reference>
        </references>
      </pivotArea>
    </format>
    <format dxfId="44">
      <pivotArea dataOnly="0" labelOnly="1" outline="0" fieldPosition="0">
        <references count="1">
          <reference field="6" count="14">
            <x v="0"/>
            <x v="12"/>
            <x v="13"/>
            <x v="39"/>
            <x v="45"/>
            <x v="46"/>
            <x v="49"/>
            <x v="58"/>
            <x v="60"/>
            <x v="61"/>
            <x v="63"/>
            <x v="68"/>
            <x v="69"/>
            <x v="70"/>
          </reference>
        </references>
      </pivotArea>
    </format>
    <format dxfId="43">
      <pivotArea dataOnly="0" labelOnly="1" outline="0" fieldPosition="0">
        <references count="1">
          <reference field="6" count="1">
            <x v="70"/>
          </reference>
        </references>
      </pivotArea>
    </format>
    <format dxfId="42">
      <pivotArea dataOnly="0" labelOnly="1" outline="0" fieldPosition="0">
        <references count="1">
          <reference field="6" count="1">
            <x v="70"/>
          </reference>
        </references>
      </pivotArea>
    </format>
    <format dxfId="41">
      <pivotArea outline="0" collapsedLevelsAreSubtotals="1" fieldPosition="0">
        <references count="2">
          <reference field="4294967294" count="1" selected="0">
            <x v="0"/>
          </reference>
          <reference field="6" count="1" selected="0">
            <x v="62"/>
          </reference>
        </references>
      </pivotArea>
    </format>
  </formats>
  <conditionalFormats count="1">
    <conditionalFormat priority="1">
      <pivotAreas count="1">
        <pivotArea type="data" outline="0" collapsedLevelsAreSubtotals="1" fieldPosition="0">
          <references count="1">
            <reference field="4294967294" count="1" selected="0">
              <x v="2"/>
            </reference>
          </references>
        </pivotArea>
      </pivotAreas>
    </conditionalFormat>
  </conditional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name="Avance Actividades periodo"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outline="1" outlineData="1" multipleFieldFilters="0">
  <location ref="A31:D40" firstHeaderRow="0" firstDataRow="1" firstDataCol="1"/>
  <pivotFields count="38">
    <pivotField showAll="0"/>
    <pivotField showAll="0"/>
    <pivotField showAll="0"/>
    <pivotField showAll="0"/>
    <pivotField axis="axisRow" showAll="0">
      <items count="11">
        <item x="0"/>
        <item x="1"/>
        <item x="2"/>
        <item x="3"/>
        <item x="4"/>
        <item x="5"/>
        <item x="6"/>
        <item x="7"/>
        <item x="8"/>
        <item m="1"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dataField="1" showAll="0"/>
    <pivotField showAll="0"/>
    <pivotField dataField="1" dragToRow="0" dragToCol="0" dragToPage="0" showAll="0" defaultSubtotal="0"/>
  </pivotFields>
  <rowFields count="1">
    <field x="4"/>
  </rowFields>
  <rowItems count="9">
    <i>
      <x/>
    </i>
    <i>
      <x v="1"/>
    </i>
    <i>
      <x v="2"/>
    </i>
    <i>
      <x v="3"/>
    </i>
    <i>
      <x v="4"/>
    </i>
    <i>
      <x v="5"/>
    </i>
    <i>
      <x v="6"/>
    </i>
    <i>
      <x v="7"/>
    </i>
    <i>
      <x v="8"/>
    </i>
  </rowItems>
  <colFields count="1">
    <field x="-2"/>
  </colFields>
  <colItems count="3">
    <i>
      <x/>
    </i>
    <i i="1">
      <x v="1"/>
    </i>
    <i i="2">
      <x v="2"/>
    </i>
  </colItems>
  <dataFields count="3">
    <dataField name="Suma de Reponderación actividad calculo en el periodo" fld="30" baseField="0" baseItem="0"/>
    <dataField name="Suma de AVANCE PONDERADO PERIODO EVALUADO PA" fld="35" baseField="0" baseItem="0"/>
    <dataField name="Suma de Cumplimiento Acti." fld="37" baseField="0" baseItem="0"/>
  </dataFields>
  <formats count="18">
    <format dxfId="361">
      <pivotArea outline="0" collapsedLevelsAreSubtotals="1" fieldPosition="0"/>
    </format>
    <format dxfId="360">
      <pivotArea dataOnly="0" labelOnly="1" outline="0" fieldPosition="0">
        <references count="1">
          <reference field="4294967294" count="2">
            <x v="0"/>
            <x v="1"/>
          </reference>
        </references>
      </pivotArea>
    </format>
    <format dxfId="359">
      <pivotArea type="all" dataOnly="0" outline="0" fieldPosition="0"/>
    </format>
    <format dxfId="358">
      <pivotArea outline="0" collapsedLevelsAreSubtotals="1" fieldPosition="0"/>
    </format>
    <format dxfId="357">
      <pivotArea field="4" type="button" dataOnly="0" labelOnly="1" outline="0" axis="axisRow" fieldPosition="0"/>
    </format>
    <format dxfId="356">
      <pivotArea dataOnly="0" labelOnly="1" fieldPosition="0">
        <references count="1">
          <reference field="4" count="0"/>
        </references>
      </pivotArea>
    </format>
    <format dxfId="355">
      <pivotArea dataOnly="0" labelOnly="1" outline="0" fieldPosition="0">
        <references count="1">
          <reference field="4294967294" count="3">
            <x v="0"/>
            <x v="1"/>
            <x v="2"/>
          </reference>
        </references>
      </pivotArea>
    </format>
    <format dxfId="354">
      <pivotArea type="all" dataOnly="0" outline="0" fieldPosition="0"/>
    </format>
    <format dxfId="353">
      <pivotArea outline="0" collapsedLevelsAreSubtotals="1" fieldPosition="0"/>
    </format>
    <format dxfId="352">
      <pivotArea field="4" type="button" dataOnly="0" labelOnly="1" outline="0" axis="axisRow" fieldPosition="0"/>
    </format>
    <format dxfId="351">
      <pivotArea dataOnly="0" labelOnly="1" fieldPosition="0">
        <references count="1">
          <reference field="4" count="0"/>
        </references>
      </pivotArea>
    </format>
    <format dxfId="350">
      <pivotArea dataOnly="0" labelOnly="1" outline="0" fieldPosition="0">
        <references count="1">
          <reference field="4294967294" count="3">
            <x v="0"/>
            <x v="1"/>
            <x v="2"/>
          </reference>
        </references>
      </pivotArea>
    </format>
    <format dxfId="349">
      <pivotArea dataOnly="0" labelOnly="1" fieldPosition="0">
        <references count="1">
          <reference field="4" count="0"/>
        </references>
      </pivotArea>
    </format>
    <format dxfId="348">
      <pivotArea dataOnly="0" labelOnly="1" outline="0" fieldPosition="0">
        <references count="1">
          <reference field="4294967294" count="1">
            <x v="0"/>
          </reference>
        </references>
      </pivotArea>
    </format>
    <format dxfId="347">
      <pivotArea dataOnly="0" labelOnly="1" outline="0" fieldPosition="0">
        <references count="1">
          <reference field="4294967294" count="1">
            <x v="1"/>
          </reference>
        </references>
      </pivotArea>
    </format>
    <format dxfId="346">
      <pivotArea dataOnly="0" labelOnly="1" outline="0" fieldPosition="0">
        <references count="1">
          <reference field="4294967294" count="1">
            <x v="2"/>
          </reference>
        </references>
      </pivotArea>
    </format>
    <format dxfId="345">
      <pivotArea dataOnly="0" labelOnly="1" outline="0" fieldPosition="0">
        <references count="1">
          <reference field="4294967294" count="1">
            <x v="2"/>
          </reference>
        </references>
      </pivotArea>
    </format>
    <format dxfId="344">
      <pivotArea dataOnly="0" labelOnly="1" outline="0" fieldPosition="0">
        <references count="1">
          <reference field="4294967294" count="1">
            <x v="2"/>
          </reference>
        </references>
      </pivotArea>
    </format>
  </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name="Productos Periodo" cacheId="1" applyNumberFormats="0" applyBorderFormats="0" applyFontFormats="0" applyPatternFormats="0" applyAlignmentFormats="0" applyWidthHeightFormats="1" dataCaption="Valores" updatedVersion="6" minRefreshableVersion="3" rowGrandTotals="0" colGrandTotals="0" itemPrintTitles="1" createdVersion="6" indent="0" outline="1" outlineData="1" multipleFieldFilters="0" chartFormat="36" rowHeaderCaption="Dependencia">
  <location ref="A69:D78" firstHeaderRow="0" firstDataRow="1" firstDataCol="1"/>
  <pivotFields count="27">
    <pivotField showAll="0"/>
    <pivotField showAll="0"/>
    <pivotField showAll="0"/>
    <pivotField showAll="0"/>
    <pivotField axis="axisRow" showAll="0">
      <items count="10">
        <item x="0"/>
        <item x="1"/>
        <item x="2"/>
        <item x="3"/>
        <item x="4"/>
        <item x="5"/>
        <item x="6"/>
        <item x="7"/>
        <item x="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dataField="1" numFmtId="9" showAll="0"/>
    <pivotField showAll="0"/>
    <pivotField showAll="0"/>
    <pivotField showAll="0"/>
    <pivotField showAll="0"/>
    <pivotField numFmtId="9" showAll="0"/>
    <pivotField showAll="0">
      <items count="6">
        <item x="3"/>
        <item x="0"/>
        <item x="1"/>
        <item m="1" x="4"/>
        <item x="2"/>
        <item t="default"/>
      </items>
    </pivotField>
    <pivotField showAll="0">
      <items count="3">
        <item x="0"/>
        <item x="1"/>
        <item t="default"/>
      </items>
    </pivotField>
    <pivotField dataField="1" numFmtId="9" showAll="0"/>
    <pivotField dataField="1" dragToRow="0" dragToCol="0" dragToPage="0" showAll="0" defaultSubtotal="0"/>
  </pivotFields>
  <rowFields count="1">
    <field x="4"/>
  </rowFields>
  <rowItems count="9">
    <i>
      <x/>
    </i>
    <i>
      <x v="1"/>
    </i>
    <i>
      <x v="2"/>
    </i>
    <i>
      <x v="3"/>
    </i>
    <i>
      <x v="4"/>
    </i>
    <i>
      <x v="5"/>
    </i>
    <i>
      <x v="6"/>
    </i>
    <i>
      <x v="7"/>
    </i>
    <i>
      <x v="8"/>
    </i>
  </rowItems>
  <colFields count="1">
    <field x="-2"/>
  </colFields>
  <colItems count="3">
    <i>
      <x/>
    </i>
    <i i="1">
      <x v="1"/>
    </i>
    <i i="2">
      <x v="2"/>
    </i>
  </colItems>
  <dataFields count="3">
    <dataField name="Programado 1er tri." fld="17" baseField="0" baseItem="0" numFmtId="9"/>
    <dataField name="Avance Ponderado 1er tri." fld="25" baseField="4" baseItem="0" numFmtId="9"/>
    <dataField name="Cumplimiento Producto1er tri." fld="26" baseField="4" baseItem="0" numFmtId="9"/>
  </dataFields>
  <formats count="22">
    <format dxfId="383">
      <pivotArea collapsedLevelsAreSubtotals="1" fieldPosition="0">
        <references count="2">
          <reference field="4294967294" count="1" selected="0">
            <x v="1"/>
          </reference>
          <reference field="4" count="1">
            <x v="1"/>
          </reference>
        </references>
      </pivotArea>
    </format>
    <format dxfId="382">
      <pivotArea outline="0" collapsedLevelsAreSubtotals="1" fieldPosition="0">
        <references count="1">
          <reference field="4294967294" count="1" selected="0">
            <x v="1"/>
          </reference>
        </references>
      </pivotArea>
    </format>
    <format dxfId="381">
      <pivotArea outline="0" collapsedLevelsAreSubtotals="1" fieldPosition="0">
        <references count="1">
          <reference field="4294967294" count="1" selected="0">
            <x v="0"/>
          </reference>
        </references>
      </pivotArea>
    </format>
    <format dxfId="380">
      <pivotArea field="4" type="button" dataOnly="0" labelOnly="1" outline="0" axis="axisRow" fieldPosition="0"/>
    </format>
    <format dxfId="379">
      <pivotArea type="all" dataOnly="0" outline="0" fieldPosition="0"/>
    </format>
    <format dxfId="378">
      <pivotArea outline="0" collapsedLevelsAreSubtotals="1" fieldPosition="0"/>
    </format>
    <format dxfId="377">
      <pivotArea field="4" type="button" dataOnly="0" labelOnly="1" outline="0" axis="axisRow" fieldPosition="0"/>
    </format>
    <format dxfId="376">
      <pivotArea dataOnly="0" labelOnly="1" fieldPosition="0">
        <references count="1">
          <reference field="4" count="0"/>
        </references>
      </pivotArea>
    </format>
    <format dxfId="375">
      <pivotArea dataOnly="0" labelOnly="1" grandRow="1" outline="0" fieldPosition="0"/>
    </format>
    <format dxfId="374">
      <pivotArea dataOnly="0" labelOnly="1" outline="0" fieldPosition="0">
        <references count="1">
          <reference field="4294967294" count="3">
            <x v="0"/>
            <x v="1"/>
            <x v="2"/>
          </reference>
        </references>
      </pivotArea>
    </format>
    <format dxfId="373">
      <pivotArea type="all" dataOnly="0" outline="0" fieldPosition="0"/>
    </format>
    <format dxfId="372">
      <pivotArea outline="0" collapsedLevelsAreSubtotals="1" fieldPosition="0"/>
    </format>
    <format dxfId="371">
      <pivotArea field="4" type="button" dataOnly="0" labelOnly="1" outline="0" axis="axisRow" fieldPosition="0"/>
    </format>
    <format dxfId="370">
      <pivotArea dataOnly="0" labelOnly="1" fieldPosition="0">
        <references count="1">
          <reference field="4" count="0"/>
        </references>
      </pivotArea>
    </format>
    <format dxfId="369">
      <pivotArea dataOnly="0" labelOnly="1" outline="0" fieldPosition="0">
        <references count="1">
          <reference field="4294967294" count="3">
            <x v="0"/>
            <x v="1"/>
            <x v="2"/>
          </reference>
        </references>
      </pivotArea>
    </format>
    <format dxfId="368">
      <pivotArea type="all" dataOnly="0" outline="0" fieldPosition="0"/>
    </format>
    <format dxfId="367">
      <pivotArea outline="0" collapsedLevelsAreSubtotals="1" fieldPosition="0"/>
    </format>
    <format dxfId="366">
      <pivotArea field="4" type="button" dataOnly="0" labelOnly="1" outline="0" axis="axisRow" fieldPosition="0"/>
    </format>
    <format dxfId="365">
      <pivotArea dataOnly="0" labelOnly="1" fieldPosition="0">
        <references count="1">
          <reference field="4" count="0"/>
        </references>
      </pivotArea>
    </format>
    <format dxfId="364">
      <pivotArea dataOnly="0" labelOnly="1" outline="0" fieldPosition="0">
        <references count="1">
          <reference field="4294967294" count="3">
            <x v="0"/>
            <x v="1"/>
            <x v="2"/>
          </reference>
        </references>
      </pivotArea>
    </format>
    <format dxfId="363">
      <pivotArea dataOnly="0" labelOnly="1" fieldPosition="0">
        <references count="1">
          <reference field="4" count="0"/>
        </references>
      </pivotArea>
    </format>
    <format dxfId="362">
      <pivotArea dataOnly="0" labelOnly="1" outline="0" fieldPosition="0">
        <references count="1">
          <reference field="4294967294" count="3">
            <x v="0"/>
            <x v="1"/>
            <x v="2"/>
          </reference>
        </references>
      </pivotArea>
    </format>
  </formats>
  <chartFormats count="9">
    <chartFormat chart="2" format="10" series="1">
      <pivotArea type="data" outline="0" fieldPosition="0">
        <references count="1">
          <reference field="4294967294" count="1" selected="0">
            <x v="0"/>
          </reference>
        </references>
      </pivotArea>
    </chartFormat>
    <chartFormat chart="2" format="11" series="1">
      <pivotArea type="data" outline="0" fieldPosition="0">
        <references count="1">
          <reference field="4294967294" count="1" selected="0">
            <x v="1"/>
          </reference>
        </references>
      </pivotArea>
    </chartFormat>
    <chartFormat chart="2" format="12" series="1">
      <pivotArea type="data" outline="0" fieldPosition="0">
        <references count="1">
          <reference field="4294967294" count="1" selected="0">
            <x v="2"/>
          </reference>
        </references>
      </pivotArea>
    </chartFormat>
    <chartFormat chart="1" format="10" series="1">
      <pivotArea type="data" outline="0" fieldPosition="0">
        <references count="1">
          <reference field="4294967294" count="1" selected="0">
            <x v="0"/>
          </reference>
        </references>
      </pivotArea>
    </chartFormat>
    <chartFormat chart="1" format="11" series="1">
      <pivotArea type="data" outline="0" fieldPosition="0">
        <references count="1">
          <reference field="4294967294" count="1" selected="0">
            <x v="1"/>
          </reference>
        </references>
      </pivotArea>
    </chartFormat>
    <chartFormat chart="3" format="19" series="1">
      <pivotArea type="data" outline="0" fieldPosition="0">
        <references count="1">
          <reference field="4294967294" count="1" selected="0">
            <x v="0"/>
          </reference>
        </references>
      </pivotArea>
    </chartFormat>
    <chartFormat chart="3" format="20" series="1">
      <pivotArea type="data" outline="0" fieldPosition="0">
        <references count="1">
          <reference field="4294967294" count="1" selected="0">
            <x v="1"/>
          </reference>
        </references>
      </pivotArea>
    </chartFormat>
    <chartFormat chart="3" format="21" series="1">
      <pivotArea type="data" outline="0" fieldPosition="0">
        <references count="1">
          <reference field="4294967294" count="1" selected="0">
            <x v="2"/>
          </reference>
        </references>
      </pivotArea>
    </chartFormat>
    <chartFormat chart="1" format="12" series="1">
      <pivotArea type="data" outline="0" fieldPosition="0">
        <references count="1">
          <reference field="4294967294" count="1" selected="0">
            <x v="2"/>
          </reference>
        </references>
      </pivotArea>
    </chartFormat>
  </chart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name="TablaDinámica5"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3" rowHeaderCaption="Dependencia">
  <location ref="A53:D64" firstHeaderRow="1" firstDataRow="2" firstDataCol="1"/>
  <pivotFields count="27">
    <pivotField showAll="0"/>
    <pivotField showAll="0"/>
    <pivotField showAll="0"/>
    <pivotField showAll="0"/>
    <pivotField axis="axisRow" showAll="0">
      <items count="10">
        <item x="0"/>
        <item x="1"/>
        <item x="2"/>
        <item x="3"/>
        <item x="4"/>
        <item x="5"/>
        <item x="6"/>
        <item x="7"/>
        <item x="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numFmtId="9" showAll="0"/>
    <pivotField showAll="0"/>
    <pivotField showAll="0"/>
    <pivotField showAll="0"/>
    <pivotField showAll="0"/>
    <pivotField numFmtId="9" showAll="0"/>
    <pivotField showAll="0"/>
    <pivotField axis="axisCol" dataField="1" showAll="0">
      <items count="3">
        <item x="0"/>
        <item x="1"/>
        <item t="default"/>
      </items>
    </pivotField>
    <pivotField numFmtId="9" showAll="0"/>
    <pivotField dragToRow="0" dragToCol="0" dragToPage="0" showAll="0" defaultSubtotal="0"/>
  </pivotFields>
  <rowFields count="1">
    <field x="4"/>
  </rowFields>
  <rowItems count="10">
    <i>
      <x/>
    </i>
    <i>
      <x v="1"/>
    </i>
    <i>
      <x v="2"/>
    </i>
    <i>
      <x v="3"/>
    </i>
    <i>
      <x v="4"/>
    </i>
    <i>
      <x v="5"/>
    </i>
    <i>
      <x v="6"/>
    </i>
    <i>
      <x v="7"/>
    </i>
    <i>
      <x v="8"/>
    </i>
    <i t="grand">
      <x/>
    </i>
  </rowItems>
  <colFields count="1">
    <field x="24"/>
  </colFields>
  <colItems count="3">
    <i>
      <x/>
    </i>
    <i>
      <x v="1"/>
    </i>
    <i t="grand">
      <x/>
    </i>
  </colItems>
  <dataFields count="1">
    <dataField name="Cuenta de Estado del Producto" fld="24" subtotal="count" baseField="0" baseItem="0"/>
  </dataFields>
  <formats count="13">
    <format dxfId="396">
      <pivotArea outline="0" collapsedLevelsAreSubtotals="1" fieldPosition="0"/>
    </format>
    <format dxfId="395">
      <pivotArea field="4" type="button" dataOnly="0" labelOnly="1" outline="0" axis="axisRow" fieldPosition="0"/>
    </format>
    <format dxfId="394">
      <pivotArea dataOnly="0" labelOnly="1" fieldPosition="0">
        <references count="1">
          <reference field="4" count="0"/>
        </references>
      </pivotArea>
    </format>
    <format dxfId="393">
      <pivotArea dataOnly="0" labelOnly="1" grandRow="1" outline="0" fieldPosition="0"/>
    </format>
    <format dxfId="392">
      <pivotArea dataOnly="0" labelOnly="1" fieldPosition="0">
        <references count="1">
          <reference field="24" count="0"/>
        </references>
      </pivotArea>
    </format>
    <format dxfId="391">
      <pivotArea dataOnly="0" labelOnly="1" grandCol="1" outline="0" fieldPosition="0"/>
    </format>
    <format dxfId="390">
      <pivotArea dataOnly="0" labelOnly="1" fieldPosition="0">
        <references count="1">
          <reference field="4" count="0"/>
        </references>
      </pivotArea>
    </format>
    <format dxfId="389">
      <pivotArea outline="0" collapsedLevelsAreSubtotals="1" fieldPosition="0"/>
    </format>
    <format dxfId="388">
      <pivotArea field="4" type="button" dataOnly="0" labelOnly="1" outline="0" axis="axisRow" fieldPosition="0"/>
    </format>
    <format dxfId="387">
      <pivotArea dataOnly="0" labelOnly="1" fieldPosition="0">
        <references count="1">
          <reference field="4" count="0"/>
        </references>
      </pivotArea>
    </format>
    <format dxfId="386">
      <pivotArea dataOnly="0" labelOnly="1" grandRow="1" outline="0" fieldPosition="0"/>
    </format>
    <format dxfId="385">
      <pivotArea dataOnly="0" labelOnly="1" fieldPosition="0">
        <references count="1">
          <reference field="24" count="0"/>
        </references>
      </pivotArea>
    </format>
    <format dxfId="384">
      <pivotArea dataOnly="0" labelOnly="1" grandCol="1" outline="0" fieldPosition="0"/>
    </format>
  </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name="TablaDinámica10"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outline="1" outlineData="1" multipleFieldFilters="0">
  <location ref="A17:B26" firstHeaderRow="1" firstDataRow="1" firstDataCol="1"/>
  <pivotFields count="38">
    <pivotField showAll="0"/>
    <pivotField showAll="0"/>
    <pivotField showAll="0"/>
    <pivotField showAll="0"/>
    <pivotField axis="axisRow" showAll="0">
      <items count="11">
        <item x="0"/>
        <item x="1"/>
        <item x="2"/>
        <item x="3"/>
        <item x="4"/>
        <item x="5"/>
        <item x="6"/>
        <item x="7"/>
        <item x="8"/>
        <item m="1"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ragToRow="0" dragToCol="0" dragToPage="0" showAll="0" defaultSubtotal="0"/>
  </pivotFields>
  <rowFields count="1">
    <field x="4"/>
  </rowFields>
  <rowItems count="9">
    <i>
      <x/>
    </i>
    <i>
      <x v="1"/>
    </i>
    <i>
      <x v="2"/>
    </i>
    <i>
      <x v="3"/>
    </i>
    <i>
      <x v="4"/>
    </i>
    <i>
      <x v="5"/>
    </i>
    <i>
      <x v="6"/>
    </i>
    <i>
      <x v="7"/>
    </i>
    <i>
      <x v="8"/>
    </i>
  </rowItems>
  <colItems count="1">
    <i/>
  </colItems>
  <dataFields count="1">
    <dataField name="Suma de AVANCE PONDERADO ACUMULADO PA" fld="36" baseField="0" baseItem="0"/>
  </dataFields>
  <formats count="13">
    <format dxfId="409">
      <pivotArea outline="0" collapsedLevelsAreSubtotals="1" fieldPosition="0"/>
    </format>
    <format dxfId="408">
      <pivotArea outline="0" collapsedLevelsAreSubtotals="1" fieldPosition="0"/>
    </format>
    <format dxfId="407">
      <pivotArea dataOnly="0" labelOnly="1" outline="0" axis="axisValues" fieldPosition="0"/>
    </format>
    <format dxfId="406">
      <pivotArea dataOnly="0" labelOnly="1" outline="0" axis="axisValues" fieldPosition="0"/>
    </format>
    <format dxfId="405">
      <pivotArea type="all" dataOnly="0" outline="0" fieldPosition="0"/>
    </format>
    <format dxfId="404">
      <pivotArea outline="0" collapsedLevelsAreSubtotals="1" fieldPosition="0"/>
    </format>
    <format dxfId="403">
      <pivotArea field="4" type="button" dataOnly="0" labelOnly="1" outline="0" axis="axisRow" fieldPosition="0"/>
    </format>
    <format dxfId="402">
      <pivotArea dataOnly="0" labelOnly="1" outline="0" axis="axisValues" fieldPosition="0"/>
    </format>
    <format dxfId="401">
      <pivotArea dataOnly="0" labelOnly="1" fieldPosition="0">
        <references count="1">
          <reference field="4" count="0"/>
        </references>
      </pivotArea>
    </format>
    <format dxfId="400">
      <pivotArea dataOnly="0" labelOnly="1" outline="0" axis="axisValues" fieldPosition="0"/>
    </format>
    <format dxfId="399">
      <pivotArea field="4" type="button" dataOnly="0" labelOnly="1" outline="0" axis="axisRow" fieldPosition="0"/>
    </format>
    <format dxfId="398">
      <pivotArea dataOnly="0" labelOnly="1" outline="0" axis="axisValues" fieldPosition="0"/>
    </format>
    <format dxfId="397">
      <pivotArea dataOnly="0" labelOnly="1" outline="0" axis="axisValues" fieldPosition="0"/>
    </format>
  </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Tipo_de_resultado" sourceName="Tipo de resultado">
  <pivotTables>
    <pivotTable tabId="8" name="Productos Periodo"/>
    <pivotTable tabId="15" name="TablaDinámica2"/>
    <pivotTable tabId="8" name="Tabla Ejecución"/>
  </pivotTables>
  <data>
    <tabular pivotCacheId="1">
      <items count="5">
        <i x="3" s="1"/>
        <i x="0" s="1"/>
        <i x="1" s="1"/>
        <i x="2" s="1"/>
        <i x="4"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Estado_del_Producto" sourceName="Estado del Producto">
  <pivotTables>
    <pivotTable tabId="8" name="Productos Periodo"/>
    <pivotTable tabId="15" name="TablaDinámica2"/>
    <pivotTable tabId="8" name="Tabla Ejecución"/>
  </pivotTables>
  <data>
    <tabular pivotCacheId="1">
      <items count="2">
        <i x="0" s="1"/>
        <i x="1"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egmentaciónDeDatos_DEPENDENCIA" sourceName="DEPENDENCIA">
  <pivotTables>
    <pivotTable tabId="8" name="Tabla Productos"/>
    <pivotTable tabId="15" name="TablaDinámica2"/>
    <pivotTable tabId="8" name="Productos Periodo"/>
    <pivotTable tabId="8" name="Tabla Ejecución"/>
  </pivotTables>
  <data>
    <tabular pivotCacheId="1">
      <items count="9">
        <i x="0" s="1"/>
        <i x="1" s="1"/>
        <i x="2" s="1"/>
        <i x="3" s="1"/>
        <i x="4" s="1"/>
        <i x="5" s="1"/>
        <i x="6" s="1"/>
        <i x="7"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Tipo de resultado" cache="SegmentaciónDeDatos_Tipo_de_resultado" caption="Tipo de resultado" columnCount="2" style="SlicerStyleDark2" rowHeight="241300"/>
  <slicer name="Estado del Producto" cache="SegmentaciónDeDatos_Estado_del_Producto" caption="Estado del Producto" style="SlicerStyleDark3" rowHeight="241300"/>
  <slicer name="DEPENDENCIA" cache="SegmentaciónDeDatos_DEPENDENCIA" caption="DEPENDENCIA" style="SlicerStyleDark1" rowHeight="241300"/>
</slicer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7" Type="http://schemas.microsoft.com/office/2007/relationships/slicer" Target="../slicers/slicer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xml.rels><?xml version="1.0" encoding="UTF-8" standalone="yes"?>
<Relationships xmlns="http://schemas.openxmlformats.org/package/2006/relationships"><Relationship Id="rId8" Type="http://schemas.openxmlformats.org/officeDocument/2006/relationships/pivotTable" Target="../pivotTables/pivotTable9.xml"/><Relationship Id="rId3" Type="http://schemas.openxmlformats.org/officeDocument/2006/relationships/pivotTable" Target="../pivotTables/pivotTable4.xml"/><Relationship Id="rId7" Type="http://schemas.openxmlformats.org/officeDocument/2006/relationships/pivotTable" Target="../pivotTables/pivotTable8.xml"/><Relationship Id="rId2" Type="http://schemas.openxmlformats.org/officeDocument/2006/relationships/pivotTable" Target="../pivotTables/pivotTable3.xml"/><Relationship Id="rId1" Type="http://schemas.openxmlformats.org/officeDocument/2006/relationships/pivotTable" Target="../pivotTables/pivotTable2.xml"/><Relationship Id="rId6" Type="http://schemas.openxmlformats.org/officeDocument/2006/relationships/pivotTable" Target="../pivotTables/pivotTable7.xml"/><Relationship Id="rId5" Type="http://schemas.openxmlformats.org/officeDocument/2006/relationships/pivotTable" Target="../pivotTables/pivotTable6.xml"/><Relationship Id="rId10" Type="http://schemas.openxmlformats.org/officeDocument/2006/relationships/drawing" Target="../drawings/drawing7.xml"/><Relationship Id="rId4" Type="http://schemas.openxmlformats.org/officeDocument/2006/relationships/pivotTable" Target="../pivotTables/pivotTable5.xml"/><Relationship Id="rId9"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0.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theme="3"/>
  </sheetPr>
  <dimension ref="B2:AQ233"/>
  <sheetViews>
    <sheetView showGridLines="0" zoomScale="85" zoomScaleNormal="85" workbookViewId="0">
      <selection activeCell="H167" sqref="H167:H169"/>
    </sheetView>
  </sheetViews>
  <sheetFormatPr baseColWidth="10" defaultRowHeight="15" x14ac:dyDescent="0.25"/>
  <cols>
    <col min="2" max="3" width="29.7109375" customWidth="1"/>
    <col min="4" max="4" width="38.5703125" customWidth="1"/>
    <col min="5" max="5" width="26.42578125" customWidth="1"/>
    <col min="6" max="6" width="30.7109375" customWidth="1"/>
    <col min="7" max="7" width="7.5703125" customWidth="1"/>
    <col min="8" max="13" width="31.5703125" customWidth="1"/>
    <col min="18" max="18" width="6.5703125" hidden="1" customWidth="1"/>
    <col min="19" max="19" width="18.7109375" customWidth="1"/>
    <col min="20" max="20" width="23" customWidth="1"/>
    <col min="21" max="21" width="37.42578125" customWidth="1"/>
    <col min="22" max="22" width="27.85546875" customWidth="1"/>
    <col min="23" max="23" width="35" customWidth="1"/>
    <col min="24" max="25" width="24.28515625" hidden="1" customWidth="1"/>
    <col min="26" max="26" width="20" hidden="1" customWidth="1"/>
    <col min="27" max="27" width="27.7109375" hidden="1" customWidth="1"/>
    <col min="29" max="30" width="30.7109375" customWidth="1"/>
    <col min="31" max="31" width="26.85546875" customWidth="1"/>
    <col min="32" max="32" width="25.7109375" customWidth="1"/>
    <col min="33" max="33" width="30.7109375" customWidth="1"/>
    <col min="34" max="34" width="4.5703125" customWidth="1"/>
    <col min="35" max="35" width="37.42578125" customWidth="1"/>
    <col min="36" max="36" width="47.5703125" customWidth="1"/>
    <col min="37" max="37" width="25.7109375" hidden="1" customWidth="1"/>
    <col min="38" max="38" width="22.42578125" hidden="1" customWidth="1"/>
    <col min="40" max="40" width="13.42578125" bestFit="1" customWidth="1"/>
  </cols>
  <sheetData>
    <row r="2" spans="2:43" ht="15.75" thickBot="1" x14ac:dyDescent="0.3"/>
    <row r="3" spans="2:43" ht="16.5" thickBot="1" x14ac:dyDescent="0.3">
      <c r="N3" s="252"/>
      <c r="O3" s="253" t="s">
        <v>576</v>
      </c>
    </row>
    <row r="6" spans="2:43" ht="16.5" thickBot="1" x14ac:dyDescent="0.3">
      <c r="AM6" s="1"/>
      <c r="AN6" s="1"/>
      <c r="AO6" s="1"/>
      <c r="AP6" s="1"/>
      <c r="AQ6" s="1"/>
    </row>
    <row r="7" spans="2:43" ht="59.25" customHeight="1" thickTop="1" thickBot="1" x14ac:dyDescent="0.3">
      <c r="B7" s="1018" t="s">
        <v>0</v>
      </c>
      <c r="C7" s="1019"/>
      <c r="D7" s="1019"/>
      <c r="E7" s="1019"/>
      <c r="F7" s="1020"/>
      <c r="G7" s="825" t="s">
        <v>1</v>
      </c>
      <c r="H7" s="826"/>
      <c r="I7" s="826"/>
      <c r="J7" s="826"/>
      <c r="K7" s="826"/>
      <c r="L7" s="826"/>
      <c r="M7" s="827"/>
      <c r="N7" s="828" t="s">
        <v>2</v>
      </c>
      <c r="O7" s="829"/>
      <c r="P7" s="829"/>
      <c r="Q7" s="830"/>
      <c r="R7" s="77"/>
      <c r="S7" s="1015" t="s">
        <v>469</v>
      </c>
      <c r="T7" s="1016"/>
      <c r="U7" s="1016"/>
      <c r="V7" s="1016"/>
      <c r="W7" s="1016"/>
      <c r="X7" s="1016"/>
      <c r="Y7" s="1016"/>
      <c r="Z7" s="1016"/>
      <c r="AA7" s="1017"/>
      <c r="AB7" s="831" t="s">
        <v>3</v>
      </c>
      <c r="AC7" s="831"/>
      <c r="AD7" s="831"/>
      <c r="AE7" s="831"/>
      <c r="AF7" s="831"/>
      <c r="AG7" s="832"/>
      <c r="AI7" s="1013" t="s">
        <v>467</v>
      </c>
      <c r="AJ7" s="1013"/>
      <c r="AK7" s="1014"/>
      <c r="AL7" s="161"/>
      <c r="AM7" s="162"/>
      <c r="AN7" s="162"/>
      <c r="AO7" s="162"/>
      <c r="AP7" s="162"/>
      <c r="AQ7" s="162"/>
    </row>
    <row r="8" spans="2:43" ht="66.75" customHeight="1" thickTop="1" thickBot="1" x14ac:dyDescent="0.3">
      <c r="B8" s="2" t="s">
        <v>386</v>
      </c>
      <c r="C8" s="2" t="s">
        <v>387</v>
      </c>
      <c r="D8" s="2" t="s">
        <v>4</v>
      </c>
      <c r="E8" s="3" t="s">
        <v>5</v>
      </c>
      <c r="F8" s="4" t="s">
        <v>6</v>
      </c>
      <c r="G8" s="5" t="s">
        <v>7</v>
      </c>
      <c r="H8" s="5" t="s">
        <v>8</v>
      </c>
      <c r="I8" s="6" t="s">
        <v>9</v>
      </c>
      <c r="J8" s="7" t="s">
        <v>10</v>
      </c>
      <c r="K8" s="7" t="s">
        <v>11</v>
      </c>
      <c r="L8" s="7" t="s">
        <v>12</v>
      </c>
      <c r="M8" s="6" t="s">
        <v>13</v>
      </c>
      <c r="N8" s="8" t="s">
        <v>14</v>
      </c>
      <c r="O8" s="8" t="s">
        <v>15</v>
      </c>
      <c r="P8" s="8" t="s">
        <v>16</v>
      </c>
      <c r="Q8" s="8" t="s">
        <v>17</v>
      </c>
      <c r="R8" s="78"/>
      <c r="S8" s="235" t="s">
        <v>549</v>
      </c>
      <c r="T8" s="235" t="s">
        <v>466</v>
      </c>
      <c r="U8" s="235" t="s">
        <v>464</v>
      </c>
      <c r="V8" s="235" t="s">
        <v>399</v>
      </c>
      <c r="W8" s="235" t="s">
        <v>465</v>
      </c>
      <c r="X8" s="96" t="s">
        <v>397</v>
      </c>
      <c r="Y8" s="96" t="s">
        <v>401</v>
      </c>
      <c r="Z8" s="96" t="s">
        <v>398</v>
      </c>
      <c r="AA8" s="8" t="s">
        <v>405</v>
      </c>
      <c r="AB8" s="9" t="s">
        <v>7</v>
      </c>
      <c r="AC8" s="10" t="s">
        <v>18</v>
      </c>
      <c r="AD8" s="11" t="s">
        <v>19</v>
      </c>
      <c r="AE8" s="11" t="s">
        <v>20</v>
      </c>
      <c r="AF8" s="11" t="s">
        <v>21</v>
      </c>
      <c r="AG8" s="11" t="s">
        <v>22</v>
      </c>
      <c r="AI8" s="80" t="s">
        <v>468</v>
      </c>
      <c r="AJ8" s="80" t="s">
        <v>470</v>
      </c>
      <c r="AK8" s="80" t="s">
        <v>403</v>
      </c>
      <c r="AL8" s="97" t="s">
        <v>404</v>
      </c>
      <c r="AM8" s="1"/>
      <c r="AN8" s="1"/>
      <c r="AO8" s="1"/>
      <c r="AP8" s="1"/>
      <c r="AQ8" s="1"/>
    </row>
    <row r="9" spans="2:43" ht="76.5" hidden="1" customHeight="1" thickBot="1" x14ac:dyDescent="0.3">
      <c r="B9" s="57" t="s">
        <v>388</v>
      </c>
      <c r="C9" s="58" t="s">
        <v>389</v>
      </c>
      <c r="D9" s="52" t="s">
        <v>23</v>
      </c>
      <c r="E9" s="229" t="s">
        <v>532</v>
      </c>
      <c r="F9" s="53" t="s">
        <v>24</v>
      </c>
      <c r="G9" s="833">
        <v>1</v>
      </c>
      <c r="H9" s="836" t="s">
        <v>25</v>
      </c>
      <c r="I9" s="806">
        <v>0.2</v>
      </c>
      <c r="J9" s="809">
        <v>12</v>
      </c>
      <c r="K9" s="806" t="s">
        <v>26</v>
      </c>
      <c r="L9" s="806" t="s">
        <v>27</v>
      </c>
      <c r="M9" s="812" t="s">
        <v>28</v>
      </c>
      <c r="N9" s="815">
        <v>3</v>
      </c>
      <c r="O9" s="815">
        <v>6</v>
      </c>
      <c r="P9" s="815">
        <v>9</v>
      </c>
      <c r="Q9" s="815">
        <v>12</v>
      </c>
      <c r="R9" s="165"/>
      <c r="S9" s="795">
        <f>N9</f>
        <v>3</v>
      </c>
      <c r="T9" s="795">
        <v>3</v>
      </c>
      <c r="U9" s="795" t="s">
        <v>597</v>
      </c>
      <c r="V9" s="795" t="s">
        <v>598</v>
      </c>
      <c r="W9" s="795" t="s">
        <v>607</v>
      </c>
      <c r="X9" s="818">
        <f>T9/S9</f>
        <v>1</v>
      </c>
      <c r="Y9" s="822" t="s">
        <v>402</v>
      </c>
      <c r="Z9" s="815" t="s">
        <v>400</v>
      </c>
      <c r="AA9" s="821">
        <f>X9*I9</f>
        <v>0.2</v>
      </c>
      <c r="AB9" s="12">
        <v>1</v>
      </c>
      <c r="AC9" s="13" t="s">
        <v>29</v>
      </c>
      <c r="AD9" s="14">
        <v>0.5</v>
      </c>
      <c r="AE9" s="797">
        <v>43101</v>
      </c>
      <c r="AF9" s="800">
        <v>43465</v>
      </c>
      <c r="AG9" s="803" t="s">
        <v>28</v>
      </c>
      <c r="AI9" s="275">
        <v>1</v>
      </c>
      <c r="AJ9" s="243" t="s">
        <v>608</v>
      </c>
      <c r="AK9" s="81">
        <f t="shared" ref="AK9:AK14" si="0">AI9*AD9</f>
        <v>0.5</v>
      </c>
      <c r="AL9" s="84">
        <f>AK9*I9</f>
        <v>0.1</v>
      </c>
      <c r="AM9" s="1"/>
      <c r="AN9" s="1"/>
      <c r="AO9" s="1"/>
      <c r="AP9" s="1"/>
      <c r="AQ9" s="1"/>
    </row>
    <row r="10" spans="2:43" ht="76.5" hidden="1" customHeight="1" thickBot="1" x14ac:dyDescent="0.3">
      <c r="B10" s="57" t="s">
        <v>388</v>
      </c>
      <c r="C10" s="58" t="s">
        <v>389</v>
      </c>
      <c r="D10" s="52" t="s">
        <v>23</v>
      </c>
      <c r="E10" s="229" t="s">
        <v>532</v>
      </c>
      <c r="F10" s="53" t="s">
        <v>24</v>
      </c>
      <c r="G10" s="834"/>
      <c r="H10" s="837"/>
      <c r="I10" s="807"/>
      <c r="J10" s="810"/>
      <c r="K10" s="807"/>
      <c r="L10" s="807"/>
      <c r="M10" s="813"/>
      <c r="N10" s="816"/>
      <c r="O10" s="816"/>
      <c r="P10" s="816"/>
      <c r="Q10" s="816"/>
      <c r="R10" s="165"/>
      <c r="S10" s="795"/>
      <c r="T10" s="795"/>
      <c r="U10" s="795"/>
      <c r="V10" s="795"/>
      <c r="W10" s="795"/>
      <c r="X10" s="819"/>
      <c r="Y10" s="823"/>
      <c r="Z10" s="816"/>
      <c r="AA10" s="816"/>
      <c r="AB10" s="12">
        <v>2</v>
      </c>
      <c r="AC10" s="13" t="s">
        <v>30</v>
      </c>
      <c r="AD10" s="14">
        <v>0.3</v>
      </c>
      <c r="AE10" s="798"/>
      <c r="AF10" s="801"/>
      <c r="AG10" s="804"/>
      <c r="AI10" s="275">
        <v>1</v>
      </c>
      <c r="AJ10" s="244" t="s">
        <v>608</v>
      </c>
      <c r="AK10" s="81">
        <f t="shared" si="0"/>
        <v>0.3</v>
      </c>
      <c r="AL10" s="84">
        <f>AK10*I9</f>
        <v>0.06</v>
      </c>
      <c r="AM10" s="1"/>
      <c r="AN10" s="1"/>
      <c r="AO10" s="1"/>
      <c r="AP10" s="1"/>
      <c r="AQ10" s="1"/>
    </row>
    <row r="11" spans="2:43" ht="76.5" hidden="1" customHeight="1" thickBot="1" x14ac:dyDescent="0.3">
      <c r="B11" s="57" t="s">
        <v>388</v>
      </c>
      <c r="C11" s="58" t="s">
        <v>389</v>
      </c>
      <c r="D11" s="52" t="s">
        <v>23</v>
      </c>
      <c r="E11" s="229" t="s">
        <v>532</v>
      </c>
      <c r="F11" s="53" t="s">
        <v>24</v>
      </c>
      <c r="G11" s="835"/>
      <c r="H11" s="838"/>
      <c r="I11" s="808"/>
      <c r="J11" s="811"/>
      <c r="K11" s="808"/>
      <c r="L11" s="808"/>
      <c r="M11" s="814"/>
      <c r="N11" s="817"/>
      <c r="O11" s="817"/>
      <c r="P11" s="817"/>
      <c r="Q11" s="817"/>
      <c r="R11" s="166"/>
      <c r="S11" s="795"/>
      <c r="T11" s="795"/>
      <c r="U11" s="795"/>
      <c r="V11" s="795"/>
      <c r="W11" s="795"/>
      <c r="X11" s="820"/>
      <c r="Y11" s="824"/>
      <c r="Z11" s="817"/>
      <c r="AA11" s="817"/>
      <c r="AB11" s="12">
        <v>3</v>
      </c>
      <c r="AC11" s="13" t="s">
        <v>31</v>
      </c>
      <c r="AD11" s="14">
        <v>0.2</v>
      </c>
      <c r="AE11" s="799"/>
      <c r="AF11" s="802"/>
      <c r="AG11" s="805"/>
      <c r="AI11" s="275">
        <v>1</v>
      </c>
      <c r="AJ11" s="243" t="s">
        <v>608</v>
      </c>
      <c r="AK11" s="81">
        <f t="shared" si="0"/>
        <v>0.2</v>
      </c>
      <c r="AL11" s="84">
        <f>AK11*I9</f>
        <v>4.0000000000000008E-2</v>
      </c>
      <c r="AM11" s="1"/>
      <c r="AN11" s="83"/>
      <c r="AO11" s="1"/>
      <c r="AP11" s="1"/>
      <c r="AQ11" s="1"/>
    </row>
    <row r="12" spans="2:43" ht="76.5" hidden="1" customHeight="1" thickBot="1" x14ac:dyDescent="0.3">
      <c r="B12" s="57" t="s">
        <v>388</v>
      </c>
      <c r="C12" s="58" t="s">
        <v>389</v>
      </c>
      <c r="D12" s="52" t="s">
        <v>23</v>
      </c>
      <c r="E12" s="229" t="s">
        <v>532</v>
      </c>
      <c r="F12" s="53" t="s">
        <v>24</v>
      </c>
      <c r="G12" s="833">
        <v>2</v>
      </c>
      <c r="H12" s="836" t="s">
        <v>32</v>
      </c>
      <c r="I12" s="806">
        <v>0.2</v>
      </c>
      <c r="J12" s="809">
        <v>44</v>
      </c>
      <c r="K12" s="806" t="s">
        <v>33</v>
      </c>
      <c r="L12" s="806" t="s">
        <v>34</v>
      </c>
      <c r="M12" s="812" t="s">
        <v>28</v>
      </c>
      <c r="N12" s="815">
        <v>11</v>
      </c>
      <c r="O12" s="815">
        <v>22</v>
      </c>
      <c r="P12" s="815">
        <v>33</v>
      </c>
      <c r="Q12" s="815">
        <v>44</v>
      </c>
      <c r="R12" s="165"/>
      <c r="S12" s="795">
        <v>11</v>
      </c>
      <c r="T12" s="795">
        <v>11</v>
      </c>
      <c r="U12" s="795" t="s">
        <v>599</v>
      </c>
      <c r="V12" s="795" t="s">
        <v>600</v>
      </c>
      <c r="W12" s="795" t="s">
        <v>607</v>
      </c>
      <c r="X12" s="168"/>
      <c r="Y12" s="61"/>
      <c r="Z12" s="61"/>
      <c r="AA12" s="61"/>
      <c r="AB12" s="12">
        <v>1</v>
      </c>
      <c r="AC12" s="13" t="s">
        <v>35</v>
      </c>
      <c r="AD12" s="14">
        <v>0.5</v>
      </c>
      <c r="AE12" s="839">
        <v>43101</v>
      </c>
      <c r="AF12" s="842">
        <v>43465</v>
      </c>
      <c r="AG12" s="803" t="s">
        <v>28</v>
      </c>
      <c r="AI12" s="275">
        <v>1</v>
      </c>
      <c r="AJ12" s="244" t="s">
        <v>608</v>
      </c>
      <c r="AK12" s="81">
        <f t="shared" si="0"/>
        <v>0.5</v>
      </c>
      <c r="AL12" s="84">
        <f>AK12*I12</f>
        <v>0.1</v>
      </c>
      <c r="AM12" s="1"/>
      <c r="AN12" s="1"/>
      <c r="AO12" s="1"/>
      <c r="AP12" s="1"/>
      <c r="AQ12" s="1"/>
    </row>
    <row r="13" spans="2:43" ht="76.5" hidden="1" customHeight="1" thickBot="1" x14ac:dyDescent="0.3">
      <c r="B13" s="57" t="s">
        <v>388</v>
      </c>
      <c r="C13" s="58" t="s">
        <v>389</v>
      </c>
      <c r="D13" s="52" t="s">
        <v>23</v>
      </c>
      <c r="E13" s="229" t="s">
        <v>532</v>
      </c>
      <c r="F13" s="53" t="s">
        <v>24</v>
      </c>
      <c r="G13" s="834"/>
      <c r="H13" s="837"/>
      <c r="I13" s="807"/>
      <c r="J13" s="810"/>
      <c r="K13" s="807"/>
      <c r="L13" s="807"/>
      <c r="M13" s="813"/>
      <c r="N13" s="816"/>
      <c r="O13" s="816"/>
      <c r="P13" s="816"/>
      <c r="Q13" s="816"/>
      <c r="R13" s="165"/>
      <c r="S13" s="795"/>
      <c r="T13" s="795"/>
      <c r="U13" s="795"/>
      <c r="V13" s="795"/>
      <c r="W13" s="795"/>
      <c r="X13" s="168"/>
      <c r="Y13" s="61"/>
      <c r="Z13" s="61"/>
      <c r="AA13" s="61"/>
      <c r="AB13" s="12">
        <v>2</v>
      </c>
      <c r="AC13" s="13" t="s">
        <v>36</v>
      </c>
      <c r="AD13" s="14">
        <v>0.3</v>
      </c>
      <c r="AE13" s="840"/>
      <c r="AF13" s="801"/>
      <c r="AG13" s="804"/>
      <c r="AI13" s="275">
        <v>1</v>
      </c>
      <c r="AJ13" s="244" t="s">
        <v>608</v>
      </c>
      <c r="AK13" s="81">
        <f t="shared" si="0"/>
        <v>0.3</v>
      </c>
      <c r="AL13" s="84">
        <f>AK13*I12</f>
        <v>0.06</v>
      </c>
      <c r="AM13" s="1"/>
      <c r="AN13" s="1"/>
      <c r="AO13" s="1"/>
      <c r="AP13" s="1"/>
      <c r="AQ13" s="1"/>
    </row>
    <row r="14" spans="2:43" ht="76.5" hidden="1" customHeight="1" thickBot="1" x14ac:dyDescent="0.3">
      <c r="B14" s="57" t="s">
        <v>388</v>
      </c>
      <c r="C14" s="58" t="s">
        <v>389</v>
      </c>
      <c r="D14" s="52" t="s">
        <v>23</v>
      </c>
      <c r="E14" s="229" t="s">
        <v>532</v>
      </c>
      <c r="F14" s="53" t="s">
        <v>24</v>
      </c>
      <c r="G14" s="835"/>
      <c r="H14" s="838"/>
      <c r="I14" s="808"/>
      <c r="J14" s="811"/>
      <c r="K14" s="808"/>
      <c r="L14" s="808"/>
      <c r="M14" s="814"/>
      <c r="N14" s="817"/>
      <c r="O14" s="817"/>
      <c r="P14" s="817"/>
      <c r="Q14" s="817"/>
      <c r="R14" s="166"/>
      <c r="S14" s="795"/>
      <c r="T14" s="795"/>
      <c r="U14" s="795"/>
      <c r="V14" s="795"/>
      <c r="W14" s="795"/>
      <c r="X14" s="169"/>
      <c r="Y14" s="62"/>
      <c r="Z14" s="62"/>
      <c r="AA14" s="62"/>
      <c r="AB14" s="12">
        <v>3</v>
      </c>
      <c r="AC14" s="13" t="s">
        <v>37</v>
      </c>
      <c r="AD14" s="14">
        <v>0.2</v>
      </c>
      <c r="AE14" s="841"/>
      <c r="AF14" s="802"/>
      <c r="AG14" s="805"/>
      <c r="AI14" s="275">
        <v>1</v>
      </c>
      <c r="AJ14" s="244" t="s">
        <v>608</v>
      </c>
      <c r="AK14" s="81">
        <f t="shared" si="0"/>
        <v>0.2</v>
      </c>
      <c r="AL14" s="84">
        <f>AK14*I12</f>
        <v>4.0000000000000008E-2</v>
      </c>
      <c r="AM14" s="1"/>
      <c r="AN14" s="1"/>
      <c r="AO14" s="1"/>
      <c r="AP14" s="1"/>
      <c r="AQ14" s="1"/>
    </row>
    <row r="15" spans="2:43" ht="76.5" hidden="1" customHeight="1" thickBot="1" x14ac:dyDescent="0.3">
      <c r="B15" s="57" t="s">
        <v>388</v>
      </c>
      <c r="C15" s="58" t="s">
        <v>389</v>
      </c>
      <c r="D15" s="52" t="s">
        <v>23</v>
      </c>
      <c r="E15" s="229" t="s">
        <v>532</v>
      </c>
      <c r="F15" s="53" t="s">
        <v>24</v>
      </c>
      <c r="G15" s="833">
        <v>3</v>
      </c>
      <c r="H15" s="836" t="s">
        <v>38</v>
      </c>
      <c r="I15" s="806">
        <v>0.2</v>
      </c>
      <c r="J15" s="809">
        <v>24</v>
      </c>
      <c r="K15" s="806" t="s">
        <v>33</v>
      </c>
      <c r="L15" s="806" t="s">
        <v>39</v>
      </c>
      <c r="M15" s="812" t="s">
        <v>28</v>
      </c>
      <c r="N15" s="815">
        <v>6</v>
      </c>
      <c r="O15" s="815">
        <v>12</v>
      </c>
      <c r="P15" s="815">
        <v>18</v>
      </c>
      <c r="Q15" s="815">
        <v>24</v>
      </c>
      <c r="R15" s="165"/>
      <c r="S15" s="843">
        <v>6</v>
      </c>
      <c r="T15" s="843">
        <v>6</v>
      </c>
      <c r="U15" s="843" t="s">
        <v>601</v>
      </c>
      <c r="V15" s="843" t="s">
        <v>602</v>
      </c>
      <c r="W15" s="843" t="s">
        <v>607</v>
      </c>
      <c r="X15" s="168"/>
      <c r="Y15" s="61"/>
      <c r="Z15" s="61"/>
      <c r="AA15" s="61"/>
      <c r="AB15" s="12">
        <v>1</v>
      </c>
      <c r="AC15" s="13" t="s">
        <v>40</v>
      </c>
      <c r="AD15" s="14">
        <v>0.4</v>
      </c>
      <c r="AE15" s="839">
        <v>43101</v>
      </c>
      <c r="AF15" s="842">
        <v>43465</v>
      </c>
      <c r="AG15" s="803" t="s">
        <v>28</v>
      </c>
      <c r="AI15" s="275">
        <v>1</v>
      </c>
      <c r="AJ15" s="274" t="s">
        <v>608</v>
      </c>
      <c r="AM15" s="1"/>
      <c r="AN15" s="1"/>
      <c r="AO15" s="1"/>
      <c r="AP15" s="1"/>
      <c r="AQ15" s="1"/>
    </row>
    <row r="16" spans="2:43" ht="76.5" hidden="1" customHeight="1" thickBot="1" x14ac:dyDescent="0.3">
      <c r="B16" s="57" t="s">
        <v>388</v>
      </c>
      <c r="C16" s="58" t="s">
        <v>389</v>
      </c>
      <c r="D16" s="52" t="s">
        <v>23</v>
      </c>
      <c r="E16" s="229" t="s">
        <v>532</v>
      </c>
      <c r="F16" s="53" t="s">
        <v>24</v>
      </c>
      <c r="G16" s="834"/>
      <c r="H16" s="837"/>
      <c r="I16" s="807"/>
      <c r="J16" s="810"/>
      <c r="K16" s="807"/>
      <c r="L16" s="807"/>
      <c r="M16" s="813"/>
      <c r="N16" s="816"/>
      <c r="O16" s="816"/>
      <c r="P16" s="816"/>
      <c r="Q16" s="816"/>
      <c r="R16" s="165"/>
      <c r="S16" s="844"/>
      <c r="T16" s="844"/>
      <c r="U16" s="844"/>
      <c r="V16" s="844"/>
      <c r="W16" s="844"/>
      <c r="X16" s="168"/>
      <c r="Y16" s="61"/>
      <c r="Z16" s="61"/>
      <c r="AA16" s="61"/>
      <c r="AB16" s="12">
        <v>2</v>
      </c>
      <c r="AC16" s="13" t="s">
        <v>41</v>
      </c>
      <c r="AD16" s="14">
        <v>0.3</v>
      </c>
      <c r="AE16" s="840"/>
      <c r="AF16" s="801"/>
      <c r="AG16" s="804"/>
      <c r="AI16" s="275">
        <v>1</v>
      </c>
      <c r="AJ16" s="274" t="s">
        <v>608</v>
      </c>
      <c r="AM16" s="1"/>
      <c r="AN16" s="1"/>
      <c r="AO16" s="1"/>
      <c r="AP16" s="1"/>
      <c r="AQ16" s="1"/>
    </row>
    <row r="17" spans="2:43" ht="76.5" hidden="1" customHeight="1" thickBot="1" x14ac:dyDescent="0.3">
      <c r="B17" s="57" t="s">
        <v>388</v>
      </c>
      <c r="C17" s="58" t="s">
        <v>389</v>
      </c>
      <c r="D17" s="52" t="s">
        <v>23</v>
      </c>
      <c r="E17" s="229" t="s">
        <v>532</v>
      </c>
      <c r="F17" s="53" t="s">
        <v>24</v>
      </c>
      <c r="G17" s="834"/>
      <c r="H17" s="837"/>
      <c r="I17" s="807"/>
      <c r="J17" s="810"/>
      <c r="K17" s="807"/>
      <c r="L17" s="807"/>
      <c r="M17" s="813"/>
      <c r="N17" s="816"/>
      <c r="O17" s="816"/>
      <c r="P17" s="816"/>
      <c r="Q17" s="816"/>
      <c r="R17" s="165"/>
      <c r="S17" s="844"/>
      <c r="T17" s="844"/>
      <c r="U17" s="844"/>
      <c r="V17" s="844"/>
      <c r="W17" s="844"/>
      <c r="X17" s="168"/>
      <c r="Y17" s="61"/>
      <c r="Z17" s="61"/>
      <c r="AA17" s="61"/>
      <c r="AB17" s="12">
        <v>3</v>
      </c>
      <c r="AC17" s="13" t="s">
        <v>36</v>
      </c>
      <c r="AD17" s="14">
        <v>0.2</v>
      </c>
      <c r="AE17" s="840"/>
      <c r="AF17" s="801"/>
      <c r="AG17" s="805"/>
      <c r="AI17" s="275">
        <v>1</v>
      </c>
      <c r="AJ17" s="274" t="s">
        <v>608</v>
      </c>
      <c r="AM17" s="1"/>
      <c r="AN17" s="1"/>
      <c r="AO17" s="1"/>
      <c r="AP17" s="1"/>
      <c r="AQ17" s="1"/>
    </row>
    <row r="18" spans="2:43" ht="76.5" hidden="1" customHeight="1" thickBot="1" x14ac:dyDescent="0.3">
      <c r="B18" s="57" t="s">
        <v>388</v>
      </c>
      <c r="C18" s="58" t="s">
        <v>389</v>
      </c>
      <c r="D18" s="52" t="s">
        <v>23</v>
      </c>
      <c r="E18" s="229" t="s">
        <v>532</v>
      </c>
      <c r="F18" s="53" t="s">
        <v>24</v>
      </c>
      <c r="G18" s="835"/>
      <c r="H18" s="838"/>
      <c r="I18" s="808"/>
      <c r="J18" s="811"/>
      <c r="K18" s="808"/>
      <c r="L18" s="808"/>
      <c r="M18" s="814"/>
      <c r="N18" s="817"/>
      <c r="O18" s="817"/>
      <c r="P18" s="817"/>
      <c r="Q18" s="817"/>
      <c r="R18" s="166"/>
      <c r="S18" s="845"/>
      <c r="T18" s="845"/>
      <c r="U18" s="845"/>
      <c r="V18" s="845"/>
      <c r="W18" s="845"/>
      <c r="X18" s="169"/>
      <c r="Y18" s="62"/>
      <c r="Z18" s="62"/>
      <c r="AA18" s="62"/>
      <c r="AB18" s="12">
        <v>4</v>
      </c>
      <c r="AC18" s="13" t="s">
        <v>42</v>
      </c>
      <c r="AD18" s="14">
        <v>0.1</v>
      </c>
      <c r="AE18" s="841"/>
      <c r="AF18" s="802"/>
      <c r="AG18" s="15"/>
      <c r="AI18" s="275">
        <v>1</v>
      </c>
      <c r="AJ18" s="274" t="s">
        <v>608</v>
      </c>
      <c r="AM18" s="1"/>
      <c r="AN18" s="1"/>
      <c r="AO18" s="1"/>
      <c r="AP18" s="1"/>
      <c r="AQ18" s="1"/>
    </row>
    <row r="19" spans="2:43" ht="76.5" hidden="1" customHeight="1" thickBot="1" x14ac:dyDescent="0.3">
      <c r="B19" s="57" t="s">
        <v>388</v>
      </c>
      <c r="C19" s="58" t="s">
        <v>389</v>
      </c>
      <c r="D19" s="52" t="s">
        <v>23</v>
      </c>
      <c r="E19" s="229" t="s">
        <v>532</v>
      </c>
      <c r="F19" s="53" t="s">
        <v>24</v>
      </c>
      <c r="G19" s="833">
        <v>4</v>
      </c>
      <c r="H19" s="836" t="s">
        <v>43</v>
      </c>
      <c r="I19" s="806">
        <v>0.2</v>
      </c>
      <c r="J19" s="809">
        <v>24</v>
      </c>
      <c r="K19" s="806" t="s">
        <v>33</v>
      </c>
      <c r="L19" s="806" t="s">
        <v>44</v>
      </c>
      <c r="M19" s="812" t="s">
        <v>28</v>
      </c>
      <c r="N19" s="815">
        <v>6</v>
      </c>
      <c r="O19" s="815">
        <v>12</v>
      </c>
      <c r="P19" s="815">
        <v>18</v>
      </c>
      <c r="Q19" s="815">
        <v>24</v>
      </c>
      <c r="R19" s="165"/>
      <c r="S19" s="843">
        <v>6</v>
      </c>
      <c r="T19" s="843">
        <v>6</v>
      </c>
      <c r="U19" s="843" t="s">
        <v>603</v>
      </c>
      <c r="V19" s="843" t="s">
        <v>604</v>
      </c>
      <c r="W19" s="795" t="s">
        <v>607</v>
      </c>
      <c r="X19" s="168"/>
      <c r="Y19" s="61"/>
      <c r="Z19" s="61"/>
      <c r="AA19" s="61"/>
      <c r="AB19" s="12">
        <v>1</v>
      </c>
      <c r="AC19" s="13" t="s">
        <v>45</v>
      </c>
      <c r="AD19" s="14">
        <v>0.5</v>
      </c>
      <c r="AE19" s="839">
        <v>43101</v>
      </c>
      <c r="AF19" s="842">
        <v>43465</v>
      </c>
      <c r="AG19" s="803" t="s">
        <v>28</v>
      </c>
      <c r="AI19" s="275">
        <v>1</v>
      </c>
      <c r="AJ19" s="274" t="s">
        <v>608</v>
      </c>
      <c r="AM19" s="1"/>
      <c r="AN19" s="1"/>
      <c r="AO19" s="1"/>
      <c r="AP19" s="1"/>
      <c r="AQ19" s="1"/>
    </row>
    <row r="20" spans="2:43" ht="76.5" hidden="1" customHeight="1" thickBot="1" x14ac:dyDescent="0.3">
      <c r="B20" s="57" t="s">
        <v>388</v>
      </c>
      <c r="C20" s="58" t="s">
        <v>389</v>
      </c>
      <c r="D20" s="52" t="s">
        <v>23</v>
      </c>
      <c r="E20" s="229" t="s">
        <v>532</v>
      </c>
      <c r="F20" s="53" t="s">
        <v>24</v>
      </c>
      <c r="G20" s="834"/>
      <c r="H20" s="837"/>
      <c r="I20" s="807"/>
      <c r="J20" s="810"/>
      <c r="K20" s="807"/>
      <c r="L20" s="807"/>
      <c r="M20" s="813"/>
      <c r="N20" s="816"/>
      <c r="O20" s="816"/>
      <c r="P20" s="816"/>
      <c r="Q20" s="816"/>
      <c r="R20" s="165"/>
      <c r="S20" s="844"/>
      <c r="T20" s="844"/>
      <c r="U20" s="844"/>
      <c r="V20" s="844"/>
      <c r="W20" s="795"/>
      <c r="X20" s="168"/>
      <c r="Y20" s="61"/>
      <c r="Z20" s="61"/>
      <c r="AA20" s="61"/>
      <c r="AB20" s="12">
        <v>2</v>
      </c>
      <c r="AC20" s="13" t="s">
        <v>36</v>
      </c>
      <c r="AD20" s="14">
        <v>0.3</v>
      </c>
      <c r="AE20" s="840"/>
      <c r="AF20" s="801"/>
      <c r="AG20" s="804"/>
      <c r="AI20" s="275">
        <v>1</v>
      </c>
      <c r="AJ20" s="274" t="s">
        <v>608</v>
      </c>
      <c r="AM20" s="1"/>
      <c r="AN20" s="1"/>
      <c r="AO20" s="1"/>
      <c r="AP20" s="1"/>
      <c r="AQ20" s="1"/>
    </row>
    <row r="21" spans="2:43" ht="76.5" hidden="1" customHeight="1" thickBot="1" x14ac:dyDescent="0.3">
      <c r="B21" s="57" t="s">
        <v>388</v>
      </c>
      <c r="C21" s="58" t="s">
        <v>389</v>
      </c>
      <c r="D21" s="52" t="s">
        <v>23</v>
      </c>
      <c r="E21" s="229" t="s">
        <v>532</v>
      </c>
      <c r="F21" s="53" t="s">
        <v>24</v>
      </c>
      <c r="G21" s="835"/>
      <c r="H21" s="838"/>
      <c r="I21" s="808"/>
      <c r="J21" s="811"/>
      <c r="K21" s="808"/>
      <c r="L21" s="808"/>
      <c r="M21" s="814"/>
      <c r="N21" s="817"/>
      <c r="O21" s="817"/>
      <c r="P21" s="817"/>
      <c r="Q21" s="817"/>
      <c r="R21" s="166"/>
      <c r="S21" s="845"/>
      <c r="T21" s="845"/>
      <c r="U21" s="845"/>
      <c r="V21" s="845"/>
      <c r="W21" s="795"/>
      <c r="X21" s="169"/>
      <c r="Y21" s="62"/>
      <c r="Z21" s="62"/>
      <c r="AA21" s="62"/>
      <c r="AB21" s="12">
        <v>3</v>
      </c>
      <c r="AC21" s="13" t="s">
        <v>42</v>
      </c>
      <c r="AD21" s="14">
        <v>0.2</v>
      </c>
      <c r="AE21" s="841"/>
      <c r="AF21" s="802"/>
      <c r="AG21" s="805"/>
      <c r="AI21" s="275">
        <v>1</v>
      </c>
      <c r="AJ21" s="274" t="s">
        <v>608</v>
      </c>
      <c r="AM21" s="1"/>
      <c r="AN21" s="1"/>
      <c r="AO21" s="1"/>
      <c r="AP21" s="1"/>
      <c r="AQ21" s="1"/>
    </row>
    <row r="22" spans="2:43" ht="76.5" hidden="1" customHeight="1" thickBot="1" x14ac:dyDescent="0.3">
      <c r="B22" s="57" t="s">
        <v>388</v>
      </c>
      <c r="C22" s="58" t="s">
        <v>389</v>
      </c>
      <c r="D22" s="52" t="s">
        <v>23</v>
      </c>
      <c r="E22" s="229" t="s">
        <v>532</v>
      </c>
      <c r="F22" s="53" t="s">
        <v>24</v>
      </c>
      <c r="G22" s="833">
        <v>5</v>
      </c>
      <c r="H22" s="836" t="s">
        <v>46</v>
      </c>
      <c r="I22" s="806">
        <v>0.2</v>
      </c>
      <c r="J22" s="809">
        <v>44</v>
      </c>
      <c r="K22" s="806" t="s">
        <v>47</v>
      </c>
      <c r="L22" s="806" t="s">
        <v>48</v>
      </c>
      <c r="M22" s="812" t="s">
        <v>28</v>
      </c>
      <c r="N22" s="815">
        <v>11</v>
      </c>
      <c r="O22" s="815">
        <v>22</v>
      </c>
      <c r="P22" s="815">
        <v>33</v>
      </c>
      <c r="Q22" s="815">
        <v>44</v>
      </c>
      <c r="R22" s="165"/>
      <c r="S22" s="843">
        <v>11</v>
      </c>
      <c r="T22" s="843">
        <v>11</v>
      </c>
      <c r="U22" s="843" t="s">
        <v>605</v>
      </c>
      <c r="V22" s="843" t="s">
        <v>606</v>
      </c>
      <c r="W22" s="795" t="s">
        <v>607</v>
      </c>
      <c r="X22" s="168"/>
      <c r="Y22" s="61"/>
      <c r="Z22" s="61"/>
      <c r="AA22" s="61"/>
      <c r="AB22" s="12">
        <v>1</v>
      </c>
      <c r="AC22" s="13" t="s">
        <v>49</v>
      </c>
      <c r="AD22" s="14">
        <v>0.5</v>
      </c>
      <c r="AE22" s="839">
        <v>43101</v>
      </c>
      <c r="AF22" s="842">
        <v>43465</v>
      </c>
      <c r="AG22" s="803" t="s">
        <v>28</v>
      </c>
      <c r="AI22" s="275">
        <v>1</v>
      </c>
      <c r="AJ22" s="274" t="s">
        <v>608</v>
      </c>
      <c r="AM22" s="1"/>
      <c r="AN22" s="1"/>
      <c r="AO22" s="1"/>
      <c r="AP22" s="1"/>
      <c r="AQ22" s="1"/>
    </row>
    <row r="23" spans="2:43" ht="76.5" hidden="1" customHeight="1" thickBot="1" x14ac:dyDescent="0.3">
      <c r="B23" s="57" t="s">
        <v>388</v>
      </c>
      <c r="C23" s="58" t="s">
        <v>389</v>
      </c>
      <c r="D23" s="52" t="s">
        <v>23</v>
      </c>
      <c r="E23" s="229" t="s">
        <v>532</v>
      </c>
      <c r="F23" s="53" t="s">
        <v>24</v>
      </c>
      <c r="G23" s="834"/>
      <c r="H23" s="837"/>
      <c r="I23" s="807"/>
      <c r="J23" s="810"/>
      <c r="K23" s="807"/>
      <c r="L23" s="807"/>
      <c r="M23" s="813"/>
      <c r="N23" s="816"/>
      <c r="O23" s="816"/>
      <c r="P23" s="816"/>
      <c r="Q23" s="816"/>
      <c r="R23" s="165"/>
      <c r="S23" s="844"/>
      <c r="T23" s="844"/>
      <c r="U23" s="844"/>
      <c r="V23" s="844"/>
      <c r="W23" s="795"/>
      <c r="X23" s="168"/>
      <c r="Y23" s="61"/>
      <c r="Z23" s="61"/>
      <c r="AA23" s="61"/>
      <c r="AB23" s="12">
        <v>2</v>
      </c>
      <c r="AC23" s="13" t="s">
        <v>50</v>
      </c>
      <c r="AD23" s="14">
        <v>0.3</v>
      </c>
      <c r="AE23" s="840"/>
      <c r="AF23" s="801"/>
      <c r="AG23" s="804"/>
      <c r="AI23" s="275">
        <v>1</v>
      </c>
      <c r="AJ23" s="274" t="s">
        <v>608</v>
      </c>
      <c r="AM23" s="1"/>
      <c r="AN23" s="1"/>
      <c r="AO23" s="1"/>
      <c r="AP23" s="1"/>
      <c r="AQ23" s="1"/>
    </row>
    <row r="24" spans="2:43" ht="76.5" hidden="1" customHeight="1" thickBot="1" x14ac:dyDescent="0.3">
      <c r="B24" s="57" t="s">
        <v>388</v>
      </c>
      <c r="C24" s="58" t="s">
        <v>389</v>
      </c>
      <c r="D24" s="52" t="s">
        <v>23</v>
      </c>
      <c r="E24" s="229" t="s">
        <v>532</v>
      </c>
      <c r="F24" s="53" t="s">
        <v>24</v>
      </c>
      <c r="G24" s="835"/>
      <c r="H24" s="838"/>
      <c r="I24" s="808"/>
      <c r="J24" s="811"/>
      <c r="K24" s="808"/>
      <c r="L24" s="808"/>
      <c r="M24" s="814"/>
      <c r="N24" s="817"/>
      <c r="O24" s="817"/>
      <c r="P24" s="817"/>
      <c r="Q24" s="817"/>
      <c r="R24" s="166"/>
      <c r="S24" s="845"/>
      <c r="T24" s="845"/>
      <c r="U24" s="845"/>
      <c r="V24" s="845"/>
      <c r="W24" s="795"/>
      <c r="X24" s="169"/>
      <c r="Y24" s="62"/>
      <c r="Z24" s="62"/>
      <c r="AA24" s="62"/>
      <c r="AB24" s="12">
        <v>3</v>
      </c>
      <c r="AC24" s="13" t="s">
        <v>51</v>
      </c>
      <c r="AD24" s="14">
        <v>0.2</v>
      </c>
      <c r="AE24" s="841"/>
      <c r="AF24" s="802"/>
      <c r="AG24" s="805"/>
      <c r="AI24" s="275">
        <v>1</v>
      </c>
      <c r="AJ24" s="274" t="s">
        <v>608</v>
      </c>
      <c r="AM24" s="1"/>
      <c r="AN24" s="1"/>
      <c r="AO24" s="1"/>
      <c r="AP24" s="1"/>
      <c r="AQ24" s="1"/>
    </row>
    <row r="25" spans="2:43" ht="76.5" hidden="1" customHeight="1" thickBot="1" x14ac:dyDescent="0.3">
      <c r="B25" s="57" t="s">
        <v>388</v>
      </c>
      <c r="C25" s="58" t="s">
        <v>389</v>
      </c>
      <c r="D25" s="16" t="s">
        <v>52</v>
      </c>
      <c r="E25" s="229" t="s">
        <v>533</v>
      </c>
      <c r="F25" s="17" t="s">
        <v>53</v>
      </c>
      <c r="G25" s="18">
        <v>1</v>
      </c>
      <c r="H25" s="17" t="s">
        <v>54</v>
      </c>
      <c r="I25" s="19">
        <v>1</v>
      </c>
      <c r="J25" s="20">
        <v>100</v>
      </c>
      <c r="K25" s="19" t="s">
        <v>184</v>
      </c>
      <c r="L25" s="17" t="s">
        <v>55</v>
      </c>
      <c r="M25" s="19" t="s">
        <v>56</v>
      </c>
      <c r="N25" s="21">
        <v>0.25</v>
      </c>
      <c r="O25" s="21">
        <v>0.5</v>
      </c>
      <c r="P25" s="21">
        <v>0.75</v>
      </c>
      <c r="Q25" s="21">
        <v>1</v>
      </c>
      <c r="R25" s="167"/>
      <c r="S25" s="237"/>
      <c r="T25" s="237"/>
      <c r="U25" s="237"/>
      <c r="V25" s="237"/>
      <c r="W25" s="237"/>
      <c r="X25" s="171"/>
      <c r="Y25" s="64"/>
      <c r="Z25" s="64"/>
      <c r="AA25" s="64"/>
      <c r="AB25" s="12">
        <v>1</v>
      </c>
      <c r="AC25" s="13" t="s">
        <v>57</v>
      </c>
      <c r="AD25" s="14">
        <v>1</v>
      </c>
      <c r="AE25" s="22">
        <v>43101</v>
      </c>
      <c r="AF25" s="22">
        <v>43465</v>
      </c>
      <c r="AG25" s="15" t="s">
        <v>58</v>
      </c>
      <c r="AI25" s="245"/>
      <c r="AJ25" s="245"/>
      <c r="AM25" s="1"/>
      <c r="AN25" s="1"/>
      <c r="AO25" s="1"/>
      <c r="AP25" s="1"/>
      <c r="AQ25" s="1"/>
    </row>
    <row r="26" spans="2:43" ht="79.5" hidden="1" customHeight="1" thickBot="1" x14ac:dyDescent="0.3">
      <c r="B26" s="57" t="s">
        <v>388</v>
      </c>
      <c r="C26" s="58" t="s">
        <v>389</v>
      </c>
      <c r="D26" s="53" t="s">
        <v>23</v>
      </c>
      <c r="E26" s="229" t="s">
        <v>533</v>
      </c>
      <c r="F26" s="53" t="s">
        <v>59</v>
      </c>
      <c r="G26" s="833">
        <v>1</v>
      </c>
      <c r="H26" s="859" t="s">
        <v>586</v>
      </c>
      <c r="I26" s="860">
        <v>7.1400000000000005E-2</v>
      </c>
      <c r="J26" s="856">
        <v>6</v>
      </c>
      <c r="K26" s="857" t="s">
        <v>91</v>
      </c>
      <c r="L26" s="857" t="s">
        <v>588</v>
      </c>
      <c r="M26" s="858" t="s">
        <v>60</v>
      </c>
      <c r="N26" s="848">
        <v>2</v>
      </c>
      <c r="O26" s="848">
        <v>2</v>
      </c>
      <c r="P26" s="848">
        <v>2</v>
      </c>
      <c r="Q26" s="850">
        <v>0</v>
      </c>
      <c r="R26" s="853"/>
      <c r="S26" s="796"/>
      <c r="T26" s="796"/>
      <c r="U26" s="796"/>
      <c r="V26" s="796"/>
      <c r="W26" s="796"/>
      <c r="X26" s="854" t="e">
        <f>T26/S26</f>
        <v>#DIV/0!</v>
      </c>
      <c r="Y26" s="79"/>
      <c r="Z26" s="61"/>
      <c r="AA26" s="61"/>
      <c r="AB26" s="12">
        <v>1</v>
      </c>
      <c r="AC26" s="271" t="s">
        <v>589</v>
      </c>
      <c r="AD26" s="269">
        <v>0.9</v>
      </c>
      <c r="AE26" s="270">
        <v>43132</v>
      </c>
      <c r="AF26" s="270">
        <v>43373</v>
      </c>
      <c r="AG26" s="265" t="s">
        <v>60</v>
      </c>
      <c r="AI26" s="245"/>
      <c r="AJ26" s="245"/>
    </row>
    <row r="27" spans="2:43" ht="79.5" hidden="1" thickBot="1" x14ac:dyDescent="0.3">
      <c r="B27" s="57" t="s">
        <v>388</v>
      </c>
      <c r="C27" s="58" t="s">
        <v>389</v>
      </c>
      <c r="D27" s="53" t="s">
        <v>23</v>
      </c>
      <c r="E27" s="229" t="s">
        <v>533</v>
      </c>
      <c r="F27" s="53" t="s">
        <v>59</v>
      </c>
      <c r="G27" s="835"/>
      <c r="H27" s="838"/>
      <c r="I27" s="861"/>
      <c r="J27" s="811"/>
      <c r="K27" s="808"/>
      <c r="L27" s="808"/>
      <c r="M27" s="814"/>
      <c r="N27" s="852"/>
      <c r="O27" s="852"/>
      <c r="P27" s="849"/>
      <c r="Q27" s="851"/>
      <c r="R27" s="853"/>
      <c r="S27" s="795"/>
      <c r="T27" s="795"/>
      <c r="U27" s="796"/>
      <c r="V27" s="796"/>
      <c r="W27" s="796"/>
      <c r="X27" s="855"/>
      <c r="Y27" s="73"/>
      <c r="Z27" s="73"/>
      <c r="AA27" s="73"/>
      <c r="AB27" s="12">
        <v>2</v>
      </c>
      <c r="AC27" s="271" t="s">
        <v>590</v>
      </c>
      <c r="AD27" s="269">
        <v>0.1</v>
      </c>
      <c r="AE27" s="270">
        <v>43040</v>
      </c>
      <c r="AF27" s="270">
        <v>43446</v>
      </c>
      <c r="AG27" s="265" t="s">
        <v>60</v>
      </c>
      <c r="AI27" s="245"/>
      <c r="AJ27" s="245"/>
    </row>
    <row r="28" spans="2:43" ht="79.5" hidden="1" customHeight="1" thickBot="1" x14ac:dyDescent="0.3">
      <c r="B28" s="57" t="s">
        <v>388</v>
      </c>
      <c r="C28" s="58" t="s">
        <v>389</v>
      </c>
      <c r="D28" s="53" t="s">
        <v>23</v>
      </c>
      <c r="E28" s="229" t="s">
        <v>533</v>
      </c>
      <c r="F28" s="53" t="s">
        <v>59</v>
      </c>
      <c r="G28" s="863">
        <v>2</v>
      </c>
      <c r="H28" s="864" t="s">
        <v>587</v>
      </c>
      <c r="I28" s="807">
        <v>7.1400000000000005E-2</v>
      </c>
      <c r="J28" s="865">
        <v>17</v>
      </c>
      <c r="K28" s="846" t="s">
        <v>91</v>
      </c>
      <c r="L28" s="846" t="s">
        <v>591</v>
      </c>
      <c r="M28" s="846" t="s">
        <v>60</v>
      </c>
      <c r="N28" s="847">
        <v>5</v>
      </c>
      <c r="O28" s="847">
        <v>5</v>
      </c>
      <c r="P28" s="847">
        <v>7</v>
      </c>
      <c r="Q28" s="847">
        <v>0</v>
      </c>
      <c r="R28" s="230"/>
      <c r="S28" s="237"/>
      <c r="T28" s="237"/>
      <c r="U28" s="237"/>
      <c r="V28" s="237"/>
      <c r="W28" s="237"/>
      <c r="X28" s="74"/>
      <c r="Y28" s="74"/>
      <c r="Z28" s="74"/>
      <c r="AA28" s="74"/>
      <c r="AB28" s="12">
        <v>1</v>
      </c>
      <c r="AC28" s="268" t="s">
        <v>592</v>
      </c>
      <c r="AD28" s="269">
        <v>0.5</v>
      </c>
      <c r="AE28" s="270">
        <v>43160</v>
      </c>
      <c r="AF28" s="270">
        <v>43281</v>
      </c>
      <c r="AG28" s="265" t="s">
        <v>60</v>
      </c>
      <c r="AI28" s="245"/>
      <c r="AJ28" s="245"/>
    </row>
    <row r="29" spans="2:43" ht="79.5" hidden="1" thickBot="1" x14ac:dyDescent="0.3">
      <c r="B29" s="57" t="s">
        <v>388</v>
      </c>
      <c r="C29" s="58" t="s">
        <v>389</v>
      </c>
      <c r="D29" s="53" t="s">
        <v>23</v>
      </c>
      <c r="E29" s="229" t="s">
        <v>533</v>
      </c>
      <c r="F29" s="53" t="s">
        <v>59</v>
      </c>
      <c r="G29" s="863"/>
      <c r="H29" s="864"/>
      <c r="I29" s="846"/>
      <c r="J29" s="865"/>
      <c r="K29" s="846"/>
      <c r="L29" s="846"/>
      <c r="M29" s="846"/>
      <c r="N29" s="847"/>
      <c r="O29" s="847"/>
      <c r="P29" s="847"/>
      <c r="Q29" s="847"/>
      <c r="R29" s="231"/>
      <c r="S29" s="236"/>
      <c r="T29" s="236"/>
      <c r="U29" s="236"/>
      <c r="V29" s="236"/>
      <c r="W29" s="236"/>
      <c r="X29" s="73"/>
      <c r="Y29" s="73"/>
      <c r="Z29" s="73"/>
      <c r="AA29" s="73"/>
      <c r="AB29" s="12">
        <v>2</v>
      </c>
      <c r="AC29" s="268" t="s">
        <v>593</v>
      </c>
      <c r="AD29" s="269">
        <v>0.5</v>
      </c>
      <c r="AE29" s="270">
        <v>43282</v>
      </c>
      <c r="AF29" s="270">
        <v>43465</v>
      </c>
      <c r="AG29" s="265" t="s">
        <v>60</v>
      </c>
      <c r="AI29" s="245"/>
      <c r="AJ29" s="245"/>
    </row>
    <row r="30" spans="2:43" ht="79.5" hidden="1" customHeight="1" thickBot="1" x14ac:dyDescent="0.3">
      <c r="B30" s="57" t="s">
        <v>388</v>
      </c>
      <c r="C30" s="58" t="s">
        <v>390</v>
      </c>
      <c r="D30" s="52" t="s">
        <v>23</v>
      </c>
      <c r="E30" s="229" t="s">
        <v>534</v>
      </c>
      <c r="F30" s="53" t="s">
        <v>59</v>
      </c>
      <c r="G30" s="833">
        <v>3</v>
      </c>
      <c r="H30" s="859" t="s">
        <v>61</v>
      </c>
      <c r="I30" s="807">
        <v>7.1400000000000005E-2</v>
      </c>
      <c r="J30" s="810">
        <v>100</v>
      </c>
      <c r="K30" s="807" t="s">
        <v>184</v>
      </c>
      <c r="L30" s="807" t="s">
        <v>62</v>
      </c>
      <c r="M30" s="813" t="s">
        <v>293</v>
      </c>
      <c r="N30" s="862">
        <v>0.5</v>
      </c>
      <c r="O30" s="862">
        <v>1</v>
      </c>
      <c r="P30" s="862"/>
      <c r="Q30" s="870"/>
      <c r="R30" s="231"/>
      <c r="S30" s="795"/>
      <c r="T30" s="795"/>
      <c r="U30" s="795"/>
      <c r="V30" s="795"/>
      <c r="W30" s="795"/>
      <c r="X30" s="168"/>
      <c r="Y30" s="61"/>
      <c r="Z30" s="61"/>
      <c r="AA30" s="61"/>
      <c r="AB30" s="12">
        <v>1</v>
      </c>
      <c r="AC30" s="156" t="s">
        <v>63</v>
      </c>
      <c r="AD30" s="14">
        <v>0.4</v>
      </c>
      <c r="AE30" s="22">
        <v>43132</v>
      </c>
      <c r="AF30" s="22">
        <v>43189</v>
      </c>
      <c r="AG30" s="15" t="s">
        <v>64</v>
      </c>
      <c r="AI30" s="245"/>
      <c r="AJ30" s="245"/>
    </row>
    <row r="31" spans="2:43" ht="79.5" hidden="1" thickBot="1" x14ac:dyDescent="0.3">
      <c r="B31" s="57" t="s">
        <v>388</v>
      </c>
      <c r="C31" s="58" t="s">
        <v>390</v>
      </c>
      <c r="D31" s="52" t="s">
        <v>23</v>
      </c>
      <c r="E31" s="229" t="s">
        <v>534</v>
      </c>
      <c r="F31" s="53" t="s">
        <v>59</v>
      </c>
      <c r="G31" s="834"/>
      <c r="H31" s="837"/>
      <c r="I31" s="807"/>
      <c r="J31" s="810"/>
      <c r="K31" s="807"/>
      <c r="L31" s="807"/>
      <c r="M31" s="813"/>
      <c r="N31" s="862"/>
      <c r="O31" s="862"/>
      <c r="P31" s="862"/>
      <c r="Q31" s="870"/>
      <c r="R31" s="231"/>
      <c r="S31" s="795"/>
      <c r="T31" s="795"/>
      <c r="U31" s="795"/>
      <c r="V31" s="795"/>
      <c r="W31" s="795"/>
      <c r="X31" s="168"/>
      <c r="Y31" s="61"/>
      <c r="Z31" s="61"/>
      <c r="AA31" s="61"/>
      <c r="AB31" s="12">
        <v>2</v>
      </c>
      <c r="AC31" s="13" t="s">
        <v>65</v>
      </c>
      <c r="AD31" s="14">
        <v>0.4</v>
      </c>
      <c r="AE31" s="22">
        <v>43191</v>
      </c>
      <c r="AF31" s="22">
        <v>43250</v>
      </c>
      <c r="AG31" s="15" t="s">
        <v>64</v>
      </c>
      <c r="AI31" s="245"/>
      <c r="AJ31" s="245"/>
    </row>
    <row r="32" spans="2:43" ht="79.5" hidden="1" thickBot="1" x14ac:dyDescent="0.3">
      <c r="B32" s="57" t="s">
        <v>388</v>
      </c>
      <c r="C32" s="58" t="s">
        <v>390</v>
      </c>
      <c r="D32" s="52" t="s">
        <v>23</v>
      </c>
      <c r="E32" s="229" t="s">
        <v>534</v>
      </c>
      <c r="F32" s="53" t="s">
        <v>59</v>
      </c>
      <c r="G32" s="834"/>
      <c r="H32" s="837"/>
      <c r="I32" s="807"/>
      <c r="J32" s="810"/>
      <c r="K32" s="807"/>
      <c r="L32" s="807"/>
      <c r="M32" s="813"/>
      <c r="N32" s="816"/>
      <c r="O32" s="816"/>
      <c r="P32" s="816"/>
      <c r="Q32" s="870"/>
      <c r="R32" s="231"/>
      <c r="S32" s="795"/>
      <c r="T32" s="795"/>
      <c r="U32" s="795"/>
      <c r="V32" s="795"/>
      <c r="W32" s="795"/>
      <c r="X32" s="168"/>
      <c r="Y32" s="61"/>
      <c r="Z32" s="61"/>
      <c r="AA32" s="61"/>
      <c r="AB32" s="12">
        <v>3</v>
      </c>
      <c r="AC32" s="13" t="s">
        <v>66</v>
      </c>
      <c r="AD32" s="14">
        <v>0.2</v>
      </c>
      <c r="AE32" s="22">
        <v>42887</v>
      </c>
      <c r="AF32" s="22">
        <v>43311</v>
      </c>
      <c r="AG32" s="15" t="s">
        <v>64</v>
      </c>
      <c r="AI32" s="245"/>
      <c r="AJ32" s="245"/>
    </row>
    <row r="33" spans="2:36" ht="79.5" hidden="1" customHeight="1" thickBot="1" x14ac:dyDescent="0.3">
      <c r="B33" s="57" t="s">
        <v>388</v>
      </c>
      <c r="C33" s="58" t="s">
        <v>390</v>
      </c>
      <c r="D33" s="52" t="s">
        <v>23</v>
      </c>
      <c r="E33" s="229" t="s">
        <v>534</v>
      </c>
      <c r="F33" s="53" t="s">
        <v>59</v>
      </c>
      <c r="G33" s="1021">
        <v>4</v>
      </c>
      <c r="H33" s="877" t="s">
        <v>67</v>
      </c>
      <c r="I33" s="806">
        <v>7.1400000000000005E-2</v>
      </c>
      <c r="J33" s="809">
        <v>100</v>
      </c>
      <c r="K33" s="806" t="s">
        <v>184</v>
      </c>
      <c r="L33" s="806" t="s">
        <v>294</v>
      </c>
      <c r="M33" s="806" t="s">
        <v>293</v>
      </c>
      <c r="N33" s="900">
        <v>0.5</v>
      </c>
      <c r="O33" s="900">
        <v>1</v>
      </c>
      <c r="P33" s="900"/>
      <c r="Q33" s="902"/>
      <c r="R33" s="230"/>
      <c r="S33" s="796"/>
      <c r="T33" s="796"/>
      <c r="U33" s="796"/>
      <c r="V33" s="796"/>
      <c r="W33" s="796"/>
      <c r="X33" s="74"/>
      <c r="Y33" s="74"/>
      <c r="Z33" s="74"/>
      <c r="AA33" s="74"/>
      <c r="AB33" s="12">
        <v>1</v>
      </c>
      <c r="AC33" s="13" t="s">
        <v>295</v>
      </c>
      <c r="AD33" s="14">
        <v>0.2</v>
      </c>
      <c r="AE33" s="22">
        <v>43132</v>
      </c>
      <c r="AF33" s="22">
        <v>43189</v>
      </c>
      <c r="AG33" s="15" t="s">
        <v>68</v>
      </c>
      <c r="AI33" s="245"/>
      <c r="AJ33" s="245"/>
    </row>
    <row r="34" spans="2:36" ht="79.5" hidden="1" thickBot="1" x14ac:dyDescent="0.3">
      <c r="B34" s="57" t="s">
        <v>388</v>
      </c>
      <c r="C34" s="58" t="s">
        <v>390</v>
      </c>
      <c r="D34" s="52" t="s">
        <v>23</v>
      </c>
      <c r="E34" s="229" t="s">
        <v>534</v>
      </c>
      <c r="F34" s="53" t="s">
        <v>59</v>
      </c>
      <c r="G34" s="1022"/>
      <c r="H34" s="879"/>
      <c r="I34" s="808"/>
      <c r="J34" s="811"/>
      <c r="K34" s="808"/>
      <c r="L34" s="808"/>
      <c r="M34" s="808"/>
      <c r="N34" s="901"/>
      <c r="O34" s="901"/>
      <c r="P34" s="901"/>
      <c r="Q34" s="903"/>
      <c r="R34" s="230"/>
      <c r="S34" s="796"/>
      <c r="T34" s="796"/>
      <c r="U34" s="796"/>
      <c r="V34" s="796"/>
      <c r="W34" s="796"/>
      <c r="X34" s="74"/>
      <c r="Y34" s="74"/>
      <c r="Z34" s="74"/>
      <c r="AA34" s="74"/>
      <c r="AB34" s="12">
        <v>2</v>
      </c>
      <c r="AC34" s="13" t="s">
        <v>69</v>
      </c>
      <c r="AD34" s="14">
        <v>0.8</v>
      </c>
      <c r="AE34" s="22">
        <v>43191</v>
      </c>
      <c r="AF34" s="22">
        <v>43281</v>
      </c>
      <c r="AG34" s="15" t="s">
        <v>70</v>
      </c>
      <c r="AI34" s="245"/>
      <c r="AJ34" s="245"/>
    </row>
    <row r="35" spans="2:36" ht="79.5" hidden="1" customHeight="1" thickBot="1" x14ac:dyDescent="0.3">
      <c r="B35" s="57" t="s">
        <v>388</v>
      </c>
      <c r="C35" s="58" t="s">
        <v>390</v>
      </c>
      <c r="D35" s="52" t="s">
        <v>23</v>
      </c>
      <c r="E35" s="229" t="s">
        <v>534</v>
      </c>
      <c r="F35" s="53" t="s">
        <v>59</v>
      </c>
      <c r="G35" s="863">
        <v>5</v>
      </c>
      <c r="H35" s="869" t="s">
        <v>71</v>
      </c>
      <c r="I35" s="846">
        <v>7.1400000000000005E-2</v>
      </c>
      <c r="J35" s="865">
        <v>100</v>
      </c>
      <c r="K35" s="846" t="s">
        <v>184</v>
      </c>
      <c r="L35" s="846" t="s">
        <v>72</v>
      </c>
      <c r="M35" s="846" t="s">
        <v>293</v>
      </c>
      <c r="N35" s="866">
        <v>0.5</v>
      </c>
      <c r="O35" s="866">
        <v>1</v>
      </c>
      <c r="P35" s="866"/>
      <c r="Q35" s="868"/>
      <c r="R35" s="230"/>
      <c r="S35" s="796"/>
      <c r="T35" s="796"/>
      <c r="U35" s="796"/>
      <c r="V35" s="796"/>
      <c r="W35" s="796"/>
      <c r="X35" s="74"/>
      <c r="Y35" s="74"/>
      <c r="Z35" s="74"/>
      <c r="AA35" s="74"/>
      <c r="AB35" s="12">
        <v>1</v>
      </c>
      <c r="AC35" s="13" t="s">
        <v>73</v>
      </c>
      <c r="AD35" s="14">
        <v>0.5</v>
      </c>
      <c r="AE35" s="22">
        <v>43132</v>
      </c>
      <c r="AF35" s="22">
        <v>43189</v>
      </c>
      <c r="AG35" s="15" t="s">
        <v>74</v>
      </c>
      <c r="AI35" s="245"/>
      <c r="AJ35" s="245"/>
    </row>
    <row r="36" spans="2:36" ht="79.5" hidden="1" thickBot="1" x14ac:dyDescent="0.3">
      <c r="B36" s="57" t="s">
        <v>388</v>
      </c>
      <c r="C36" s="58" t="s">
        <v>390</v>
      </c>
      <c r="D36" s="52" t="s">
        <v>23</v>
      </c>
      <c r="E36" s="229" t="s">
        <v>534</v>
      </c>
      <c r="F36" s="53" t="s">
        <v>59</v>
      </c>
      <c r="G36" s="863"/>
      <c r="H36" s="869"/>
      <c r="I36" s="846"/>
      <c r="J36" s="865"/>
      <c r="K36" s="846"/>
      <c r="L36" s="846"/>
      <c r="M36" s="846"/>
      <c r="N36" s="867"/>
      <c r="O36" s="867"/>
      <c r="P36" s="867"/>
      <c r="Q36" s="851"/>
      <c r="R36" s="231"/>
      <c r="S36" s="796"/>
      <c r="T36" s="796"/>
      <c r="U36" s="796"/>
      <c r="V36" s="796"/>
      <c r="W36" s="796"/>
      <c r="X36" s="73"/>
      <c r="Y36" s="73"/>
      <c r="Z36" s="73"/>
      <c r="AA36" s="73"/>
      <c r="AB36" s="12">
        <v>2</v>
      </c>
      <c r="AC36" s="13" t="s">
        <v>75</v>
      </c>
      <c r="AD36" s="14">
        <v>0.5</v>
      </c>
      <c r="AE36" s="22">
        <v>43191</v>
      </c>
      <c r="AF36" s="22">
        <v>43281</v>
      </c>
      <c r="AG36" s="15" t="s">
        <v>74</v>
      </c>
      <c r="AI36" s="245"/>
      <c r="AJ36" s="245"/>
    </row>
    <row r="37" spans="2:36" ht="79.5" hidden="1" customHeight="1" thickBot="1" x14ac:dyDescent="0.3">
      <c r="B37" s="57" t="s">
        <v>388</v>
      </c>
      <c r="C37" s="58" t="s">
        <v>390</v>
      </c>
      <c r="D37" s="52" t="s">
        <v>23</v>
      </c>
      <c r="E37" s="229" t="s">
        <v>534</v>
      </c>
      <c r="F37" s="53" t="s">
        <v>59</v>
      </c>
      <c r="G37" s="863">
        <v>6</v>
      </c>
      <c r="H37" s="869" t="s">
        <v>76</v>
      </c>
      <c r="I37" s="846">
        <v>7.1400000000000005E-2</v>
      </c>
      <c r="J37" s="865">
        <v>100</v>
      </c>
      <c r="K37" s="846" t="s">
        <v>184</v>
      </c>
      <c r="L37" s="846" t="s">
        <v>72</v>
      </c>
      <c r="M37" s="846" t="s">
        <v>293</v>
      </c>
      <c r="N37" s="866">
        <v>0.2</v>
      </c>
      <c r="O37" s="866">
        <v>1</v>
      </c>
      <c r="P37" s="866"/>
      <c r="Q37" s="868"/>
      <c r="R37" s="230"/>
      <c r="S37" s="796"/>
      <c r="T37" s="796"/>
      <c r="U37" s="796"/>
      <c r="V37" s="796"/>
      <c r="W37" s="796"/>
      <c r="X37" s="74"/>
      <c r="Y37" s="74"/>
      <c r="Z37" s="74"/>
      <c r="AA37" s="74"/>
      <c r="AB37" s="12">
        <v>1</v>
      </c>
      <c r="AC37" s="13" t="s">
        <v>77</v>
      </c>
      <c r="AD37" s="14">
        <v>0.2</v>
      </c>
      <c r="AE37" s="22">
        <v>43132</v>
      </c>
      <c r="AF37" s="22">
        <v>43189</v>
      </c>
      <c r="AG37" s="15" t="s">
        <v>78</v>
      </c>
      <c r="AI37" s="245"/>
      <c r="AJ37" s="245"/>
    </row>
    <row r="38" spans="2:36" ht="79.5" hidden="1" thickBot="1" x14ac:dyDescent="0.3">
      <c r="B38" s="57" t="s">
        <v>388</v>
      </c>
      <c r="C38" s="58" t="s">
        <v>390</v>
      </c>
      <c r="D38" s="52" t="s">
        <v>23</v>
      </c>
      <c r="E38" s="229" t="s">
        <v>534</v>
      </c>
      <c r="F38" s="53" t="s">
        <v>59</v>
      </c>
      <c r="G38" s="863"/>
      <c r="H38" s="869"/>
      <c r="I38" s="846"/>
      <c r="J38" s="865"/>
      <c r="K38" s="846"/>
      <c r="L38" s="846"/>
      <c r="M38" s="846"/>
      <c r="N38" s="867"/>
      <c r="O38" s="867"/>
      <c r="P38" s="867"/>
      <c r="Q38" s="851"/>
      <c r="R38" s="231"/>
      <c r="S38" s="796"/>
      <c r="T38" s="796"/>
      <c r="U38" s="796"/>
      <c r="V38" s="796"/>
      <c r="W38" s="796"/>
      <c r="X38" s="73"/>
      <c r="Y38" s="73"/>
      <c r="Z38" s="73"/>
      <c r="AA38" s="73"/>
      <c r="AB38" s="12">
        <v>2</v>
      </c>
      <c r="AC38" s="156" t="s">
        <v>79</v>
      </c>
      <c r="AD38" s="14">
        <v>0.8</v>
      </c>
      <c r="AE38" s="22">
        <v>43191</v>
      </c>
      <c r="AF38" s="22">
        <v>43281</v>
      </c>
      <c r="AG38" s="15" t="s">
        <v>78</v>
      </c>
      <c r="AI38" s="245"/>
      <c r="AJ38" s="245"/>
    </row>
    <row r="39" spans="2:36" ht="79.5" hidden="1" customHeight="1" thickBot="1" x14ac:dyDescent="0.3">
      <c r="B39" s="57" t="s">
        <v>388</v>
      </c>
      <c r="C39" s="58" t="s">
        <v>390</v>
      </c>
      <c r="D39" s="52" t="s">
        <v>23</v>
      </c>
      <c r="E39" s="229" t="s">
        <v>534</v>
      </c>
      <c r="F39" s="53" t="s">
        <v>59</v>
      </c>
      <c r="G39" s="863">
        <v>7</v>
      </c>
      <c r="H39" s="869" t="s">
        <v>80</v>
      </c>
      <c r="I39" s="846">
        <v>7.1400000000000005E-2</v>
      </c>
      <c r="J39" s="865">
        <v>100</v>
      </c>
      <c r="K39" s="846" t="s">
        <v>184</v>
      </c>
      <c r="L39" s="846" t="s">
        <v>81</v>
      </c>
      <c r="M39" s="846" t="s">
        <v>293</v>
      </c>
      <c r="N39" s="866">
        <v>0.5</v>
      </c>
      <c r="O39" s="866">
        <v>0.5</v>
      </c>
      <c r="P39" s="866"/>
      <c r="Q39" s="868"/>
      <c r="R39" s="230"/>
      <c r="S39" s="796"/>
      <c r="T39" s="796"/>
      <c r="U39" s="796"/>
      <c r="V39" s="796"/>
      <c r="W39" s="796"/>
      <c r="X39" s="74"/>
      <c r="Y39" s="74"/>
      <c r="Z39" s="74"/>
      <c r="AA39" s="74"/>
      <c r="AB39" s="12">
        <v>1</v>
      </c>
      <c r="AC39" s="222" t="s">
        <v>526</v>
      </c>
      <c r="AD39" s="14">
        <v>0.8</v>
      </c>
      <c r="AE39" s="22">
        <v>43132</v>
      </c>
      <c r="AF39" s="22">
        <v>43250</v>
      </c>
      <c r="AG39" s="15" t="s">
        <v>74</v>
      </c>
      <c r="AI39" s="245"/>
      <c r="AJ39" s="245"/>
    </row>
    <row r="40" spans="2:36" ht="79.5" hidden="1" thickBot="1" x14ac:dyDescent="0.3">
      <c r="B40" s="57" t="s">
        <v>388</v>
      </c>
      <c r="C40" s="58" t="s">
        <v>390</v>
      </c>
      <c r="D40" s="52" t="s">
        <v>23</v>
      </c>
      <c r="E40" s="229" t="s">
        <v>534</v>
      </c>
      <c r="F40" s="53" t="s">
        <v>59</v>
      </c>
      <c r="G40" s="863"/>
      <c r="H40" s="869"/>
      <c r="I40" s="846"/>
      <c r="J40" s="865"/>
      <c r="K40" s="846"/>
      <c r="L40" s="846"/>
      <c r="M40" s="846"/>
      <c r="N40" s="867"/>
      <c r="O40" s="867"/>
      <c r="P40" s="867"/>
      <c r="Q40" s="851"/>
      <c r="R40" s="231"/>
      <c r="S40" s="796"/>
      <c r="T40" s="796"/>
      <c r="U40" s="796"/>
      <c r="V40" s="796"/>
      <c r="W40" s="796"/>
      <c r="X40" s="73"/>
      <c r="Y40" s="73"/>
      <c r="Z40" s="73"/>
      <c r="AA40" s="73"/>
      <c r="AB40" s="12">
        <v>2</v>
      </c>
      <c r="AC40" s="13" t="s">
        <v>82</v>
      </c>
      <c r="AD40" s="14">
        <v>0.2</v>
      </c>
      <c r="AE40" s="22">
        <v>43252</v>
      </c>
      <c r="AF40" s="22">
        <v>43281</v>
      </c>
      <c r="AG40" s="15" t="s">
        <v>74</v>
      </c>
      <c r="AI40" s="245"/>
      <c r="AJ40" s="245"/>
    </row>
    <row r="41" spans="2:36" ht="79.5" hidden="1" customHeight="1" thickBot="1" x14ac:dyDescent="0.3">
      <c r="B41" s="57" t="s">
        <v>388</v>
      </c>
      <c r="C41" s="58" t="s">
        <v>390</v>
      </c>
      <c r="D41" s="52" t="s">
        <v>23</v>
      </c>
      <c r="E41" s="229" t="s">
        <v>534</v>
      </c>
      <c r="F41" s="53" t="s">
        <v>59</v>
      </c>
      <c r="G41" s="863">
        <v>8</v>
      </c>
      <c r="H41" s="869" t="s">
        <v>83</v>
      </c>
      <c r="I41" s="846">
        <v>7.1400000000000005E-2</v>
      </c>
      <c r="J41" s="865">
        <v>100</v>
      </c>
      <c r="K41" s="846" t="s">
        <v>184</v>
      </c>
      <c r="L41" s="846" t="s">
        <v>296</v>
      </c>
      <c r="M41" s="846" t="s">
        <v>293</v>
      </c>
      <c r="N41" s="866">
        <v>0.3</v>
      </c>
      <c r="O41" s="866">
        <v>1</v>
      </c>
      <c r="P41" s="866"/>
      <c r="Q41" s="868"/>
      <c r="R41" s="230"/>
      <c r="S41" s="796"/>
      <c r="T41" s="796"/>
      <c r="U41" s="796"/>
      <c r="V41" s="796"/>
      <c r="W41" s="796"/>
      <c r="X41" s="74"/>
      <c r="Y41" s="74"/>
      <c r="Z41" s="74"/>
      <c r="AA41" s="74"/>
      <c r="AB41" s="12">
        <v>1</v>
      </c>
      <c r="AC41" s="13" t="s">
        <v>84</v>
      </c>
      <c r="AD41" s="14">
        <v>0.3</v>
      </c>
      <c r="AE41" s="22">
        <v>43132</v>
      </c>
      <c r="AF41" s="22">
        <v>43190</v>
      </c>
      <c r="AG41" s="15" t="s">
        <v>85</v>
      </c>
      <c r="AI41" s="245"/>
      <c r="AJ41" s="245"/>
    </row>
    <row r="42" spans="2:36" ht="79.5" hidden="1" thickBot="1" x14ac:dyDescent="0.3">
      <c r="B42" s="57" t="s">
        <v>388</v>
      </c>
      <c r="C42" s="58" t="s">
        <v>390</v>
      </c>
      <c r="D42" s="52" t="s">
        <v>23</v>
      </c>
      <c r="E42" s="229" t="s">
        <v>534</v>
      </c>
      <c r="F42" s="53" t="s">
        <v>59</v>
      </c>
      <c r="G42" s="863"/>
      <c r="H42" s="869"/>
      <c r="I42" s="846"/>
      <c r="J42" s="865"/>
      <c r="K42" s="846"/>
      <c r="L42" s="846"/>
      <c r="M42" s="846"/>
      <c r="N42" s="867"/>
      <c r="O42" s="867"/>
      <c r="P42" s="867"/>
      <c r="Q42" s="851"/>
      <c r="R42" s="231"/>
      <c r="S42" s="796"/>
      <c r="T42" s="796"/>
      <c r="U42" s="796"/>
      <c r="V42" s="796"/>
      <c r="W42" s="796"/>
      <c r="X42" s="73"/>
      <c r="Y42" s="73"/>
      <c r="Z42" s="73"/>
      <c r="AA42" s="73"/>
      <c r="AB42" s="12">
        <v>2</v>
      </c>
      <c r="AC42" s="13" t="s">
        <v>86</v>
      </c>
      <c r="AD42" s="14">
        <v>0.7</v>
      </c>
      <c r="AE42" s="22">
        <v>43191</v>
      </c>
      <c r="AF42" s="22">
        <v>43281</v>
      </c>
      <c r="AG42" s="15" t="s">
        <v>85</v>
      </c>
      <c r="AI42" s="245"/>
      <c r="AJ42" s="245"/>
    </row>
    <row r="43" spans="2:36" ht="79.5" hidden="1" customHeight="1" thickBot="1" x14ac:dyDescent="0.3">
      <c r="B43" s="57" t="s">
        <v>388</v>
      </c>
      <c r="C43" s="58" t="s">
        <v>390</v>
      </c>
      <c r="D43" s="52" t="s">
        <v>23</v>
      </c>
      <c r="E43" s="229" t="s">
        <v>534</v>
      </c>
      <c r="F43" s="53" t="s">
        <v>59</v>
      </c>
      <c r="G43" s="863">
        <v>9</v>
      </c>
      <c r="H43" s="869" t="s">
        <v>87</v>
      </c>
      <c r="I43" s="846">
        <v>7.1400000000000005E-2</v>
      </c>
      <c r="J43" s="865">
        <v>100</v>
      </c>
      <c r="K43" s="846" t="s">
        <v>184</v>
      </c>
      <c r="L43" s="846" t="s">
        <v>88</v>
      </c>
      <c r="M43" s="846" t="s">
        <v>293</v>
      </c>
      <c r="N43" s="866">
        <v>0.5</v>
      </c>
      <c r="O43" s="866">
        <v>1</v>
      </c>
      <c r="P43" s="866"/>
      <c r="Q43" s="868"/>
      <c r="R43" s="230"/>
      <c r="S43" s="796"/>
      <c r="T43" s="796"/>
      <c r="U43" s="796"/>
      <c r="V43" s="796"/>
      <c r="W43" s="796"/>
      <c r="X43" s="74"/>
      <c r="Y43" s="74"/>
      <c r="Z43" s="74"/>
      <c r="AA43" s="74"/>
      <c r="AB43" s="12">
        <v>1</v>
      </c>
      <c r="AC43" s="13" t="s">
        <v>89</v>
      </c>
      <c r="AD43" s="14">
        <v>0.3</v>
      </c>
      <c r="AE43" s="22">
        <v>43132</v>
      </c>
      <c r="AF43" s="22">
        <v>43281</v>
      </c>
      <c r="AG43" s="15" t="s">
        <v>68</v>
      </c>
      <c r="AI43" s="245"/>
      <c r="AJ43" s="245"/>
    </row>
    <row r="44" spans="2:36" ht="79.5" hidden="1" thickBot="1" x14ac:dyDescent="0.3">
      <c r="B44" s="57" t="s">
        <v>388</v>
      </c>
      <c r="C44" s="58" t="s">
        <v>390</v>
      </c>
      <c r="D44" s="52" t="s">
        <v>23</v>
      </c>
      <c r="E44" s="229" t="s">
        <v>534</v>
      </c>
      <c r="F44" s="53" t="s">
        <v>59</v>
      </c>
      <c r="G44" s="863"/>
      <c r="H44" s="869"/>
      <c r="I44" s="846"/>
      <c r="J44" s="865"/>
      <c r="K44" s="846"/>
      <c r="L44" s="846"/>
      <c r="M44" s="846"/>
      <c r="N44" s="866"/>
      <c r="O44" s="866"/>
      <c r="P44" s="866"/>
      <c r="Q44" s="868"/>
      <c r="R44" s="230"/>
      <c r="S44" s="796"/>
      <c r="T44" s="796"/>
      <c r="U44" s="796"/>
      <c r="V44" s="796"/>
      <c r="W44" s="796"/>
      <c r="X44" s="74"/>
      <c r="Y44" s="74"/>
      <c r="Z44" s="74"/>
      <c r="AA44" s="74"/>
      <c r="AB44" s="12">
        <v>2</v>
      </c>
      <c r="AC44" s="224" t="s">
        <v>527</v>
      </c>
      <c r="AD44" s="14">
        <v>0.3</v>
      </c>
      <c r="AE44" s="22">
        <v>43132</v>
      </c>
      <c r="AF44" s="22">
        <v>43281</v>
      </c>
      <c r="AG44" s="15" t="s">
        <v>297</v>
      </c>
      <c r="AI44" s="245"/>
      <c r="AJ44" s="245"/>
    </row>
    <row r="45" spans="2:36" ht="135.75" hidden="1" thickBot="1" x14ac:dyDescent="0.3">
      <c r="B45" s="57" t="s">
        <v>388</v>
      </c>
      <c r="C45" s="58" t="s">
        <v>390</v>
      </c>
      <c r="D45" s="52" t="s">
        <v>23</v>
      </c>
      <c r="E45" s="229" t="s">
        <v>534</v>
      </c>
      <c r="F45" s="53" t="s">
        <v>59</v>
      </c>
      <c r="G45" s="863"/>
      <c r="H45" s="869"/>
      <c r="I45" s="846"/>
      <c r="J45" s="865"/>
      <c r="K45" s="846"/>
      <c r="L45" s="846"/>
      <c r="M45" s="846"/>
      <c r="N45" s="866"/>
      <c r="O45" s="866"/>
      <c r="P45" s="866"/>
      <c r="Q45" s="868"/>
      <c r="R45" s="230"/>
      <c r="S45" s="796"/>
      <c r="T45" s="796"/>
      <c r="U45" s="796"/>
      <c r="V45" s="796"/>
      <c r="W45" s="796"/>
      <c r="X45" s="74"/>
      <c r="Y45" s="74"/>
      <c r="Z45" s="74"/>
      <c r="AA45" s="74"/>
      <c r="AB45" s="12">
        <v>3</v>
      </c>
      <c r="AC45" s="13" t="s">
        <v>90</v>
      </c>
      <c r="AD45" s="14">
        <v>0.4</v>
      </c>
      <c r="AE45" s="22">
        <v>43132</v>
      </c>
      <c r="AF45" s="22">
        <v>43281</v>
      </c>
      <c r="AG45" s="15" t="s">
        <v>297</v>
      </c>
      <c r="AI45" s="245"/>
      <c r="AJ45" s="245"/>
    </row>
    <row r="46" spans="2:36" ht="79.5" hidden="1" customHeight="1" thickBot="1" x14ac:dyDescent="0.3">
      <c r="B46" s="57" t="s">
        <v>388</v>
      </c>
      <c r="C46" s="58" t="s">
        <v>389</v>
      </c>
      <c r="D46" s="52" t="s">
        <v>23</v>
      </c>
      <c r="E46" s="229" t="s">
        <v>535</v>
      </c>
      <c r="F46" s="53" t="s">
        <v>59</v>
      </c>
      <c r="G46" s="833">
        <v>10</v>
      </c>
      <c r="H46" s="859" t="s">
        <v>298</v>
      </c>
      <c r="I46" s="857">
        <v>7.1400000000000005E-2</v>
      </c>
      <c r="J46" s="856">
        <v>2</v>
      </c>
      <c r="K46" s="857" t="s">
        <v>91</v>
      </c>
      <c r="L46" s="857" t="s">
        <v>299</v>
      </c>
      <c r="M46" s="858" t="s">
        <v>92</v>
      </c>
      <c r="N46" s="815">
        <v>1</v>
      </c>
      <c r="O46" s="815">
        <v>0</v>
      </c>
      <c r="P46" s="815">
        <v>2</v>
      </c>
      <c r="Q46" s="850">
        <v>0</v>
      </c>
      <c r="R46" s="231"/>
      <c r="S46" s="236"/>
      <c r="T46" s="236"/>
      <c r="U46" s="236"/>
      <c r="V46" s="236"/>
      <c r="W46" s="236"/>
      <c r="X46" s="168"/>
      <c r="Y46" s="61"/>
      <c r="Z46" s="61"/>
      <c r="AA46" s="61"/>
      <c r="AB46" s="12">
        <v>1</v>
      </c>
      <c r="AC46" s="13" t="s">
        <v>93</v>
      </c>
      <c r="AD46" s="14">
        <v>0.25</v>
      </c>
      <c r="AE46" s="22">
        <v>43115</v>
      </c>
      <c r="AF46" s="22">
        <v>43146</v>
      </c>
      <c r="AG46" s="15" t="s">
        <v>94</v>
      </c>
      <c r="AI46" s="245"/>
      <c r="AJ46" s="245"/>
    </row>
    <row r="47" spans="2:36" ht="79.5" hidden="1" thickBot="1" x14ac:dyDescent="0.3">
      <c r="B47" s="57" t="s">
        <v>388</v>
      </c>
      <c r="C47" s="58" t="s">
        <v>389</v>
      </c>
      <c r="D47" s="52" t="s">
        <v>23</v>
      </c>
      <c r="E47" s="229" t="s">
        <v>535</v>
      </c>
      <c r="F47" s="53" t="s">
        <v>59</v>
      </c>
      <c r="G47" s="834"/>
      <c r="H47" s="837"/>
      <c r="I47" s="807"/>
      <c r="J47" s="810"/>
      <c r="K47" s="807"/>
      <c r="L47" s="807"/>
      <c r="M47" s="813"/>
      <c r="N47" s="816"/>
      <c r="O47" s="816"/>
      <c r="P47" s="816"/>
      <c r="Q47" s="870"/>
      <c r="R47" s="231"/>
      <c r="S47" s="795"/>
      <c r="T47" s="795"/>
      <c r="U47" s="795"/>
      <c r="V47" s="795"/>
      <c r="W47" s="795"/>
      <c r="X47" s="168"/>
      <c r="Y47" s="61"/>
      <c r="Z47" s="61"/>
      <c r="AA47" s="61"/>
      <c r="AB47" s="12">
        <v>2</v>
      </c>
      <c r="AC47" s="13" t="s">
        <v>300</v>
      </c>
      <c r="AD47" s="14">
        <v>0.15</v>
      </c>
      <c r="AE47" s="22">
        <v>43146</v>
      </c>
      <c r="AF47" s="22">
        <v>43174</v>
      </c>
      <c r="AG47" s="15" t="s">
        <v>94</v>
      </c>
      <c r="AI47" s="245"/>
      <c r="AJ47" s="245"/>
    </row>
    <row r="48" spans="2:36" ht="79.5" hidden="1" thickBot="1" x14ac:dyDescent="0.3">
      <c r="B48" s="57" t="s">
        <v>388</v>
      </c>
      <c r="C48" s="58" t="s">
        <v>389</v>
      </c>
      <c r="D48" s="52" t="s">
        <v>23</v>
      </c>
      <c r="E48" s="229" t="s">
        <v>535</v>
      </c>
      <c r="F48" s="53" t="s">
        <v>59</v>
      </c>
      <c r="G48" s="834"/>
      <c r="H48" s="837"/>
      <c r="I48" s="807"/>
      <c r="J48" s="810"/>
      <c r="K48" s="807"/>
      <c r="L48" s="807"/>
      <c r="M48" s="813"/>
      <c r="N48" s="816"/>
      <c r="O48" s="816"/>
      <c r="P48" s="816"/>
      <c r="Q48" s="870"/>
      <c r="R48" s="231"/>
      <c r="S48" s="795"/>
      <c r="T48" s="795"/>
      <c r="U48" s="795"/>
      <c r="V48" s="795"/>
      <c r="W48" s="795"/>
      <c r="X48" s="168"/>
      <c r="Y48" s="61"/>
      <c r="Z48" s="61"/>
      <c r="AA48" s="61"/>
      <c r="AB48" s="12">
        <v>3</v>
      </c>
      <c r="AC48" s="13" t="s">
        <v>95</v>
      </c>
      <c r="AD48" s="14">
        <v>0.1</v>
      </c>
      <c r="AE48" s="22">
        <v>43180</v>
      </c>
      <c r="AF48" s="22">
        <v>43181</v>
      </c>
      <c r="AG48" s="15" t="s">
        <v>94</v>
      </c>
      <c r="AI48" s="245"/>
      <c r="AJ48" s="245"/>
    </row>
    <row r="49" spans="2:43" ht="79.5" hidden="1" thickBot="1" x14ac:dyDescent="0.3">
      <c r="B49" s="57" t="s">
        <v>388</v>
      </c>
      <c r="C49" s="58" t="s">
        <v>389</v>
      </c>
      <c r="D49" s="52" t="s">
        <v>23</v>
      </c>
      <c r="E49" s="229" t="s">
        <v>535</v>
      </c>
      <c r="F49" s="53" t="s">
        <v>59</v>
      </c>
      <c r="G49" s="834"/>
      <c r="H49" s="837"/>
      <c r="I49" s="807"/>
      <c r="J49" s="810"/>
      <c r="K49" s="807"/>
      <c r="L49" s="807"/>
      <c r="M49" s="813"/>
      <c r="N49" s="816"/>
      <c r="O49" s="816"/>
      <c r="P49" s="816"/>
      <c r="Q49" s="870"/>
      <c r="R49" s="231"/>
      <c r="S49" s="795"/>
      <c r="T49" s="795"/>
      <c r="U49" s="795"/>
      <c r="V49" s="795"/>
      <c r="W49" s="795"/>
      <c r="X49" s="168"/>
      <c r="Y49" s="61"/>
      <c r="Z49" s="61"/>
      <c r="AA49" s="61"/>
      <c r="AB49" s="12">
        <v>4</v>
      </c>
      <c r="AC49" s="13" t="s">
        <v>96</v>
      </c>
      <c r="AD49" s="14">
        <v>0.25</v>
      </c>
      <c r="AE49" s="22">
        <v>43182</v>
      </c>
      <c r="AF49" s="22">
        <v>43186</v>
      </c>
      <c r="AG49" s="15" t="s">
        <v>94</v>
      </c>
      <c r="AI49" s="245"/>
      <c r="AJ49" s="245"/>
    </row>
    <row r="50" spans="2:43" ht="79.5" hidden="1" thickBot="1" x14ac:dyDescent="0.3">
      <c r="B50" s="57" t="s">
        <v>388</v>
      </c>
      <c r="C50" s="58" t="s">
        <v>389</v>
      </c>
      <c r="D50" s="52" t="s">
        <v>23</v>
      </c>
      <c r="E50" s="229" t="s">
        <v>535</v>
      </c>
      <c r="F50" s="53" t="s">
        <v>59</v>
      </c>
      <c r="G50" s="834"/>
      <c r="H50" s="837"/>
      <c r="I50" s="807"/>
      <c r="J50" s="810"/>
      <c r="K50" s="807"/>
      <c r="L50" s="807"/>
      <c r="M50" s="813"/>
      <c r="N50" s="816"/>
      <c r="O50" s="816"/>
      <c r="P50" s="816"/>
      <c r="Q50" s="870"/>
      <c r="R50" s="231"/>
      <c r="S50" s="795"/>
      <c r="T50" s="795"/>
      <c r="U50" s="795"/>
      <c r="V50" s="795"/>
      <c r="W50" s="795"/>
      <c r="X50" s="168"/>
      <c r="Y50" s="61"/>
      <c r="Z50" s="61"/>
      <c r="AA50" s="61"/>
      <c r="AB50" s="12">
        <v>5</v>
      </c>
      <c r="AC50" s="13" t="s">
        <v>97</v>
      </c>
      <c r="AD50" s="14">
        <v>0.15</v>
      </c>
      <c r="AE50" s="22">
        <v>43270</v>
      </c>
      <c r="AF50" s="22">
        <v>43280</v>
      </c>
      <c r="AG50" s="15" t="s">
        <v>94</v>
      </c>
      <c r="AI50" s="245"/>
      <c r="AJ50" s="245"/>
    </row>
    <row r="51" spans="2:43" ht="79.5" hidden="1" thickBot="1" x14ac:dyDescent="0.3">
      <c r="B51" s="57" t="s">
        <v>388</v>
      </c>
      <c r="C51" s="58" t="s">
        <v>389</v>
      </c>
      <c r="D51" s="52" t="s">
        <v>23</v>
      </c>
      <c r="E51" s="229" t="s">
        <v>535</v>
      </c>
      <c r="F51" s="53" t="s">
        <v>59</v>
      </c>
      <c r="G51" s="835"/>
      <c r="H51" s="838"/>
      <c r="I51" s="808"/>
      <c r="J51" s="811"/>
      <c r="K51" s="808"/>
      <c r="L51" s="808"/>
      <c r="M51" s="814"/>
      <c r="N51" s="817"/>
      <c r="O51" s="817"/>
      <c r="P51" s="817"/>
      <c r="Q51" s="871"/>
      <c r="R51" s="231"/>
      <c r="S51" s="795"/>
      <c r="T51" s="795"/>
      <c r="U51" s="795"/>
      <c r="V51" s="795"/>
      <c r="W51" s="795"/>
      <c r="X51" s="169"/>
      <c r="Y51" s="62"/>
      <c r="Z51" s="62"/>
      <c r="AA51" s="62"/>
      <c r="AB51" s="12">
        <v>6</v>
      </c>
      <c r="AC51" s="13" t="s">
        <v>98</v>
      </c>
      <c r="AD51" s="14">
        <v>0.1</v>
      </c>
      <c r="AE51" s="22">
        <v>43283</v>
      </c>
      <c r="AF51" s="22">
        <v>43312</v>
      </c>
      <c r="AG51" s="15" t="s">
        <v>94</v>
      </c>
      <c r="AI51" s="245"/>
      <c r="AJ51" s="245"/>
    </row>
    <row r="52" spans="2:43" ht="79.5" hidden="1" customHeight="1" thickBot="1" x14ac:dyDescent="0.3">
      <c r="B52" s="57" t="s">
        <v>388</v>
      </c>
      <c r="C52" s="58" t="s">
        <v>389</v>
      </c>
      <c r="D52" s="52" t="s">
        <v>23</v>
      </c>
      <c r="E52" s="229" t="s">
        <v>535</v>
      </c>
      <c r="F52" s="53" t="s">
        <v>59</v>
      </c>
      <c r="G52" s="833">
        <v>11</v>
      </c>
      <c r="H52" s="836" t="s">
        <v>99</v>
      </c>
      <c r="I52" s="806">
        <v>7.1400000000000005E-2</v>
      </c>
      <c r="J52" s="809">
        <v>1</v>
      </c>
      <c r="K52" s="806" t="s">
        <v>100</v>
      </c>
      <c r="L52" s="806" t="s">
        <v>101</v>
      </c>
      <c r="M52" s="812" t="s">
        <v>92</v>
      </c>
      <c r="N52" s="815">
        <v>0</v>
      </c>
      <c r="O52" s="815">
        <v>1</v>
      </c>
      <c r="P52" s="815">
        <v>0</v>
      </c>
      <c r="Q52" s="850">
        <v>0</v>
      </c>
      <c r="R52" s="231"/>
      <c r="S52" s="236"/>
      <c r="T52" s="236"/>
      <c r="U52" s="236"/>
      <c r="V52" s="236"/>
      <c r="W52" s="236"/>
      <c r="X52" s="168"/>
      <c r="Y52" s="61"/>
      <c r="Z52" s="61"/>
      <c r="AA52" s="61"/>
      <c r="AB52" s="12">
        <v>1</v>
      </c>
      <c r="AC52" s="13" t="s">
        <v>102</v>
      </c>
      <c r="AD52" s="14">
        <v>0.6</v>
      </c>
      <c r="AE52" s="22">
        <v>43160</v>
      </c>
      <c r="AF52" s="22">
        <v>43236</v>
      </c>
      <c r="AG52" s="15" t="s">
        <v>92</v>
      </c>
      <c r="AI52" s="245"/>
      <c r="AJ52" s="245"/>
    </row>
    <row r="53" spans="2:43" ht="79.5" hidden="1" thickBot="1" x14ac:dyDescent="0.3">
      <c r="B53" s="57" t="s">
        <v>388</v>
      </c>
      <c r="C53" s="58" t="s">
        <v>389</v>
      </c>
      <c r="D53" s="52" t="s">
        <v>23</v>
      </c>
      <c r="E53" s="229" t="s">
        <v>535</v>
      </c>
      <c r="F53" s="53" t="s">
        <v>59</v>
      </c>
      <c r="G53" s="835"/>
      <c r="H53" s="838"/>
      <c r="I53" s="808"/>
      <c r="J53" s="811"/>
      <c r="K53" s="808"/>
      <c r="L53" s="808"/>
      <c r="M53" s="814"/>
      <c r="N53" s="817"/>
      <c r="O53" s="817"/>
      <c r="P53" s="817"/>
      <c r="Q53" s="871"/>
      <c r="R53" s="231"/>
      <c r="S53" s="236"/>
      <c r="T53" s="236"/>
      <c r="U53" s="236"/>
      <c r="V53" s="236"/>
      <c r="W53" s="236"/>
      <c r="X53" s="169"/>
      <c r="Y53" s="62"/>
      <c r="Z53" s="62"/>
      <c r="AA53" s="62"/>
      <c r="AB53" s="12">
        <v>2</v>
      </c>
      <c r="AC53" s="13" t="s">
        <v>103</v>
      </c>
      <c r="AD53" s="14">
        <v>0.4</v>
      </c>
      <c r="AE53" s="22">
        <v>43236</v>
      </c>
      <c r="AF53" s="22">
        <v>43250</v>
      </c>
      <c r="AG53" s="15" t="s">
        <v>92</v>
      </c>
      <c r="AI53" s="245"/>
      <c r="AJ53" s="245"/>
    </row>
    <row r="54" spans="2:43" ht="90.75" hidden="1" thickBot="1" x14ac:dyDescent="0.3">
      <c r="B54" s="57" t="s">
        <v>388</v>
      </c>
      <c r="C54" s="58" t="s">
        <v>389</v>
      </c>
      <c r="D54" s="52" t="s">
        <v>23</v>
      </c>
      <c r="E54" s="229" t="s">
        <v>535</v>
      </c>
      <c r="F54" s="53" t="s">
        <v>59</v>
      </c>
      <c r="G54" s="833">
        <v>12</v>
      </c>
      <c r="H54" s="836" t="s">
        <v>104</v>
      </c>
      <c r="I54" s="806">
        <v>7.1400000000000005E-2</v>
      </c>
      <c r="J54" s="809">
        <v>2</v>
      </c>
      <c r="K54" s="806" t="s">
        <v>100</v>
      </c>
      <c r="L54" s="806" t="s">
        <v>105</v>
      </c>
      <c r="M54" s="812" t="s">
        <v>92</v>
      </c>
      <c r="N54" s="815">
        <v>0</v>
      </c>
      <c r="O54" s="815">
        <v>1</v>
      </c>
      <c r="P54" s="815">
        <v>1</v>
      </c>
      <c r="Q54" s="850">
        <v>0</v>
      </c>
      <c r="R54" s="231"/>
      <c r="S54" s="236"/>
      <c r="T54" s="236"/>
      <c r="U54" s="236"/>
      <c r="V54" s="236"/>
      <c r="W54" s="236"/>
      <c r="X54" s="168"/>
      <c r="Y54" s="61"/>
      <c r="Z54" s="61"/>
      <c r="AA54" s="61"/>
      <c r="AB54" s="12">
        <v>1</v>
      </c>
      <c r="AC54" s="15" t="s">
        <v>106</v>
      </c>
      <c r="AD54" s="14">
        <v>0.5</v>
      </c>
      <c r="AE54" s="22">
        <v>43221</v>
      </c>
      <c r="AF54" s="22">
        <v>43250</v>
      </c>
      <c r="AG54" s="15" t="s">
        <v>94</v>
      </c>
      <c r="AI54" s="245"/>
      <c r="AJ54" s="245"/>
    </row>
    <row r="55" spans="2:43" ht="90.75" hidden="1" thickBot="1" x14ac:dyDescent="0.3">
      <c r="B55" s="57" t="s">
        <v>388</v>
      </c>
      <c r="C55" s="58" t="s">
        <v>389</v>
      </c>
      <c r="D55" s="52" t="s">
        <v>23</v>
      </c>
      <c r="E55" s="229" t="s">
        <v>535</v>
      </c>
      <c r="F55" s="53" t="s">
        <v>59</v>
      </c>
      <c r="G55" s="835"/>
      <c r="H55" s="838"/>
      <c r="I55" s="808"/>
      <c r="J55" s="811"/>
      <c r="K55" s="808"/>
      <c r="L55" s="808"/>
      <c r="M55" s="814"/>
      <c r="N55" s="817"/>
      <c r="O55" s="817"/>
      <c r="P55" s="817"/>
      <c r="Q55" s="871"/>
      <c r="R55" s="231"/>
      <c r="S55" s="236"/>
      <c r="T55" s="236"/>
      <c r="U55" s="236"/>
      <c r="V55" s="236"/>
      <c r="W55" s="236"/>
      <c r="X55" s="169"/>
      <c r="Y55" s="62"/>
      <c r="Z55" s="62"/>
      <c r="AA55" s="62"/>
      <c r="AB55" s="12">
        <v>2</v>
      </c>
      <c r="AC55" s="15" t="s">
        <v>106</v>
      </c>
      <c r="AD55" s="14">
        <v>0.5</v>
      </c>
      <c r="AE55" s="22">
        <v>43313</v>
      </c>
      <c r="AF55" s="22">
        <v>43342</v>
      </c>
      <c r="AG55" s="15" t="s">
        <v>94</v>
      </c>
      <c r="AI55" s="245"/>
      <c r="AJ55" s="245"/>
    </row>
    <row r="56" spans="2:43" ht="79.5" hidden="1" customHeight="1" thickBot="1" x14ac:dyDescent="0.3">
      <c r="B56" s="57" t="s">
        <v>388</v>
      </c>
      <c r="C56" s="58" t="s">
        <v>389</v>
      </c>
      <c r="D56" s="52" t="s">
        <v>23</v>
      </c>
      <c r="E56" s="229" t="s">
        <v>535</v>
      </c>
      <c r="F56" s="53" t="s">
        <v>59</v>
      </c>
      <c r="G56" s="833">
        <v>13</v>
      </c>
      <c r="H56" s="836" t="s">
        <v>107</v>
      </c>
      <c r="I56" s="806">
        <v>7.1400000000000005E-2</v>
      </c>
      <c r="J56" s="809">
        <v>1</v>
      </c>
      <c r="K56" s="806" t="s">
        <v>100</v>
      </c>
      <c r="L56" s="806" t="s">
        <v>108</v>
      </c>
      <c r="M56" s="812" t="s">
        <v>92</v>
      </c>
      <c r="N56" s="815">
        <v>0</v>
      </c>
      <c r="O56" s="815">
        <v>0</v>
      </c>
      <c r="P56" s="815">
        <v>1</v>
      </c>
      <c r="Q56" s="850">
        <v>0</v>
      </c>
      <c r="R56" s="231"/>
      <c r="S56" s="236"/>
      <c r="T56" s="236"/>
      <c r="U56" s="236"/>
      <c r="V56" s="236"/>
      <c r="W56" s="236"/>
      <c r="X56" s="168"/>
      <c r="Y56" s="61"/>
      <c r="Z56" s="61"/>
      <c r="AA56" s="61"/>
      <c r="AB56" s="12">
        <v>1</v>
      </c>
      <c r="AC56" s="13" t="s">
        <v>109</v>
      </c>
      <c r="AD56" s="14">
        <v>0.5</v>
      </c>
      <c r="AE56" s="22">
        <v>43138</v>
      </c>
      <c r="AF56" s="22">
        <v>43313</v>
      </c>
      <c r="AG56" s="15" t="s">
        <v>92</v>
      </c>
      <c r="AI56" s="245"/>
      <c r="AJ56" s="245"/>
    </row>
    <row r="57" spans="2:43" ht="79.5" hidden="1" thickBot="1" x14ac:dyDescent="0.3">
      <c r="B57" s="57" t="s">
        <v>388</v>
      </c>
      <c r="C57" s="58" t="s">
        <v>389</v>
      </c>
      <c r="D57" s="52" t="s">
        <v>23</v>
      </c>
      <c r="E57" s="229" t="s">
        <v>535</v>
      </c>
      <c r="F57" s="53" t="s">
        <v>59</v>
      </c>
      <c r="G57" s="834"/>
      <c r="H57" s="837"/>
      <c r="I57" s="807"/>
      <c r="J57" s="810"/>
      <c r="K57" s="807"/>
      <c r="L57" s="807"/>
      <c r="M57" s="813"/>
      <c r="N57" s="816"/>
      <c r="O57" s="816"/>
      <c r="P57" s="816"/>
      <c r="Q57" s="870"/>
      <c r="R57" s="231"/>
      <c r="S57" s="236"/>
      <c r="T57" s="236"/>
      <c r="U57" s="236"/>
      <c r="V57" s="236"/>
      <c r="W57" s="236"/>
      <c r="X57" s="168"/>
      <c r="Y57" s="61"/>
      <c r="Z57" s="61"/>
      <c r="AA57" s="61"/>
      <c r="AB57" s="12">
        <v>2</v>
      </c>
      <c r="AC57" s="13" t="s">
        <v>301</v>
      </c>
      <c r="AD57" s="14">
        <v>0.4</v>
      </c>
      <c r="AE57" s="22">
        <v>43328</v>
      </c>
      <c r="AF57" s="22">
        <v>43332</v>
      </c>
      <c r="AG57" s="15" t="s">
        <v>92</v>
      </c>
      <c r="AI57" s="245"/>
      <c r="AJ57" s="245"/>
    </row>
    <row r="58" spans="2:43" ht="79.5" hidden="1" thickBot="1" x14ac:dyDescent="0.3">
      <c r="B58" s="57" t="s">
        <v>388</v>
      </c>
      <c r="C58" s="58" t="s">
        <v>389</v>
      </c>
      <c r="D58" s="52" t="s">
        <v>23</v>
      </c>
      <c r="E58" s="229" t="s">
        <v>535</v>
      </c>
      <c r="F58" s="53" t="s">
        <v>59</v>
      </c>
      <c r="G58" s="835"/>
      <c r="H58" s="838"/>
      <c r="I58" s="808"/>
      <c r="J58" s="811"/>
      <c r="K58" s="808"/>
      <c r="L58" s="808"/>
      <c r="M58" s="814"/>
      <c r="N58" s="817"/>
      <c r="O58" s="817"/>
      <c r="P58" s="817"/>
      <c r="Q58" s="871"/>
      <c r="R58" s="231"/>
      <c r="S58" s="236"/>
      <c r="T58" s="236"/>
      <c r="U58" s="236"/>
      <c r="V58" s="236"/>
      <c r="W58" s="236"/>
      <c r="X58" s="169"/>
      <c r="Y58" s="62"/>
      <c r="Z58" s="62"/>
      <c r="AA58" s="62"/>
      <c r="AB58" s="12">
        <v>3</v>
      </c>
      <c r="AC58" s="13" t="s">
        <v>302</v>
      </c>
      <c r="AD58" s="14">
        <v>0.1</v>
      </c>
      <c r="AE58" s="22">
        <v>43347</v>
      </c>
      <c r="AF58" s="22">
        <v>43364</v>
      </c>
      <c r="AG58" s="15" t="s">
        <v>92</v>
      </c>
      <c r="AI58" s="245"/>
      <c r="AJ58" s="245"/>
    </row>
    <row r="59" spans="2:43" ht="90.75" hidden="1" thickBot="1" x14ac:dyDescent="0.3">
      <c r="B59" s="57" t="s">
        <v>388</v>
      </c>
      <c r="C59" s="58" t="s">
        <v>389</v>
      </c>
      <c r="D59" s="52" t="s">
        <v>23</v>
      </c>
      <c r="E59" s="229" t="s">
        <v>535</v>
      </c>
      <c r="F59" s="53" t="s">
        <v>59</v>
      </c>
      <c r="G59" s="833">
        <v>14</v>
      </c>
      <c r="H59" s="836" t="s">
        <v>110</v>
      </c>
      <c r="I59" s="806">
        <v>7.1800000000000003E-2</v>
      </c>
      <c r="J59" s="809">
        <v>1</v>
      </c>
      <c r="K59" s="806" t="s">
        <v>100</v>
      </c>
      <c r="L59" s="806" t="s">
        <v>111</v>
      </c>
      <c r="M59" s="812" t="s">
        <v>92</v>
      </c>
      <c r="N59" s="815">
        <v>0</v>
      </c>
      <c r="O59" s="815">
        <v>0</v>
      </c>
      <c r="P59" s="815">
        <v>0</v>
      </c>
      <c r="Q59" s="850">
        <v>1</v>
      </c>
      <c r="R59" s="231"/>
      <c r="S59" s="236"/>
      <c r="T59" s="236"/>
      <c r="U59" s="236"/>
      <c r="V59" s="236"/>
      <c r="W59" s="236"/>
      <c r="X59" s="168"/>
      <c r="Y59" s="61"/>
      <c r="Z59" s="61"/>
      <c r="AA59" s="61"/>
      <c r="AB59" s="12">
        <v>1</v>
      </c>
      <c r="AC59" s="13" t="s">
        <v>112</v>
      </c>
      <c r="AD59" s="14">
        <v>0.5</v>
      </c>
      <c r="AE59" s="22">
        <v>43256</v>
      </c>
      <c r="AF59" s="22">
        <v>43404</v>
      </c>
      <c r="AG59" s="15" t="s">
        <v>92</v>
      </c>
      <c r="AI59" s="245"/>
      <c r="AJ59" s="245"/>
    </row>
    <row r="60" spans="2:43" ht="105.75" hidden="1" thickBot="1" x14ac:dyDescent="0.3">
      <c r="B60" s="57" t="s">
        <v>388</v>
      </c>
      <c r="C60" s="58" t="s">
        <v>389</v>
      </c>
      <c r="D60" s="52" t="s">
        <v>23</v>
      </c>
      <c r="E60" s="229" t="s">
        <v>535</v>
      </c>
      <c r="F60" s="53" t="s">
        <v>59</v>
      </c>
      <c r="G60" s="834"/>
      <c r="H60" s="837"/>
      <c r="I60" s="807"/>
      <c r="J60" s="810"/>
      <c r="K60" s="807"/>
      <c r="L60" s="807"/>
      <c r="M60" s="813"/>
      <c r="N60" s="816"/>
      <c r="O60" s="816"/>
      <c r="P60" s="816"/>
      <c r="Q60" s="870"/>
      <c r="R60" s="231"/>
      <c r="S60" s="236"/>
      <c r="T60" s="236"/>
      <c r="U60" s="236"/>
      <c r="V60" s="236"/>
      <c r="W60" s="236"/>
      <c r="X60" s="168"/>
      <c r="Y60" s="61"/>
      <c r="Z60" s="61"/>
      <c r="AA60" s="61"/>
      <c r="AB60" s="12">
        <v>2</v>
      </c>
      <c r="AC60" s="13" t="s">
        <v>113</v>
      </c>
      <c r="AD60" s="14">
        <v>0.4</v>
      </c>
      <c r="AE60" s="22">
        <v>43413</v>
      </c>
      <c r="AF60" s="22">
        <v>43417</v>
      </c>
      <c r="AG60" s="15" t="s">
        <v>92</v>
      </c>
      <c r="AI60" s="245"/>
      <c r="AJ60" s="245"/>
    </row>
    <row r="61" spans="2:43" ht="79.5" hidden="1" thickBot="1" x14ac:dyDescent="0.3">
      <c r="B61" s="57" t="s">
        <v>388</v>
      </c>
      <c r="C61" s="58" t="s">
        <v>389</v>
      </c>
      <c r="D61" s="52" t="s">
        <v>23</v>
      </c>
      <c r="E61" s="229" t="s">
        <v>535</v>
      </c>
      <c r="F61" s="53" t="s">
        <v>59</v>
      </c>
      <c r="G61" s="835"/>
      <c r="H61" s="838"/>
      <c r="I61" s="808"/>
      <c r="J61" s="811"/>
      <c r="K61" s="808"/>
      <c r="L61" s="808"/>
      <c r="M61" s="814"/>
      <c r="N61" s="817"/>
      <c r="O61" s="817"/>
      <c r="P61" s="817"/>
      <c r="Q61" s="871"/>
      <c r="R61" s="231"/>
      <c r="S61" s="236"/>
      <c r="T61" s="236"/>
      <c r="U61" s="236"/>
      <c r="V61" s="236"/>
      <c r="W61" s="236"/>
      <c r="X61" s="169"/>
      <c r="Y61" s="62"/>
      <c r="Z61" s="62"/>
      <c r="AA61" s="62"/>
      <c r="AB61" s="12">
        <v>3</v>
      </c>
      <c r="AC61" s="13" t="s">
        <v>114</v>
      </c>
      <c r="AD61" s="14">
        <v>0.1</v>
      </c>
      <c r="AE61" s="22">
        <v>43424</v>
      </c>
      <c r="AF61" s="22">
        <v>43440</v>
      </c>
      <c r="AG61" s="15" t="s">
        <v>92</v>
      </c>
      <c r="AI61" s="245"/>
      <c r="AJ61" s="245"/>
    </row>
    <row r="62" spans="2:43" ht="76.5" hidden="1" customHeight="1" thickBot="1" x14ac:dyDescent="0.3">
      <c r="B62" s="59" t="s">
        <v>388</v>
      </c>
      <c r="C62" s="59" t="s">
        <v>389</v>
      </c>
      <c r="D62" s="52" t="s">
        <v>23</v>
      </c>
      <c r="E62" s="229" t="s">
        <v>536</v>
      </c>
      <c r="F62" s="53" t="s">
        <v>115</v>
      </c>
      <c r="G62" s="833">
        <v>1</v>
      </c>
      <c r="H62" s="859" t="s">
        <v>116</v>
      </c>
      <c r="I62" s="857">
        <v>0.25</v>
      </c>
      <c r="J62" s="856">
        <v>100</v>
      </c>
      <c r="K62" s="857" t="s">
        <v>184</v>
      </c>
      <c r="L62" s="857" t="s">
        <v>303</v>
      </c>
      <c r="M62" s="858" t="s">
        <v>117</v>
      </c>
      <c r="N62" s="875">
        <v>0.33329999999999999</v>
      </c>
      <c r="O62" s="875">
        <v>0.66659999999999997</v>
      </c>
      <c r="P62" s="821">
        <v>1</v>
      </c>
      <c r="Q62" s="850"/>
      <c r="R62" s="231"/>
      <c r="S62" s="236"/>
      <c r="T62" s="236"/>
      <c r="U62" s="236"/>
      <c r="V62" s="236"/>
      <c r="W62" s="236"/>
      <c r="X62" s="168"/>
      <c r="Y62" s="61"/>
      <c r="Z62" s="61"/>
      <c r="AA62" s="61"/>
      <c r="AB62" s="12">
        <v>1</v>
      </c>
      <c r="AC62" s="13" t="s">
        <v>118</v>
      </c>
      <c r="AD62" s="14">
        <v>0.5</v>
      </c>
      <c r="AE62" s="22">
        <v>43132</v>
      </c>
      <c r="AF62" s="22">
        <v>43281</v>
      </c>
      <c r="AG62" s="15" t="s">
        <v>117</v>
      </c>
      <c r="AI62" s="245"/>
      <c r="AJ62" s="245"/>
      <c r="AM62" s="1"/>
      <c r="AN62" s="1"/>
      <c r="AO62" s="1"/>
      <c r="AP62" s="1"/>
      <c r="AQ62" s="1"/>
    </row>
    <row r="63" spans="2:43" ht="76.5" hidden="1" customHeight="1" thickBot="1" x14ac:dyDescent="0.3">
      <c r="B63" s="59" t="s">
        <v>388</v>
      </c>
      <c r="C63" s="59" t="s">
        <v>389</v>
      </c>
      <c r="D63" s="52" t="s">
        <v>23</v>
      </c>
      <c r="E63" s="229" t="s">
        <v>536</v>
      </c>
      <c r="F63" s="53" t="s">
        <v>115</v>
      </c>
      <c r="G63" s="835"/>
      <c r="H63" s="838"/>
      <c r="I63" s="808"/>
      <c r="J63" s="811"/>
      <c r="K63" s="808"/>
      <c r="L63" s="808"/>
      <c r="M63" s="814"/>
      <c r="N63" s="876"/>
      <c r="O63" s="876"/>
      <c r="P63" s="872"/>
      <c r="Q63" s="871"/>
      <c r="R63" s="231"/>
      <c r="S63" s="236"/>
      <c r="T63" s="236"/>
      <c r="U63" s="236"/>
      <c r="V63" s="236"/>
      <c r="W63" s="236"/>
      <c r="X63" s="169"/>
      <c r="Y63" s="62"/>
      <c r="Z63" s="62"/>
      <c r="AA63" s="62"/>
      <c r="AB63" s="12">
        <v>2</v>
      </c>
      <c r="AC63" s="13" t="s">
        <v>119</v>
      </c>
      <c r="AD63" s="14">
        <v>0.5</v>
      </c>
      <c r="AE63" s="22">
        <v>43282</v>
      </c>
      <c r="AF63" s="22">
        <v>43373</v>
      </c>
      <c r="AG63" s="15" t="s">
        <v>117</v>
      </c>
      <c r="AI63" s="245"/>
      <c r="AJ63" s="245"/>
      <c r="AM63" s="1"/>
      <c r="AN63" s="1"/>
      <c r="AO63" s="1"/>
      <c r="AP63" s="1"/>
      <c r="AQ63" s="1"/>
    </row>
    <row r="64" spans="2:43" ht="76.5" hidden="1" customHeight="1" thickBot="1" x14ac:dyDescent="0.3">
      <c r="B64" s="59" t="s">
        <v>388</v>
      </c>
      <c r="C64" s="59" t="s">
        <v>389</v>
      </c>
      <c r="D64" s="52" t="s">
        <v>23</v>
      </c>
      <c r="E64" s="229" t="s">
        <v>536</v>
      </c>
      <c r="F64" s="53" t="s">
        <v>115</v>
      </c>
      <c r="G64" s="833">
        <v>2</v>
      </c>
      <c r="H64" s="836" t="s">
        <v>120</v>
      </c>
      <c r="I64" s="806">
        <v>0.25</v>
      </c>
      <c r="J64" s="809">
        <v>100</v>
      </c>
      <c r="K64" s="806" t="s">
        <v>184</v>
      </c>
      <c r="L64" s="806" t="s">
        <v>121</v>
      </c>
      <c r="M64" s="812" t="s">
        <v>117</v>
      </c>
      <c r="N64" s="815"/>
      <c r="O64" s="821"/>
      <c r="P64" s="821">
        <v>0.5</v>
      </c>
      <c r="Q64" s="873">
        <v>1</v>
      </c>
      <c r="R64" s="230"/>
      <c r="S64" s="237"/>
      <c r="T64" s="237"/>
      <c r="U64" s="237"/>
      <c r="V64" s="237"/>
      <c r="W64" s="237"/>
      <c r="X64" s="170"/>
      <c r="Y64" s="63"/>
      <c r="Z64" s="63"/>
      <c r="AA64" s="63"/>
      <c r="AB64" s="12">
        <v>1</v>
      </c>
      <c r="AC64" s="13" t="s">
        <v>122</v>
      </c>
      <c r="AD64" s="14">
        <v>0.9</v>
      </c>
      <c r="AE64" s="22">
        <v>43282</v>
      </c>
      <c r="AF64" s="22">
        <v>43404</v>
      </c>
      <c r="AG64" s="15" t="s">
        <v>117</v>
      </c>
      <c r="AI64" s="245"/>
      <c r="AJ64" s="245"/>
      <c r="AM64" s="1"/>
      <c r="AN64" s="1"/>
      <c r="AO64" s="1"/>
      <c r="AP64" s="1"/>
      <c r="AQ64" s="1"/>
    </row>
    <row r="65" spans="2:43" ht="76.5" hidden="1" customHeight="1" thickBot="1" x14ac:dyDescent="0.3">
      <c r="B65" s="59" t="s">
        <v>388</v>
      </c>
      <c r="C65" s="59" t="s">
        <v>389</v>
      </c>
      <c r="D65" s="52" t="s">
        <v>23</v>
      </c>
      <c r="E65" s="229" t="s">
        <v>536</v>
      </c>
      <c r="F65" s="53" t="s">
        <v>115</v>
      </c>
      <c r="G65" s="835"/>
      <c r="H65" s="838"/>
      <c r="I65" s="808"/>
      <c r="J65" s="811"/>
      <c r="K65" s="808"/>
      <c r="L65" s="808"/>
      <c r="M65" s="814"/>
      <c r="N65" s="817"/>
      <c r="O65" s="872"/>
      <c r="P65" s="872"/>
      <c r="Q65" s="874"/>
      <c r="R65" s="230"/>
      <c r="S65" s="237"/>
      <c r="T65" s="237"/>
      <c r="U65" s="237"/>
      <c r="V65" s="237"/>
      <c r="W65" s="237"/>
      <c r="X65" s="171"/>
      <c r="Y65" s="64"/>
      <c r="Z65" s="64"/>
      <c r="AA65" s="64"/>
      <c r="AB65" s="12">
        <v>2</v>
      </c>
      <c r="AC65" s="13" t="s">
        <v>123</v>
      </c>
      <c r="AD65" s="14">
        <v>0.1</v>
      </c>
      <c r="AE65" s="22">
        <v>43405</v>
      </c>
      <c r="AF65" s="22">
        <v>43465</v>
      </c>
      <c r="AG65" s="15" t="s">
        <v>117</v>
      </c>
      <c r="AI65" s="245"/>
      <c r="AJ65" s="245"/>
      <c r="AM65" s="1"/>
      <c r="AN65" s="1"/>
      <c r="AO65" s="1"/>
      <c r="AP65" s="1"/>
      <c r="AQ65" s="1"/>
    </row>
    <row r="66" spans="2:43" ht="76.5" hidden="1" customHeight="1" thickBot="1" x14ac:dyDescent="0.3">
      <c r="B66" s="59" t="s">
        <v>388</v>
      </c>
      <c r="C66" s="59" t="s">
        <v>389</v>
      </c>
      <c r="D66" s="52" t="s">
        <v>23</v>
      </c>
      <c r="E66" s="229" t="s">
        <v>536</v>
      </c>
      <c r="F66" s="53" t="s">
        <v>115</v>
      </c>
      <c r="G66" s="833">
        <v>3</v>
      </c>
      <c r="H66" s="836" t="s">
        <v>304</v>
      </c>
      <c r="I66" s="806">
        <v>0.25</v>
      </c>
      <c r="J66" s="809">
        <v>100</v>
      </c>
      <c r="K66" s="806" t="s">
        <v>184</v>
      </c>
      <c r="L66" s="806" t="s">
        <v>124</v>
      </c>
      <c r="M66" s="812" t="s">
        <v>117</v>
      </c>
      <c r="N66" s="875">
        <v>0.33329999999999999</v>
      </c>
      <c r="O66" s="875">
        <v>0.66659999999999997</v>
      </c>
      <c r="P66" s="821">
        <v>1</v>
      </c>
      <c r="Q66" s="850"/>
      <c r="R66" s="231"/>
      <c r="S66" s="236"/>
      <c r="T66" s="236"/>
      <c r="U66" s="236"/>
      <c r="V66" s="236"/>
      <c r="W66" s="236"/>
      <c r="X66" s="168"/>
      <c r="Y66" s="61"/>
      <c r="Z66" s="61"/>
      <c r="AA66" s="61"/>
      <c r="AB66" s="12">
        <v>1</v>
      </c>
      <c r="AC66" s="13" t="s">
        <v>305</v>
      </c>
      <c r="AD66" s="14">
        <v>0.9</v>
      </c>
      <c r="AE66" s="22">
        <v>43132</v>
      </c>
      <c r="AF66" s="22">
        <v>43312</v>
      </c>
      <c r="AG66" s="15" t="s">
        <v>117</v>
      </c>
      <c r="AI66" s="245"/>
      <c r="AJ66" s="245"/>
      <c r="AM66" s="1"/>
      <c r="AN66" s="1"/>
      <c r="AO66" s="1"/>
      <c r="AP66" s="1"/>
      <c r="AQ66" s="1"/>
    </row>
    <row r="67" spans="2:43" ht="76.5" hidden="1" customHeight="1" thickBot="1" x14ac:dyDescent="0.3">
      <c r="B67" s="59" t="s">
        <v>388</v>
      </c>
      <c r="C67" s="59" t="s">
        <v>389</v>
      </c>
      <c r="D67" s="52" t="s">
        <v>23</v>
      </c>
      <c r="E67" s="229" t="s">
        <v>536</v>
      </c>
      <c r="F67" s="53" t="s">
        <v>115</v>
      </c>
      <c r="G67" s="835"/>
      <c r="H67" s="838"/>
      <c r="I67" s="808"/>
      <c r="J67" s="811"/>
      <c r="K67" s="808"/>
      <c r="L67" s="808"/>
      <c r="M67" s="814"/>
      <c r="N67" s="876"/>
      <c r="O67" s="876"/>
      <c r="P67" s="872"/>
      <c r="Q67" s="871"/>
      <c r="R67" s="231"/>
      <c r="S67" s="236"/>
      <c r="T67" s="236"/>
      <c r="U67" s="236"/>
      <c r="V67" s="236"/>
      <c r="W67" s="236"/>
      <c r="X67" s="169"/>
      <c r="Y67" s="62"/>
      <c r="Z67" s="62"/>
      <c r="AA67" s="62"/>
      <c r="AB67" s="12">
        <v>2</v>
      </c>
      <c r="AC67" s="13" t="s">
        <v>125</v>
      </c>
      <c r="AD67" s="14">
        <v>0.1</v>
      </c>
      <c r="AE67" s="22">
        <v>43313</v>
      </c>
      <c r="AF67" s="22">
        <v>43373</v>
      </c>
      <c r="AG67" s="15" t="s">
        <v>117</v>
      </c>
      <c r="AI67" s="245"/>
      <c r="AJ67" s="245"/>
      <c r="AM67" s="1"/>
      <c r="AN67" s="1"/>
      <c r="AO67" s="1"/>
      <c r="AP67" s="1"/>
      <c r="AQ67" s="1"/>
    </row>
    <row r="68" spans="2:43" ht="76.5" hidden="1" customHeight="1" thickBot="1" x14ac:dyDescent="0.3">
      <c r="B68" s="59" t="s">
        <v>388</v>
      </c>
      <c r="C68" s="59" t="s">
        <v>389</v>
      </c>
      <c r="D68" s="52" t="s">
        <v>23</v>
      </c>
      <c r="E68" s="229" t="s">
        <v>536</v>
      </c>
      <c r="F68" s="53" t="s">
        <v>115</v>
      </c>
      <c r="G68" s="833">
        <v>4</v>
      </c>
      <c r="H68" s="836" t="s">
        <v>126</v>
      </c>
      <c r="I68" s="806">
        <v>0.25</v>
      </c>
      <c r="J68" s="809">
        <f>J66</f>
        <v>100</v>
      </c>
      <c r="K68" s="806" t="str">
        <f>K66</f>
        <v>Porcentaje</v>
      </c>
      <c r="L68" s="806" t="s">
        <v>127</v>
      </c>
      <c r="M68" s="812" t="s">
        <v>117</v>
      </c>
      <c r="N68" s="875">
        <v>0.33329999999999999</v>
      </c>
      <c r="O68" s="875">
        <v>0.66659999999999997</v>
      </c>
      <c r="P68" s="821">
        <v>1</v>
      </c>
      <c r="Q68" s="850"/>
      <c r="R68" s="231"/>
      <c r="S68" s="236"/>
      <c r="T68" s="236"/>
      <c r="U68" s="236"/>
      <c r="V68" s="236"/>
      <c r="W68" s="236"/>
      <c r="X68" s="168"/>
      <c r="Y68" s="61"/>
      <c r="Z68" s="61"/>
      <c r="AA68" s="61"/>
      <c r="AB68" s="12">
        <v>1</v>
      </c>
      <c r="AC68" s="13" t="s">
        <v>128</v>
      </c>
      <c r="AD68" s="14">
        <v>0.9</v>
      </c>
      <c r="AE68" s="22">
        <v>43132</v>
      </c>
      <c r="AF68" s="22">
        <v>43312</v>
      </c>
      <c r="AG68" s="15" t="s">
        <v>117</v>
      </c>
      <c r="AI68" s="245"/>
      <c r="AJ68" s="245"/>
      <c r="AM68" s="1"/>
      <c r="AN68" s="1"/>
      <c r="AO68" s="1"/>
      <c r="AP68" s="1"/>
      <c r="AQ68" s="1"/>
    </row>
    <row r="69" spans="2:43" ht="76.5" hidden="1" customHeight="1" thickBot="1" x14ac:dyDescent="0.3">
      <c r="B69" s="59" t="s">
        <v>388</v>
      </c>
      <c r="C69" s="59" t="s">
        <v>389</v>
      </c>
      <c r="D69" s="52" t="s">
        <v>23</v>
      </c>
      <c r="E69" s="229" t="s">
        <v>536</v>
      </c>
      <c r="F69" s="53" t="s">
        <v>115</v>
      </c>
      <c r="G69" s="835"/>
      <c r="H69" s="838"/>
      <c r="I69" s="808"/>
      <c r="J69" s="811"/>
      <c r="K69" s="808"/>
      <c r="L69" s="808"/>
      <c r="M69" s="814"/>
      <c r="N69" s="876"/>
      <c r="O69" s="876"/>
      <c r="P69" s="872"/>
      <c r="Q69" s="871"/>
      <c r="R69" s="231"/>
      <c r="S69" s="236"/>
      <c r="T69" s="236"/>
      <c r="U69" s="236"/>
      <c r="V69" s="236"/>
      <c r="W69" s="236"/>
      <c r="X69" s="169"/>
      <c r="Y69" s="62"/>
      <c r="Z69" s="62"/>
      <c r="AA69" s="62"/>
      <c r="AB69" s="12">
        <v>2</v>
      </c>
      <c r="AC69" s="13" t="s">
        <v>129</v>
      </c>
      <c r="AD69" s="14">
        <v>0.1</v>
      </c>
      <c r="AE69" s="22">
        <v>43313</v>
      </c>
      <c r="AF69" s="22">
        <v>43373</v>
      </c>
      <c r="AG69" s="15" t="s">
        <v>117</v>
      </c>
      <c r="AI69" s="245"/>
      <c r="AJ69" s="245"/>
      <c r="AM69" s="1"/>
      <c r="AN69" s="1"/>
      <c r="AO69" s="1"/>
      <c r="AP69" s="1"/>
      <c r="AQ69" s="1"/>
    </row>
    <row r="70" spans="2:43" ht="105.75" hidden="1" customHeight="1" thickBot="1" x14ac:dyDescent="0.3">
      <c r="B70" s="59" t="s">
        <v>391</v>
      </c>
      <c r="C70" s="58" t="s">
        <v>392</v>
      </c>
      <c r="D70" s="54" t="s">
        <v>130</v>
      </c>
      <c r="E70" s="229" t="s">
        <v>537</v>
      </c>
      <c r="F70" s="54" t="s">
        <v>131</v>
      </c>
      <c r="G70" s="833">
        <v>1</v>
      </c>
      <c r="H70" s="888" t="s">
        <v>132</v>
      </c>
      <c r="I70" s="891">
        <v>7.1400000000000005E-2</v>
      </c>
      <c r="J70" s="809">
        <v>100</v>
      </c>
      <c r="K70" s="806" t="s">
        <v>184</v>
      </c>
      <c r="L70" s="877" t="s">
        <v>306</v>
      </c>
      <c r="M70" s="806" t="s">
        <v>133</v>
      </c>
      <c r="N70" s="886">
        <v>0.35</v>
      </c>
      <c r="O70" s="886">
        <v>0.9</v>
      </c>
      <c r="P70" s="886">
        <v>1</v>
      </c>
      <c r="Q70" s="887"/>
      <c r="R70" s="232"/>
      <c r="S70" s="238"/>
      <c r="T70" s="238"/>
      <c r="U70" s="238"/>
      <c r="V70" s="238"/>
      <c r="W70" s="238"/>
      <c r="X70" s="75"/>
      <c r="Y70" s="75"/>
      <c r="Z70" s="75"/>
      <c r="AA70" s="75"/>
      <c r="AB70" s="12">
        <v>1</v>
      </c>
      <c r="AC70" s="13" t="s">
        <v>134</v>
      </c>
      <c r="AD70" s="14">
        <v>0.35</v>
      </c>
      <c r="AE70" s="23">
        <v>43115</v>
      </c>
      <c r="AF70" s="22">
        <v>43159</v>
      </c>
      <c r="AG70" s="15" t="s">
        <v>135</v>
      </c>
      <c r="AI70" s="245"/>
      <c r="AJ70" s="245"/>
    </row>
    <row r="71" spans="2:43" ht="77.25" hidden="1" thickBot="1" x14ac:dyDescent="0.3">
      <c r="B71" s="59" t="s">
        <v>391</v>
      </c>
      <c r="C71" s="58" t="s">
        <v>392</v>
      </c>
      <c r="D71" s="54" t="s">
        <v>130</v>
      </c>
      <c r="E71" s="229" t="s">
        <v>537</v>
      </c>
      <c r="F71" s="54" t="s">
        <v>131</v>
      </c>
      <c r="G71" s="834"/>
      <c r="H71" s="889"/>
      <c r="I71" s="892"/>
      <c r="J71" s="810"/>
      <c r="K71" s="807"/>
      <c r="L71" s="878"/>
      <c r="M71" s="807"/>
      <c r="N71" s="881"/>
      <c r="O71" s="881"/>
      <c r="P71" s="881"/>
      <c r="Q71" s="884"/>
      <c r="R71" s="232"/>
      <c r="S71" s="238"/>
      <c r="T71" s="238"/>
      <c r="U71" s="238"/>
      <c r="V71" s="238"/>
      <c r="W71" s="238"/>
      <c r="X71" s="75"/>
      <c r="Y71" s="75"/>
      <c r="Z71" s="75"/>
      <c r="AA71" s="75"/>
      <c r="AB71" s="12">
        <v>2</v>
      </c>
      <c r="AC71" s="13" t="s">
        <v>136</v>
      </c>
      <c r="AD71" s="14">
        <v>0.15</v>
      </c>
      <c r="AE71" s="22">
        <v>42795</v>
      </c>
      <c r="AF71" s="22">
        <v>43190</v>
      </c>
      <c r="AG71" s="15" t="s">
        <v>135</v>
      </c>
      <c r="AI71" s="245"/>
      <c r="AJ71" s="245"/>
    </row>
    <row r="72" spans="2:43" ht="77.25" hidden="1" thickBot="1" x14ac:dyDescent="0.3">
      <c r="B72" s="59" t="s">
        <v>391</v>
      </c>
      <c r="C72" s="58" t="s">
        <v>392</v>
      </c>
      <c r="D72" s="54" t="s">
        <v>130</v>
      </c>
      <c r="E72" s="229" t="s">
        <v>537</v>
      </c>
      <c r="F72" s="54" t="s">
        <v>131</v>
      </c>
      <c r="G72" s="835"/>
      <c r="H72" s="890"/>
      <c r="I72" s="893"/>
      <c r="J72" s="811"/>
      <c r="K72" s="808"/>
      <c r="L72" s="879"/>
      <c r="M72" s="808"/>
      <c r="N72" s="882"/>
      <c r="O72" s="882"/>
      <c r="P72" s="882"/>
      <c r="Q72" s="885"/>
      <c r="R72" s="232"/>
      <c r="S72" s="238"/>
      <c r="T72" s="238"/>
      <c r="U72" s="238"/>
      <c r="V72" s="238"/>
      <c r="W72" s="238"/>
      <c r="X72" s="75"/>
      <c r="Y72" s="75"/>
      <c r="Z72" s="75"/>
      <c r="AA72" s="75"/>
      <c r="AB72" s="12">
        <v>3</v>
      </c>
      <c r="AC72" s="156" t="s">
        <v>471</v>
      </c>
      <c r="AD72" s="14">
        <v>0.5</v>
      </c>
      <c r="AE72" s="22">
        <v>43191</v>
      </c>
      <c r="AF72" s="22">
        <v>43312</v>
      </c>
      <c r="AG72" s="15" t="s">
        <v>137</v>
      </c>
      <c r="AI72" s="245"/>
      <c r="AJ72" s="245"/>
    </row>
    <row r="73" spans="2:43" ht="75.75" hidden="1" customHeight="1" thickBot="1" x14ac:dyDescent="0.3">
      <c r="B73" s="59" t="s">
        <v>391</v>
      </c>
      <c r="C73" s="58" t="s">
        <v>392</v>
      </c>
      <c r="D73" s="54" t="s">
        <v>23</v>
      </c>
      <c r="E73" s="229" t="s">
        <v>537</v>
      </c>
      <c r="F73" s="54" t="s">
        <v>131</v>
      </c>
      <c r="G73" s="833">
        <v>2</v>
      </c>
      <c r="H73" s="888" t="s">
        <v>307</v>
      </c>
      <c r="I73" s="891">
        <v>7.1400000000000005E-2</v>
      </c>
      <c r="J73" s="809">
        <v>100</v>
      </c>
      <c r="K73" s="806" t="s">
        <v>184</v>
      </c>
      <c r="L73" s="877" t="s">
        <v>308</v>
      </c>
      <c r="M73" s="806" t="s">
        <v>133</v>
      </c>
      <c r="N73" s="880">
        <v>0.25</v>
      </c>
      <c r="O73" s="880">
        <v>0.5</v>
      </c>
      <c r="P73" s="880">
        <v>0.75</v>
      </c>
      <c r="Q73" s="883">
        <v>1</v>
      </c>
      <c r="R73" s="232"/>
      <c r="S73" s="238"/>
      <c r="T73" s="238"/>
      <c r="U73" s="238"/>
      <c r="V73" s="238"/>
      <c r="W73" s="238"/>
      <c r="X73" s="75"/>
      <c r="Y73" s="75"/>
      <c r="Z73" s="75"/>
      <c r="AA73" s="75"/>
      <c r="AB73" s="12">
        <v>1</v>
      </c>
      <c r="AC73" s="24" t="s">
        <v>138</v>
      </c>
      <c r="AD73" s="14">
        <v>0.33</v>
      </c>
      <c r="AE73" s="23">
        <v>43115</v>
      </c>
      <c r="AF73" s="22">
        <v>43465</v>
      </c>
      <c r="AG73" s="15" t="s">
        <v>139</v>
      </c>
      <c r="AI73" s="245"/>
      <c r="AJ73" s="245"/>
    </row>
    <row r="74" spans="2:43" ht="51.75" hidden="1" thickBot="1" x14ac:dyDescent="0.3">
      <c r="B74" s="59" t="s">
        <v>391</v>
      </c>
      <c r="C74" s="58" t="s">
        <v>392</v>
      </c>
      <c r="D74" s="54" t="s">
        <v>23</v>
      </c>
      <c r="E74" s="229" t="s">
        <v>537</v>
      </c>
      <c r="F74" s="54" t="s">
        <v>131</v>
      </c>
      <c r="G74" s="834"/>
      <c r="H74" s="889"/>
      <c r="I74" s="892"/>
      <c r="J74" s="810"/>
      <c r="K74" s="807"/>
      <c r="L74" s="878"/>
      <c r="M74" s="807"/>
      <c r="N74" s="881"/>
      <c r="O74" s="881"/>
      <c r="P74" s="881"/>
      <c r="Q74" s="884"/>
      <c r="R74" s="232"/>
      <c r="S74" s="238"/>
      <c r="T74" s="238"/>
      <c r="U74" s="238"/>
      <c r="V74" s="238"/>
      <c r="W74" s="238"/>
      <c r="X74" s="75"/>
      <c r="Y74" s="75"/>
      <c r="Z74" s="75"/>
      <c r="AA74" s="75"/>
      <c r="AB74" s="12">
        <v>2</v>
      </c>
      <c r="AC74" s="13" t="s">
        <v>140</v>
      </c>
      <c r="AD74" s="14">
        <v>0.33</v>
      </c>
      <c r="AE74" s="23">
        <v>43115</v>
      </c>
      <c r="AF74" s="22">
        <v>43465</v>
      </c>
      <c r="AG74" s="15" t="s">
        <v>139</v>
      </c>
      <c r="AI74" s="245"/>
      <c r="AJ74" s="245"/>
    </row>
    <row r="75" spans="2:43" ht="51.75" hidden="1" thickBot="1" x14ac:dyDescent="0.3">
      <c r="B75" s="59" t="s">
        <v>391</v>
      </c>
      <c r="C75" s="58" t="s">
        <v>392</v>
      </c>
      <c r="D75" s="54" t="s">
        <v>23</v>
      </c>
      <c r="E75" s="229" t="s">
        <v>537</v>
      </c>
      <c r="F75" s="54" t="s">
        <v>131</v>
      </c>
      <c r="G75" s="835"/>
      <c r="H75" s="890"/>
      <c r="I75" s="893"/>
      <c r="J75" s="811"/>
      <c r="K75" s="808"/>
      <c r="L75" s="879"/>
      <c r="M75" s="808"/>
      <c r="N75" s="882"/>
      <c r="O75" s="882"/>
      <c r="P75" s="882"/>
      <c r="Q75" s="885"/>
      <c r="R75" s="232"/>
      <c r="S75" s="238"/>
      <c r="T75" s="238"/>
      <c r="U75" s="238"/>
      <c r="V75" s="238"/>
      <c r="W75" s="238"/>
      <c r="X75" s="75"/>
      <c r="Y75" s="75"/>
      <c r="Z75" s="75"/>
      <c r="AA75" s="75"/>
      <c r="AB75" s="12">
        <v>3</v>
      </c>
      <c r="AC75" s="13" t="s">
        <v>141</v>
      </c>
      <c r="AD75" s="14">
        <v>0.34</v>
      </c>
      <c r="AE75" s="23">
        <v>43115</v>
      </c>
      <c r="AF75" s="22">
        <v>43465</v>
      </c>
      <c r="AG75" s="15" t="s">
        <v>139</v>
      </c>
      <c r="AI75" s="245"/>
      <c r="AJ75" s="245"/>
    </row>
    <row r="76" spans="2:43" ht="48" hidden="1" customHeight="1" thickBot="1" x14ac:dyDescent="0.3">
      <c r="B76" s="59" t="s">
        <v>391</v>
      </c>
      <c r="C76" s="58" t="s">
        <v>392</v>
      </c>
      <c r="D76" s="54" t="s">
        <v>142</v>
      </c>
      <c r="E76" s="229" t="s">
        <v>537</v>
      </c>
      <c r="F76" s="54" t="s">
        <v>131</v>
      </c>
      <c r="G76" s="833">
        <v>3</v>
      </c>
      <c r="H76" s="897" t="s">
        <v>309</v>
      </c>
      <c r="I76" s="891">
        <v>7.1400000000000005E-2</v>
      </c>
      <c r="J76" s="809">
        <v>100</v>
      </c>
      <c r="K76" s="806" t="s">
        <v>184</v>
      </c>
      <c r="L76" s="877" t="s">
        <v>310</v>
      </c>
      <c r="M76" s="806" t="s">
        <v>133</v>
      </c>
      <c r="N76" s="880">
        <v>0</v>
      </c>
      <c r="O76" s="880">
        <v>0.45</v>
      </c>
      <c r="P76" s="880">
        <v>0.9</v>
      </c>
      <c r="Q76" s="883">
        <v>1</v>
      </c>
      <c r="R76" s="232"/>
      <c r="S76" s="238"/>
      <c r="T76" s="238"/>
      <c r="U76" s="238"/>
      <c r="V76" s="238"/>
      <c r="W76" s="238"/>
      <c r="X76" s="75"/>
      <c r="Y76" s="75"/>
      <c r="Z76" s="75"/>
      <c r="AA76" s="75"/>
      <c r="AB76" s="12">
        <v>1</v>
      </c>
      <c r="AC76" s="13" t="s">
        <v>311</v>
      </c>
      <c r="AD76" s="14">
        <v>0.45</v>
      </c>
      <c r="AE76" s="23">
        <v>43191</v>
      </c>
      <c r="AF76" s="22" t="s">
        <v>143</v>
      </c>
      <c r="AG76" s="15" t="s">
        <v>144</v>
      </c>
      <c r="AI76" s="245"/>
      <c r="AJ76" s="245"/>
    </row>
    <row r="77" spans="2:43" ht="51.75" hidden="1" thickBot="1" x14ac:dyDescent="0.3">
      <c r="B77" s="59" t="s">
        <v>391</v>
      </c>
      <c r="C77" s="58" t="s">
        <v>392</v>
      </c>
      <c r="D77" s="54" t="s">
        <v>142</v>
      </c>
      <c r="E77" s="229" t="s">
        <v>537</v>
      </c>
      <c r="F77" s="54" t="s">
        <v>131</v>
      </c>
      <c r="G77" s="834"/>
      <c r="H77" s="898"/>
      <c r="I77" s="892"/>
      <c r="J77" s="810"/>
      <c r="K77" s="807"/>
      <c r="L77" s="878"/>
      <c r="M77" s="807"/>
      <c r="N77" s="881"/>
      <c r="O77" s="881"/>
      <c r="P77" s="881"/>
      <c r="Q77" s="884"/>
      <c r="R77" s="232"/>
      <c r="S77" s="238"/>
      <c r="T77" s="238"/>
      <c r="U77" s="238"/>
      <c r="V77" s="238"/>
      <c r="W77" s="238"/>
      <c r="X77" s="75"/>
      <c r="Y77" s="75"/>
      <c r="Z77" s="75"/>
      <c r="AA77" s="75"/>
      <c r="AB77" s="12">
        <v>2</v>
      </c>
      <c r="AC77" s="13" t="s">
        <v>312</v>
      </c>
      <c r="AD77" s="14">
        <v>0.45</v>
      </c>
      <c r="AE77" s="23">
        <v>43282</v>
      </c>
      <c r="AF77" s="22">
        <v>43434</v>
      </c>
      <c r="AG77" s="15" t="s">
        <v>144</v>
      </c>
      <c r="AI77" s="245"/>
      <c r="AJ77" s="245"/>
    </row>
    <row r="78" spans="2:43" ht="51.75" hidden="1" thickBot="1" x14ac:dyDescent="0.3">
      <c r="B78" s="59" t="s">
        <v>391</v>
      </c>
      <c r="C78" s="58" t="s">
        <v>392</v>
      </c>
      <c r="D78" s="54" t="s">
        <v>142</v>
      </c>
      <c r="E78" s="229" t="s">
        <v>537</v>
      </c>
      <c r="F78" s="54" t="s">
        <v>131</v>
      </c>
      <c r="G78" s="835"/>
      <c r="H78" s="899"/>
      <c r="I78" s="893"/>
      <c r="J78" s="811"/>
      <c r="K78" s="808"/>
      <c r="L78" s="879"/>
      <c r="M78" s="808"/>
      <c r="N78" s="882"/>
      <c r="O78" s="882"/>
      <c r="P78" s="882"/>
      <c r="Q78" s="885"/>
      <c r="R78" s="232"/>
      <c r="S78" s="238"/>
      <c r="T78" s="238"/>
      <c r="U78" s="238"/>
      <c r="V78" s="238"/>
      <c r="W78" s="238"/>
      <c r="X78" s="75"/>
      <c r="Y78" s="75"/>
      <c r="Z78" s="75"/>
      <c r="AA78" s="75"/>
      <c r="AB78" s="12">
        <v>3</v>
      </c>
      <c r="AC78" s="13" t="s">
        <v>313</v>
      </c>
      <c r="AD78" s="14">
        <v>0.1</v>
      </c>
      <c r="AE78" s="23">
        <v>43435</v>
      </c>
      <c r="AF78" s="22">
        <v>43465</v>
      </c>
      <c r="AG78" s="15" t="s">
        <v>144</v>
      </c>
      <c r="AI78" s="245"/>
      <c r="AJ78" s="245"/>
    </row>
    <row r="79" spans="2:43" ht="120.75" hidden="1" customHeight="1" thickBot="1" x14ac:dyDescent="0.3">
      <c r="B79" s="59" t="s">
        <v>391</v>
      </c>
      <c r="C79" s="58" t="s">
        <v>392</v>
      </c>
      <c r="D79" s="54" t="s">
        <v>130</v>
      </c>
      <c r="E79" s="229" t="s">
        <v>538</v>
      </c>
      <c r="F79" s="54" t="s">
        <v>131</v>
      </c>
      <c r="G79" s="833">
        <v>4</v>
      </c>
      <c r="H79" s="897" t="s">
        <v>314</v>
      </c>
      <c r="I79" s="891">
        <v>7.1400000000000005E-2</v>
      </c>
      <c r="J79" s="809">
        <v>100</v>
      </c>
      <c r="K79" s="806" t="s">
        <v>184</v>
      </c>
      <c r="L79" s="894" t="s">
        <v>315</v>
      </c>
      <c r="M79" s="806" t="s">
        <v>133</v>
      </c>
      <c r="N79" s="880">
        <v>0.2</v>
      </c>
      <c r="O79" s="880">
        <v>0.5</v>
      </c>
      <c r="P79" s="880">
        <v>0.75</v>
      </c>
      <c r="Q79" s="883">
        <v>1</v>
      </c>
      <c r="R79" s="232"/>
      <c r="S79" s="238"/>
      <c r="T79" s="238"/>
      <c r="U79" s="238"/>
      <c r="V79" s="238"/>
      <c r="W79" s="238"/>
      <c r="X79" s="75"/>
      <c r="Y79" s="75"/>
      <c r="Z79" s="75"/>
      <c r="AA79" s="75"/>
      <c r="AB79" s="12">
        <v>1</v>
      </c>
      <c r="AC79" s="13" t="s">
        <v>316</v>
      </c>
      <c r="AD79" s="14">
        <v>0.2</v>
      </c>
      <c r="AE79" s="23">
        <v>43132</v>
      </c>
      <c r="AF79" s="22">
        <v>43159</v>
      </c>
      <c r="AG79" s="15" t="s">
        <v>145</v>
      </c>
      <c r="AI79" s="245"/>
      <c r="AJ79" s="245"/>
    </row>
    <row r="80" spans="2:43" ht="77.25" hidden="1" thickBot="1" x14ac:dyDescent="0.3">
      <c r="B80" s="59" t="s">
        <v>391</v>
      </c>
      <c r="C80" s="58" t="s">
        <v>392</v>
      </c>
      <c r="D80" s="54" t="s">
        <v>130</v>
      </c>
      <c r="E80" s="229" t="s">
        <v>538</v>
      </c>
      <c r="F80" s="54" t="s">
        <v>131</v>
      </c>
      <c r="G80" s="834"/>
      <c r="H80" s="898"/>
      <c r="I80" s="892"/>
      <c r="J80" s="810"/>
      <c r="K80" s="807"/>
      <c r="L80" s="895"/>
      <c r="M80" s="807"/>
      <c r="N80" s="881"/>
      <c r="O80" s="881"/>
      <c r="P80" s="881"/>
      <c r="Q80" s="884"/>
      <c r="R80" s="232"/>
      <c r="S80" s="238"/>
      <c r="T80" s="238"/>
      <c r="U80" s="238"/>
      <c r="V80" s="238"/>
      <c r="W80" s="238"/>
      <c r="X80" s="75"/>
      <c r="Y80" s="75"/>
      <c r="Z80" s="75"/>
      <c r="AA80" s="75"/>
      <c r="AB80" s="12">
        <v>2</v>
      </c>
      <c r="AC80" s="13" t="s">
        <v>146</v>
      </c>
      <c r="AD80" s="14">
        <v>0.3</v>
      </c>
      <c r="AE80" s="22">
        <v>43160</v>
      </c>
      <c r="AF80" s="22">
        <v>43281</v>
      </c>
      <c r="AG80" s="15" t="s">
        <v>145</v>
      </c>
      <c r="AI80" s="245"/>
      <c r="AJ80" s="245"/>
    </row>
    <row r="81" spans="2:36" ht="77.25" hidden="1" thickBot="1" x14ac:dyDescent="0.3">
      <c r="B81" s="59" t="s">
        <v>391</v>
      </c>
      <c r="C81" s="58" t="s">
        <v>392</v>
      </c>
      <c r="D81" s="54" t="s">
        <v>130</v>
      </c>
      <c r="E81" s="229" t="s">
        <v>538</v>
      </c>
      <c r="F81" s="54" t="s">
        <v>131</v>
      </c>
      <c r="G81" s="835"/>
      <c r="H81" s="899"/>
      <c r="I81" s="893"/>
      <c r="J81" s="811"/>
      <c r="K81" s="808"/>
      <c r="L81" s="896"/>
      <c r="M81" s="808"/>
      <c r="N81" s="882"/>
      <c r="O81" s="882"/>
      <c r="P81" s="882"/>
      <c r="Q81" s="885"/>
      <c r="R81" s="232"/>
      <c r="S81" s="238"/>
      <c r="T81" s="238"/>
      <c r="U81" s="238"/>
      <c r="V81" s="238"/>
      <c r="W81" s="238"/>
      <c r="X81" s="75"/>
      <c r="Y81" s="75"/>
      <c r="Z81" s="75"/>
      <c r="AA81" s="75"/>
      <c r="AB81" s="12">
        <v>3</v>
      </c>
      <c r="AC81" s="13" t="s">
        <v>317</v>
      </c>
      <c r="AD81" s="14">
        <v>0.5</v>
      </c>
      <c r="AE81" s="22">
        <v>43282</v>
      </c>
      <c r="AF81" s="22">
        <v>43465</v>
      </c>
      <c r="AG81" s="15" t="s">
        <v>145</v>
      </c>
      <c r="AI81" s="245"/>
      <c r="AJ81" s="245"/>
    </row>
    <row r="82" spans="2:36" ht="77.25" hidden="1" customHeight="1" thickBot="1" x14ac:dyDescent="0.3">
      <c r="B82" s="59" t="s">
        <v>391</v>
      </c>
      <c r="C82" s="58" t="s">
        <v>392</v>
      </c>
      <c r="D82" s="54" t="s">
        <v>130</v>
      </c>
      <c r="E82" s="229" t="s">
        <v>538</v>
      </c>
      <c r="F82" s="54" t="s">
        <v>131</v>
      </c>
      <c r="G82" s="833">
        <v>5</v>
      </c>
      <c r="H82" s="888" t="s">
        <v>318</v>
      </c>
      <c r="I82" s="891">
        <v>7.1400000000000005E-2</v>
      </c>
      <c r="J82" s="809">
        <v>100</v>
      </c>
      <c r="K82" s="806" t="s">
        <v>184</v>
      </c>
      <c r="L82" s="894" t="s">
        <v>315</v>
      </c>
      <c r="M82" s="806" t="s">
        <v>133</v>
      </c>
      <c r="N82" s="900">
        <v>0.1</v>
      </c>
      <c r="O82" s="900">
        <v>0.35</v>
      </c>
      <c r="P82" s="900">
        <v>0.55000000000000004</v>
      </c>
      <c r="Q82" s="902">
        <v>1</v>
      </c>
      <c r="R82" s="230"/>
      <c r="S82" s="237"/>
      <c r="T82" s="237"/>
      <c r="U82" s="237"/>
      <c r="V82" s="237"/>
      <c r="W82" s="237"/>
      <c r="X82" s="74"/>
      <c r="Y82" s="74"/>
      <c r="Z82" s="74"/>
      <c r="AA82" s="74"/>
      <c r="AB82" s="12">
        <v>1</v>
      </c>
      <c r="AC82" s="13" t="s">
        <v>319</v>
      </c>
      <c r="AD82" s="14">
        <v>0.1</v>
      </c>
      <c r="AE82" s="23">
        <v>43115</v>
      </c>
      <c r="AF82" s="22">
        <v>43159</v>
      </c>
      <c r="AG82" s="15" t="s">
        <v>145</v>
      </c>
      <c r="AI82" s="245"/>
      <c r="AJ82" s="245"/>
    </row>
    <row r="83" spans="2:36" ht="77.25" hidden="1" thickBot="1" x14ac:dyDescent="0.3">
      <c r="B83" s="59" t="s">
        <v>391</v>
      </c>
      <c r="C83" s="58" t="s">
        <v>392</v>
      </c>
      <c r="D83" s="54" t="s">
        <v>130</v>
      </c>
      <c r="E83" s="229" t="s">
        <v>538</v>
      </c>
      <c r="F83" s="54" t="s">
        <v>131</v>
      </c>
      <c r="G83" s="835"/>
      <c r="H83" s="890"/>
      <c r="I83" s="893"/>
      <c r="J83" s="811"/>
      <c r="K83" s="808"/>
      <c r="L83" s="896"/>
      <c r="M83" s="808"/>
      <c r="N83" s="901"/>
      <c r="O83" s="901"/>
      <c r="P83" s="901"/>
      <c r="Q83" s="903"/>
      <c r="R83" s="230"/>
      <c r="S83" s="237"/>
      <c r="T83" s="237"/>
      <c r="U83" s="237"/>
      <c r="V83" s="237"/>
      <c r="W83" s="237"/>
      <c r="X83" s="74"/>
      <c r="Y83" s="74"/>
      <c r="Z83" s="74"/>
      <c r="AA83" s="74"/>
      <c r="AB83" s="12">
        <v>2</v>
      </c>
      <c r="AC83" s="13" t="s">
        <v>320</v>
      </c>
      <c r="AD83" s="14">
        <v>0.9</v>
      </c>
      <c r="AE83" s="22">
        <v>43160</v>
      </c>
      <c r="AF83" s="22">
        <v>43465</v>
      </c>
      <c r="AG83" s="15" t="s">
        <v>145</v>
      </c>
      <c r="AI83" s="245"/>
      <c r="AJ83" s="245"/>
    </row>
    <row r="84" spans="2:36" ht="48" hidden="1" customHeight="1" thickBot="1" x14ac:dyDescent="0.3">
      <c r="B84" s="59" t="s">
        <v>391</v>
      </c>
      <c r="C84" s="58" t="s">
        <v>392</v>
      </c>
      <c r="D84" s="54" t="s">
        <v>142</v>
      </c>
      <c r="E84" s="229" t="s">
        <v>538</v>
      </c>
      <c r="F84" s="54" t="s">
        <v>131</v>
      </c>
      <c r="G84" s="833">
        <v>6</v>
      </c>
      <c r="H84" s="897" t="s">
        <v>321</v>
      </c>
      <c r="I84" s="891">
        <v>7.1400000000000005E-2</v>
      </c>
      <c r="J84" s="809">
        <v>100</v>
      </c>
      <c r="K84" s="806" t="s">
        <v>184</v>
      </c>
      <c r="L84" s="894" t="s">
        <v>322</v>
      </c>
      <c r="M84" s="806" t="s">
        <v>133</v>
      </c>
      <c r="N84" s="880">
        <v>0.1</v>
      </c>
      <c r="O84" s="880">
        <v>0.4</v>
      </c>
      <c r="P84" s="880">
        <v>0.7</v>
      </c>
      <c r="Q84" s="883">
        <v>1</v>
      </c>
      <c r="R84" s="232"/>
      <c r="S84" s="238"/>
      <c r="T84" s="238"/>
      <c r="U84" s="238"/>
      <c r="V84" s="238"/>
      <c r="W84" s="238"/>
      <c r="X84" s="75"/>
      <c r="Y84" s="75"/>
      <c r="Z84" s="75"/>
      <c r="AA84" s="75"/>
      <c r="AB84" s="12">
        <v>1</v>
      </c>
      <c r="AC84" s="13" t="s">
        <v>323</v>
      </c>
      <c r="AD84" s="14">
        <v>0.1</v>
      </c>
      <c r="AE84" s="23">
        <v>43115</v>
      </c>
      <c r="AF84" s="22">
        <v>43189</v>
      </c>
      <c r="AG84" s="15" t="s">
        <v>147</v>
      </c>
      <c r="AI84" s="245"/>
      <c r="AJ84" s="245"/>
    </row>
    <row r="85" spans="2:36" ht="75.75" hidden="1" thickBot="1" x14ac:dyDescent="0.3">
      <c r="B85" s="59" t="s">
        <v>391</v>
      </c>
      <c r="C85" s="58" t="s">
        <v>392</v>
      </c>
      <c r="D85" s="54" t="s">
        <v>142</v>
      </c>
      <c r="E85" s="229" t="s">
        <v>538</v>
      </c>
      <c r="F85" s="54" t="s">
        <v>131</v>
      </c>
      <c r="G85" s="834"/>
      <c r="H85" s="898"/>
      <c r="I85" s="892"/>
      <c r="J85" s="810"/>
      <c r="K85" s="807"/>
      <c r="L85" s="895"/>
      <c r="M85" s="807"/>
      <c r="N85" s="881"/>
      <c r="O85" s="881"/>
      <c r="P85" s="881"/>
      <c r="Q85" s="884"/>
      <c r="R85" s="232"/>
      <c r="S85" s="238"/>
      <c r="T85" s="238"/>
      <c r="U85" s="238"/>
      <c r="V85" s="238"/>
      <c r="W85" s="238"/>
      <c r="X85" s="75"/>
      <c r="Y85" s="75"/>
      <c r="Z85" s="75"/>
      <c r="AA85" s="75"/>
      <c r="AB85" s="12">
        <v>2</v>
      </c>
      <c r="AC85" s="13" t="s">
        <v>324</v>
      </c>
      <c r="AD85" s="14">
        <v>0.2</v>
      </c>
      <c r="AE85" s="22">
        <v>43191</v>
      </c>
      <c r="AF85" s="22">
        <v>43312</v>
      </c>
      <c r="AG85" s="15" t="s">
        <v>147</v>
      </c>
      <c r="AI85" s="245"/>
      <c r="AJ85" s="245"/>
    </row>
    <row r="86" spans="2:36" ht="51.75" hidden="1" thickBot="1" x14ac:dyDescent="0.3">
      <c r="B86" s="59" t="s">
        <v>391</v>
      </c>
      <c r="C86" s="58" t="s">
        <v>392</v>
      </c>
      <c r="D86" s="54" t="s">
        <v>142</v>
      </c>
      <c r="E86" s="229" t="s">
        <v>538</v>
      </c>
      <c r="F86" s="54" t="s">
        <v>131</v>
      </c>
      <c r="G86" s="835"/>
      <c r="H86" s="899"/>
      <c r="I86" s="893"/>
      <c r="J86" s="811"/>
      <c r="K86" s="808"/>
      <c r="L86" s="896"/>
      <c r="M86" s="808"/>
      <c r="N86" s="882"/>
      <c r="O86" s="882"/>
      <c r="P86" s="882"/>
      <c r="Q86" s="885"/>
      <c r="R86" s="232"/>
      <c r="S86" s="238"/>
      <c r="T86" s="238"/>
      <c r="U86" s="238"/>
      <c r="V86" s="238"/>
      <c r="W86" s="238"/>
      <c r="X86" s="75"/>
      <c r="Y86" s="75"/>
      <c r="Z86" s="75"/>
      <c r="AA86" s="75"/>
      <c r="AB86" s="12">
        <v>3</v>
      </c>
      <c r="AC86" s="13" t="s">
        <v>325</v>
      </c>
      <c r="AD86" s="14">
        <v>0.7</v>
      </c>
      <c r="AE86" s="22" t="s">
        <v>148</v>
      </c>
      <c r="AF86" s="22">
        <v>43465</v>
      </c>
      <c r="AG86" s="15" t="s">
        <v>147</v>
      </c>
      <c r="AI86" s="245"/>
      <c r="AJ86" s="245"/>
    </row>
    <row r="87" spans="2:36" ht="60.75" hidden="1" customHeight="1" thickBot="1" x14ac:dyDescent="0.3">
      <c r="B87" s="59" t="s">
        <v>391</v>
      </c>
      <c r="C87" s="58" t="s">
        <v>392</v>
      </c>
      <c r="D87" s="54" t="s">
        <v>142</v>
      </c>
      <c r="E87" s="229" t="s">
        <v>538</v>
      </c>
      <c r="F87" s="54" t="s">
        <v>131</v>
      </c>
      <c r="G87" s="833">
        <v>7</v>
      </c>
      <c r="H87" s="897" t="s">
        <v>326</v>
      </c>
      <c r="I87" s="891">
        <v>7.1400000000000005E-2</v>
      </c>
      <c r="J87" s="809">
        <v>100</v>
      </c>
      <c r="K87" s="806" t="s">
        <v>184</v>
      </c>
      <c r="L87" s="894" t="s">
        <v>327</v>
      </c>
      <c r="M87" s="806" t="s">
        <v>133</v>
      </c>
      <c r="N87" s="880">
        <v>0.2</v>
      </c>
      <c r="O87" s="880">
        <v>0.5</v>
      </c>
      <c r="P87" s="880">
        <v>0.7</v>
      </c>
      <c r="Q87" s="883">
        <v>1</v>
      </c>
      <c r="R87" s="232"/>
      <c r="S87" s="238"/>
      <c r="T87" s="238"/>
      <c r="U87" s="238"/>
      <c r="V87" s="238"/>
      <c r="W87" s="238"/>
      <c r="X87" s="75"/>
      <c r="Y87" s="75"/>
      <c r="Z87" s="75"/>
      <c r="AA87" s="75"/>
      <c r="AB87" s="12">
        <v>1</v>
      </c>
      <c r="AC87" s="13" t="s">
        <v>328</v>
      </c>
      <c r="AD87" s="14">
        <v>0.2</v>
      </c>
      <c r="AE87" s="23">
        <v>43115</v>
      </c>
      <c r="AF87" s="22" t="s">
        <v>149</v>
      </c>
      <c r="AG87" s="15" t="s">
        <v>329</v>
      </c>
      <c r="AI87" s="245"/>
      <c r="AJ87" s="245"/>
    </row>
    <row r="88" spans="2:36" ht="51.75" hidden="1" thickBot="1" x14ac:dyDescent="0.3">
      <c r="B88" s="59" t="s">
        <v>391</v>
      </c>
      <c r="C88" s="58" t="s">
        <v>392</v>
      </c>
      <c r="D88" s="54" t="s">
        <v>142</v>
      </c>
      <c r="E88" s="229" t="s">
        <v>538</v>
      </c>
      <c r="F88" s="54" t="s">
        <v>131</v>
      </c>
      <c r="G88" s="834"/>
      <c r="H88" s="898"/>
      <c r="I88" s="892"/>
      <c r="J88" s="810"/>
      <c r="K88" s="807"/>
      <c r="L88" s="895"/>
      <c r="M88" s="807"/>
      <c r="N88" s="881"/>
      <c r="O88" s="881"/>
      <c r="P88" s="881"/>
      <c r="Q88" s="884"/>
      <c r="R88" s="232"/>
      <c r="S88" s="238"/>
      <c r="T88" s="238"/>
      <c r="U88" s="238"/>
      <c r="V88" s="238"/>
      <c r="W88" s="238"/>
      <c r="X88" s="75"/>
      <c r="Y88" s="75"/>
      <c r="Z88" s="75"/>
      <c r="AA88" s="75"/>
      <c r="AB88" s="12">
        <v>2</v>
      </c>
      <c r="AC88" s="13" t="s">
        <v>330</v>
      </c>
      <c r="AD88" s="14">
        <v>0.5</v>
      </c>
      <c r="AE88" s="22">
        <v>43191</v>
      </c>
      <c r="AF88" s="22">
        <v>43465</v>
      </c>
      <c r="AG88" s="15" t="s">
        <v>329</v>
      </c>
      <c r="AI88" s="245"/>
      <c r="AJ88" s="245"/>
    </row>
    <row r="89" spans="2:36" ht="51.75" hidden="1" thickBot="1" x14ac:dyDescent="0.3">
      <c r="B89" s="59" t="s">
        <v>391</v>
      </c>
      <c r="C89" s="58" t="s">
        <v>392</v>
      </c>
      <c r="D89" s="54" t="s">
        <v>142</v>
      </c>
      <c r="E89" s="229" t="s">
        <v>538</v>
      </c>
      <c r="F89" s="54" t="s">
        <v>131</v>
      </c>
      <c r="G89" s="835"/>
      <c r="H89" s="899"/>
      <c r="I89" s="893"/>
      <c r="J89" s="811"/>
      <c r="K89" s="808"/>
      <c r="L89" s="896"/>
      <c r="M89" s="808"/>
      <c r="N89" s="882"/>
      <c r="O89" s="882"/>
      <c r="P89" s="882"/>
      <c r="Q89" s="885"/>
      <c r="R89" s="232"/>
      <c r="S89" s="238"/>
      <c r="T89" s="238"/>
      <c r="U89" s="238"/>
      <c r="V89" s="238"/>
      <c r="W89" s="238"/>
      <c r="X89" s="75"/>
      <c r="Y89" s="75"/>
      <c r="Z89" s="75"/>
      <c r="AA89" s="75"/>
      <c r="AB89" s="12">
        <v>3</v>
      </c>
      <c r="AC89" s="13" t="s">
        <v>150</v>
      </c>
      <c r="AD89" s="14">
        <v>0.3</v>
      </c>
      <c r="AE89" s="22">
        <v>43191</v>
      </c>
      <c r="AF89" s="22">
        <v>43465</v>
      </c>
      <c r="AG89" s="15" t="s">
        <v>329</v>
      </c>
      <c r="AI89" s="245"/>
      <c r="AJ89" s="245"/>
    </row>
    <row r="90" spans="2:36" ht="90.75" hidden="1" customHeight="1" thickBot="1" x14ac:dyDescent="0.3">
      <c r="B90" s="59" t="s">
        <v>391</v>
      </c>
      <c r="C90" s="58" t="s">
        <v>392</v>
      </c>
      <c r="D90" s="54" t="s">
        <v>142</v>
      </c>
      <c r="E90" s="229" t="s">
        <v>538</v>
      </c>
      <c r="F90" s="54" t="s">
        <v>131</v>
      </c>
      <c r="G90" s="833">
        <v>8</v>
      </c>
      <c r="H90" s="888" t="s">
        <v>331</v>
      </c>
      <c r="I90" s="891">
        <v>7.1400000000000005E-2</v>
      </c>
      <c r="J90" s="809">
        <v>100</v>
      </c>
      <c r="K90" s="806" t="s">
        <v>184</v>
      </c>
      <c r="L90" s="894" t="s">
        <v>332</v>
      </c>
      <c r="M90" s="806" t="s">
        <v>133</v>
      </c>
      <c r="N90" s="880">
        <v>0</v>
      </c>
      <c r="O90" s="880">
        <v>0.33</v>
      </c>
      <c r="P90" s="880">
        <v>0.66</v>
      </c>
      <c r="Q90" s="883">
        <v>1</v>
      </c>
      <c r="R90" s="232"/>
      <c r="S90" s="238"/>
      <c r="T90" s="238"/>
      <c r="U90" s="238"/>
      <c r="V90" s="238"/>
      <c r="W90" s="238"/>
      <c r="X90" s="75"/>
      <c r="Y90" s="75"/>
      <c r="Z90" s="75"/>
      <c r="AA90" s="75"/>
      <c r="AB90" s="12">
        <v>1</v>
      </c>
      <c r="AC90" s="13" t="s">
        <v>151</v>
      </c>
      <c r="AD90" s="14">
        <v>0.33</v>
      </c>
      <c r="AE90" s="23">
        <v>43115</v>
      </c>
      <c r="AF90" s="22">
        <v>43220</v>
      </c>
      <c r="AG90" s="15" t="s">
        <v>152</v>
      </c>
      <c r="AI90" s="245"/>
      <c r="AJ90" s="245"/>
    </row>
    <row r="91" spans="2:36" ht="51.75" hidden="1" thickBot="1" x14ac:dyDescent="0.3">
      <c r="B91" s="59" t="s">
        <v>391</v>
      </c>
      <c r="C91" s="58" t="s">
        <v>392</v>
      </c>
      <c r="D91" s="54" t="s">
        <v>142</v>
      </c>
      <c r="E91" s="229" t="s">
        <v>538</v>
      </c>
      <c r="F91" s="54" t="s">
        <v>131</v>
      </c>
      <c r="G91" s="834"/>
      <c r="H91" s="889"/>
      <c r="I91" s="892"/>
      <c r="J91" s="810"/>
      <c r="K91" s="807"/>
      <c r="L91" s="895"/>
      <c r="M91" s="807"/>
      <c r="N91" s="881"/>
      <c r="O91" s="881"/>
      <c r="P91" s="881"/>
      <c r="Q91" s="884"/>
      <c r="R91" s="232"/>
      <c r="S91" s="238"/>
      <c r="T91" s="238"/>
      <c r="U91" s="238"/>
      <c r="V91" s="238"/>
      <c r="W91" s="238"/>
      <c r="X91" s="75"/>
      <c r="Y91" s="75"/>
      <c r="Z91" s="75"/>
      <c r="AA91" s="75"/>
      <c r="AB91" s="12">
        <v>2</v>
      </c>
      <c r="AC91" s="13" t="s">
        <v>153</v>
      </c>
      <c r="AD91" s="14">
        <v>0.33</v>
      </c>
      <c r="AE91" s="23">
        <v>43221</v>
      </c>
      <c r="AF91" s="22">
        <v>43312</v>
      </c>
      <c r="AG91" s="15" t="s">
        <v>152</v>
      </c>
      <c r="AI91" s="245"/>
      <c r="AJ91" s="245"/>
    </row>
    <row r="92" spans="2:36" ht="51.75" hidden="1" thickBot="1" x14ac:dyDescent="0.3">
      <c r="B92" s="59" t="s">
        <v>391</v>
      </c>
      <c r="C92" s="58" t="s">
        <v>392</v>
      </c>
      <c r="D92" s="54" t="s">
        <v>142</v>
      </c>
      <c r="E92" s="229" t="s">
        <v>538</v>
      </c>
      <c r="F92" s="54" t="s">
        <v>131</v>
      </c>
      <c r="G92" s="835"/>
      <c r="H92" s="890"/>
      <c r="I92" s="893"/>
      <c r="J92" s="811"/>
      <c r="K92" s="808"/>
      <c r="L92" s="896"/>
      <c r="M92" s="808"/>
      <c r="N92" s="882"/>
      <c r="O92" s="882"/>
      <c r="P92" s="882"/>
      <c r="Q92" s="885"/>
      <c r="R92" s="232"/>
      <c r="S92" s="238"/>
      <c r="T92" s="238"/>
      <c r="U92" s="238"/>
      <c r="V92" s="238"/>
      <c r="W92" s="238"/>
      <c r="X92" s="75"/>
      <c r="Y92" s="75"/>
      <c r="Z92" s="75"/>
      <c r="AA92" s="75"/>
      <c r="AB92" s="12">
        <v>3</v>
      </c>
      <c r="AC92" s="13" t="s">
        <v>154</v>
      </c>
      <c r="AD92" s="14">
        <v>0.34</v>
      </c>
      <c r="AE92" s="23">
        <v>43313</v>
      </c>
      <c r="AF92" s="22">
        <v>43465</v>
      </c>
      <c r="AG92" s="15" t="s">
        <v>152</v>
      </c>
      <c r="AI92" s="245"/>
      <c r="AJ92" s="245"/>
    </row>
    <row r="93" spans="2:36" ht="51.75" hidden="1" customHeight="1" thickBot="1" x14ac:dyDescent="0.3">
      <c r="B93" s="59" t="s">
        <v>391</v>
      </c>
      <c r="C93" s="58" t="s">
        <v>392</v>
      </c>
      <c r="D93" s="54" t="s">
        <v>23</v>
      </c>
      <c r="E93" s="229" t="s">
        <v>538</v>
      </c>
      <c r="F93" s="54" t="s">
        <v>131</v>
      </c>
      <c r="G93" s="833">
        <v>9</v>
      </c>
      <c r="H93" s="888" t="s">
        <v>155</v>
      </c>
      <c r="I93" s="904">
        <v>7.1400000000000005E-2</v>
      </c>
      <c r="J93" s="809">
        <v>100</v>
      </c>
      <c r="K93" s="806" t="s">
        <v>184</v>
      </c>
      <c r="L93" s="877" t="s">
        <v>156</v>
      </c>
      <c r="M93" s="806" t="s">
        <v>133</v>
      </c>
      <c r="N93" s="880">
        <v>0.5</v>
      </c>
      <c r="O93" s="880">
        <v>1</v>
      </c>
      <c r="P93" s="880"/>
      <c r="Q93" s="883"/>
      <c r="R93" s="232"/>
      <c r="S93" s="238"/>
      <c r="T93" s="238"/>
      <c r="U93" s="238"/>
      <c r="V93" s="238"/>
      <c r="W93" s="238"/>
      <c r="X93" s="75"/>
      <c r="Y93" s="75"/>
      <c r="Z93" s="75"/>
      <c r="AA93" s="75"/>
      <c r="AB93" s="12">
        <v>1</v>
      </c>
      <c r="AC93" s="13" t="s">
        <v>333</v>
      </c>
      <c r="AD93" s="14">
        <v>0.25</v>
      </c>
      <c r="AE93" s="23">
        <v>43115</v>
      </c>
      <c r="AF93" s="22">
        <v>43159</v>
      </c>
      <c r="AG93" s="15" t="s">
        <v>157</v>
      </c>
      <c r="AI93" s="245"/>
      <c r="AJ93" s="245"/>
    </row>
    <row r="94" spans="2:36" ht="51.75" hidden="1" thickBot="1" x14ac:dyDescent="0.3">
      <c r="B94" s="59" t="s">
        <v>391</v>
      </c>
      <c r="C94" s="58" t="s">
        <v>392</v>
      </c>
      <c r="D94" s="54" t="s">
        <v>23</v>
      </c>
      <c r="E94" s="229" t="s">
        <v>538</v>
      </c>
      <c r="F94" s="54" t="s">
        <v>131</v>
      </c>
      <c r="G94" s="834"/>
      <c r="H94" s="889"/>
      <c r="I94" s="905"/>
      <c r="J94" s="810"/>
      <c r="K94" s="807"/>
      <c r="L94" s="878"/>
      <c r="M94" s="807"/>
      <c r="N94" s="881"/>
      <c r="O94" s="881"/>
      <c r="P94" s="881"/>
      <c r="Q94" s="884"/>
      <c r="R94" s="232"/>
      <c r="S94" s="238"/>
      <c r="T94" s="238"/>
      <c r="U94" s="238"/>
      <c r="V94" s="238"/>
      <c r="W94" s="238"/>
      <c r="X94" s="75"/>
      <c r="Y94" s="75"/>
      <c r="Z94" s="75"/>
      <c r="AA94" s="75"/>
      <c r="AB94" s="12">
        <v>2</v>
      </c>
      <c r="AC94" s="13" t="s">
        <v>158</v>
      </c>
      <c r="AD94" s="14">
        <v>0.25</v>
      </c>
      <c r="AE94" s="22">
        <v>43160</v>
      </c>
      <c r="AF94" s="22">
        <v>43190</v>
      </c>
      <c r="AG94" s="15" t="s">
        <v>157</v>
      </c>
      <c r="AI94" s="245"/>
      <c r="AJ94" s="245"/>
    </row>
    <row r="95" spans="2:36" ht="51.75" hidden="1" thickBot="1" x14ac:dyDescent="0.3">
      <c r="B95" s="59" t="s">
        <v>391</v>
      </c>
      <c r="C95" s="58" t="s">
        <v>392</v>
      </c>
      <c r="D95" s="54" t="s">
        <v>23</v>
      </c>
      <c r="E95" s="229" t="s">
        <v>538</v>
      </c>
      <c r="F95" s="54" t="s">
        <v>131</v>
      </c>
      <c r="G95" s="835"/>
      <c r="H95" s="890"/>
      <c r="I95" s="906"/>
      <c r="J95" s="811"/>
      <c r="K95" s="808"/>
      <c r="L95" s="879"/>
      <c r="M95" s="808"/>
      <c r="N95" s="882"/>
      <c r="O95" s="882"/>
      <c r="P95" s="882"/>
      <c r="Q95" s="885"/>
      <c r="R95" s="232"/>
      <c r="S95" s="238"/>
      <c r="T95" s="238"/>
      <c r="U95" s="238"/>
      <c r="V95" s="238"/>
      <c r="W95" s="238"/>
      <c r="X95" s="75"/>
      <c r="Y95" s="75"/>
      <c r="Z95" s="75"/>
      <c r="AA95" s="75"/>
      <c r="AB95" s="12">
        <v>3</v>
      </c>
      <c r="AC95" s="13" t="s">
        <v>334</v>
      </c>
      <c r="AD95" s="14">
        <v>0.5</v>
      </c>
      <c r="AE95" s="22">
        <v>43191</v>
      </c>
      <c r="AF95" s="22" t="s">
        <v>143</v>
      </c>
      <c r="AG95" s="15" t="s">
        <v>157</v>
      </c>
      <c r="AI95" s="245"/>
      <c r="AJ95" s="245"/>
    </row>
    <row r="96" spans="2:36" ht="90.75" hidden="1" customHeight="1" thickBot="1" x14ac:dyDescent="0.3">
      <c r="B96" s="59" t="s">
        <v>391</v>
      </c>
      <c r="C96" s="58" t="s">
        <v>392</v>
      </c>
      <c r="D96" s="54" t="s">
        <v>23</v>
      </c>
      <c r="E96" s="229" t="s">
        <v>538</v>
      </c>
      <c r="F96" s="54" t="s">
        <v>131</v>
      </c>
      <c r="G96" s="833">
        <v>10</v>
      </c>
      <c r="H96" s="897" t="s">
        <v>335</v>
      </c>
      <c r="I96" s="891">
        <v>7.1400000000000005E-2</v>
      </c>
      <c r="J96" s="809">
        <v>100</v>
      </c>
      <c r="K96" s="806" t="s">
        <v>184</v>
      </c>
      <c r="L96" s="894" t="s">
        <v>159</v>
      </c>
      <c r="M96" s="806" t="s">
        <v>133</v>
      </c>
      <c r="N96" s="880">
        <v>0.1</v>
      </c>
      <c r="O96" s="880">
        <v>0.4</v>
      </c>
      <c r="P96" s="880">
        <v>0.7</v>
      </c>
      <c r="Q96" s="883">
        <v>1</v>
      </c>
      <c r="R96" s="232"/>
      <c r="S96" s="238"/>
      <c r="T96" s="238"/>
      <c r="U96" s="238"/>
      <c r="V96" s="238"/>
      <c r="W96" s="238"/>
      <c r="X96" s="75"/>
      <c r="Y96" s="75"/>
      <c r="Z96" s="75"/>
      <c r="AA96" s="75"/>
      <c r="AB96" s="12">
        <v>1</v>
      </c>
      <c r="AC96" s="13" t="s">
        <v>336</v>
      </c>
      <c r="AD96" s="14">
        <v>0.1</v>
      </c>
      <c r="AE96" s="23">
        <v>43115</v>
      </c>
      <c r="AF96" s="22">
        <v>43190</v>
      </c>
      <c r="AG96" s="15" t="s">
        <v>160</v>
      </c>
      <c r="AH96" s="164"/>
      <c r="AI96" s="245"/>
      <c r="AJ96" s="245"/>
    </row>
    <row r="97" spans="2:36" ht="51.75" hidden="1" thickBot="1" x14ac:dyDescent="0.3">
      <c r="B97" s="59" t="s">
        <v>391</v>
      </c>
      <c r="C97" s="58" t="s">
        <v>392</v>
      </c>
      <c r="D97" s="54" t="s">
        <v>23</v>
      </c>
      <c r="E97" s="229" t="s">
        <v>538</v>
      </c>
      <c r="F97" s="54" t="s">
        <v>131</v>
      </c>
      <c r="G97" s="834"/>
      <c r="H97" s="898"/>
      <c r="I97" s="892"/>
      <c r="J97" s="810"/>
      <c r="K97" s="807"/>
      <c r="L97" s="895"/>
      <c r="M97" s="807"/>
      <c r="N97" s="881"/>
      <c r="O97" s="881"/>
      <c r="P97" s="881"/>
      <c r="Q97" s="884"/>
      <c r="R97" s="232"/>
      <c r="S97" s="238"/>
      <c r="T97" s="238"/>
      <c r="U97" s="238"/>
      <c r="V97" s="238"/>
      <c r="W97" s="238"/>
      <c r="X97" s="75"/>
      <c r="Y97" s="75"/>
      <c r="Z97" s="75"/>
      <c r="AA97" s="75"/>
      <c r="AB97" s="12">
        <v>2</v>
      </c>
      <c r="AC97" s="13" t="s">
        <v>337</v>
      </c>
      <c r="AD97" s="14">
        <v>0.2</v>
      </c>
      <c r="AE97" s="22">
        <v>43191</v>
      </c>
      <c r="AF97" s="22">
        <v>43250</v>
      </c>
      <c r="AG97" s="15" t="s">
        <v>160</v>
      </c>
      <c r="AI97" s="245"/>
      <c r="AJ97" s="245"/>
    </row>
    <row r="98" spans="2:36" ht="90.75" hidden="1" thickBot="1" x14ac:dyDescent="0.3">
      <c r="B98" s="59" t="s">
        <v>391</v>
      </c>
      <c r="C98" s="58" t="s">
        <v>392</v>
      </c>
      <c r="D98" s="54" t="s">
        <v>23</v>
      </c>
      <c r="E98" s="229" t="s">
        <v>538</v>
      </c>
      <c r="F98" s="54" t="s">
        <v>131</v>
      </c>
      <c r="G98" s="835"/>
      <c r="H98" s="899"/>
      <c r="I98" s="893"/>
      <c r="J98" s="811"/>
      <c r="K98" s="808"/>
      <c r="L98" s="896"/>
      <c r="M98" s="808"/>
      <c r="N98" s="882"/>
      <c r="O98" s="882"/>
      <c r="P98" s="882"/>
      <c r="Q98" s="885"/>
      <c r="R98" s="232"/>
      <c r="S98" s="238"/>
      <c r="T98" s="238"/>
      <c r="U98" s="238"/>
      <c r="V98" s="238"/>
      <c r="W98" s="238"/>
      <c r="X98" s="75"/>
      <c r="Y98" s="75"/>
      <c r="Z98" s="75"/>
      <c r="AA98" s="75"/>
      <c r="AB98" s="12">
        <v>3</v>
      </c>
      <c r="AC98" s="13" t="s">
        <v>161</v>
      </c>
      <c r="AD98" s="14">
        <v>0.7</v>
      </c>
      <c r="AE98" s="22" t="s">
        <v>162</v>
      </c>
      <c r="AF98" s="22">
        <v>43465</v>
      </c>
      <c r="AG98" s="15" t="s">
        <v>160</v>
      </c>
      <c r="AI98" s="245"/>
      <c r="AJ98" s="245"/>
    </row>
    <row r="99" spans="2:36" ht="77.25" hidden="1" customHeight="1" thickBot="1" x14ac:dyDescent="0.3">
      <c r="B99" s="59" t="s">
        <v>391</v>
      </c>
      <c r="C99" s="58" t="s">
        <v>392</v>
      </c>
      <c r="D99" s="54" t="s">
        <v>130</v>
      </c>
      <c r="E99" s="229" t="s">
        <v>537</v>
      </c>
      <c r="F99" s="54" t="s">
        <v>131</v>
      </c>
      <c r="G99" s="833">
        <v>11</v>
      </c>
      <c r="H99" s="888" t="s">
        <v>338</v>
      </c>
      <c r="I99" s="891">
        <v>7.1400000000000005E-2</v>
      </c>
      <c r="J99" s="809">
        <v>100</v>
      </c>
      <c r="K99" s="806" t="s">
        <v>184</v>
      </c>
      <c r="L99" s="894" t="s">
        <v>339</v>
      </c>
      <c r="M99" s="806" t="s">
        <v>133</v>
      </c>
      <c r="N99" s="910">
        <v>0.25</v>
      </c>
      <c r="O99" s="910">
        <v>0.5</v>
      </c>
      <c r="P99" s="910">
        <v>0.75</v>
      </c>
      <c r="Q99" s="911">
        <v>1</v>
      </c>
      <c r="R99" s="232"/>
      <c r="S99" s="238"/>
      <c r="T99" s="238"/>
      <c r="U99" s="238"/>
      <c r="V99" s="238"/>
      <c r="W99" s="238"/>
      <c r="X99" s="75"/>
      <c r="Y99" s="75"/>
      <c r="Z99" s="75"/>
      <c r="AA99" s="75"/>
      <c r="AB99" s="12">
        <v>1</v>
      </c>
      <c r="AC99" s="13" t="s">
        <v>340</v>
      </c>
      <c r="AD99" s="14">
        <v>0.2</v>
      </c>
      <c r="AE99" s="23">
        <v>43132</v>
      </c>
      <c r="AF99" s="22">
        <v>43220</v>
      </c>
      <c r="AG99" s="15" t="s">
        <v>163</v>
      </c>
      <c r="AI99" s="245"/>
      <c r="AJ99" s="245"/>
    </row>
    <row r="100" spans="2:36" ht="77.25" hidden="1" thickBot="1" x14ac:dyDescent="0.3">
      <c r="B100" s="59" t="s">
        <v>391</v>
      </c>
      <c r="C100" s="58" t="s">
        <v>392</v>
      </c>
      <c r="D100" s="54" t="s">
        <v>130</v>
      </c>
      <c r="E100" s="229" t="s">
        <v>537</v>
      </c>
      <c r="F100" s="54" t="s">
        <v>131</v>
      </c>
      <c r="G100" s="834"/>
      <c r="H100" s="889"/>
      <c r="I100" s="892"/>
      <c r="J100" s="810"/>
      <c r="K100" s="807"/>
      <c r="L100" s="895"/>
      <c r="M100" s="807"/>
      <c r="N100" s="910"/>
      <c r="O100" s="910"/>
      <c r="P100" s="910"/>
      <c r="Q100" s="911"/>
      <c r="R100" s="232"/>
      <c r="S100" s="238"/>
      <c r="T100" s="238"/>
      <c r="U100" s="238"/>
      <c r="V100" s="238"/>
      <c r="W100" s="238"/>
      <c r="X100" s="75"/>
      <c r="Y100" s="75"/>
      <c r="Z100" s="75"/>
      <c r="AA100" s="75"/>
      <c r="AB100" s="12">
        <v>2</v>
      </c>
      <c r="AC100" s="13" t="s">
        <v>341</v>
      </c>
      <c r="AD100" s="14">
        <v>0.5</v>
      </c>
      <c r="AE100" s="22">
        <v>43221</v>
      </c>
      <c r="AF100" s="22">
        <v>43373</v>
      </c>
      <c r="AG100" s="15" t="s">
        <v>163</v>
      </c>
      <c r="AI100" s="245"/>
      <c r="AJ100" s="245"/>
    </row>
    <row r="101" spans="2:36" ht="77.25" hidden="1" thickBot="1" x14ac:dyDescent="0.3">
      <c r="B101" s="59" t="s">
        <v>391</v>
      </c>
      <c r="C101" s="58" t="s">
        <v>392</v>
      </c>
      <c r="D101" s="54" t="s">
        <v>130</v>
      </c>
      <c r="E101" s="229" t="s">
        <v>537</v>
      </c>
      <c r="F101" s="54" t="s">
        <v>131</v>
      </c>
      <c r="G101" s="834"/>
      <c r="H101" s="889"/>
      <c r="I101" s="892"/>
      <c r="J101" s="810"/>
      <c r="K101" s="807"/>
      <c r="L101" s="895"/>
      <c r="M101" s="807"/>
      <c r="N101" s="910"/>
      <c r="O101" s="910"/>
      <c r="P101" s="910"/>
      <c r="Q101" s="911"/>
      <c r="R101" s="232"/>
      <c r="S101" s="238"/>
      <c r="T101" s="238"/>
      <c r="U101" s="238"/>
      <c r="V101" s="238"/>
      <c r="W101" s="238"/>
      <c r="X101" s="75"/>
      <c r="Y101" s="75"/>
      <c r="Z101" s="75"/>
      <c r="AA101" s="75"/>
      <c r="AB101" s="12">
        <v>3</v>
      </c>
      <c r="AC101" s="13" t="s">
        <v>342</v>
      </c>
      <c r="AD101" s="14">
        <v>0.1</v>
      </c>
      <c r="AE101" s="22">
        <v>43374</v>
      </c>
      <c r="AF101" s="22">
        <v>43404</v>
      </c>
      <c r="AG101" s="15" t="s">
        <v>163</v>
      </c>
      <c r="AI101" s="245"/>
      <c r="AJ101" s="245"/>
    </row>
    <row r="102" spans="2:36" ht="90.75" hidden="1" thickBot="1" x14ac:dyDescent="0.3">
      <c r="B102" s="59" t="s">
        <v>391</v>
      </c>
      <c r="C102" s="58" t="s">
        <v>392</v>
      </c>
      <c r="D102" s="54" t="s">
        <v>130</v>
      </c>
      <c r="E102" s="229" t="s">
        <v>537</v>
      </c>
      <c r="F102" s="54" t="s">
        <v>131</v>
      </c>
      <c r="G102" s="835"/>
      <c r="H102" s="890"/>
      <c r="I102" s="893"/>
      <c r="J102" s="811"/>
      <c r="K102" s="808"/>
      <c r="L102" s="896"/>
      <c r="M102" s="808"/>
      <c r="N102" s="910"/>
      <c r="O102" s="910"/>
      <c r="P102" s="910"/>
      <c r="Q102" s="911"/>
      <c r="R102" s="232"/>
      <c r="S102" s="238"/>
      <c r="T102" s="238"/>
      <c r="U102" s="238"/>
      <c r="V102" s="238"/>
      <c r="W102" s="238"/>
      <c r="X102" s="75"/>
      <c r="Y102" s="75"/>
      <c r="Z102" s="75"/>
      <c r="AA102" s="75"/>
      <c r="AB102" s="12">
        <v>4</v>
      </c>
      <c r="AC102" s="13" t="s">
        <v>343</v>
      </c>
      <c r="AD102" s="14">
        <v>0.2</v>
      </c>
      <c r="AE102" s="22">
        <v>43405</v>
      </c>
      <c r="AF102" s="22">
        <v>43465</v>
      </c>
      <c r="AG102" s="15" t="s">
        <v>163</v>
      </c>
      <c r="AI102" s="245"/>
      <c r="AJ102" s="245"/>
    </row>
    <row r="103" spans="2:36" ht="77.25" hidden="1" customHeight="1" thickBot="1" x14ac:dyDescent="0.3">
      <c r="B103" s="59" t="s">
        <v>391</v>
      </c>
      <c r="C103" s="58" t="s">
        <v>392</v>
      </c>
      <c r="D103" s="54" t="s">
        <v>130</v>
      </c>
      <c r="E103" s="229" t="s">
        <v>537</v>
      </c>
      <c r="F103" s="54" t="s">
        <v>131</v>
      </c>
      <c r="G103" s="833">
        <v>12</v>
      </c>
      <c r="H103" s="836" t="s">
        <v>164</v>
      </c>
      <c r="I103" s="891">
        <v>7.1400000000000005E-2</v>
      </c>
      <c r="J103" s="809">
        <v>100</v>
      </c>
      <c r="K103" s="806" t="s">
        <v>184</v>
      </c>
      <c r="L103" s="877" t="s">
        <v>165</v>
      </c>
      <c r="M103" s="806" t="s">
        <v>133</v>
      </c>
      <c r="N103" s="806">
        <v>0.25</v>
      </c>
      <c r="O103" s="806">
        <v>0.5</v>
      </c>
      <c r="P103" s="806">
        <v>0.75</v>
      </c>
      <c r="Q103" s="907">
        <v>1</v>
      </c>
      <c r="R103" s="233"/>
      <c r="S103" s="239"/>
      <c r="T103" s="239"/>
      <c r="U103" s="239"/>
      <c r="V103" s="239"/>
      <c r="W103" s="239"/>
      <c r="X103" s="76"/>
      <c r="Y103" s="76"/>
      <c r="Z103" s="76"/>
      <c r="AA103" s="76"/>
      <c r="AB103" s="12">
        <v>1</v>
      </c>
      <c r="AC103" s="13" t="s">
        <v>166</v>
      </c>
      <c r="AD103" s="14">
        <v>0.25</v>
      </c>
      <c r="AE103" s="22">
        <v>43115</v>
      </c>
      <c r="AF103" s="22">
        <v>43159</v>
      </c>
      <c r="AG103" s="15" t="s">
        <v>167</v>
      </c>
      <c r="AI103" s="245"/>
      <c r="AJ103" s="245"/>
    </row>
    <row r="104" spans="2:36" ht="77.25" hidden="1" thickBot="1" x14ac:dyDescent="0.3">
      <c r="B104" s="59" t="s">
        <v>391</v>
      </c>
      <c r="C104" s="58" t="s">
        <v>392</v>
      </c>
      <c r="D104" s="54" t="s">
        <v>130</v>
      </c>
      <c r="E104" s="229" t="s">
        <v>537</v>
      </c>
      <c r="F104" s="54" t="s">
        <v>131</v>
      </c>
      <c r="G104" s="834"/>
      <c r="H104" s="837"/>
      <c r="I104" s="892"/>
      <c r="J104" s="810"/>
      <c r="K104" s="807"/>
      <c r="L104" s="878"/>
      <c r="M104" s="807"/>
      <c r="N104" s="807"/>
      <c r="O104" s="807"/>
      <c r="P104" s="807"/>
      <c r="Q104" s="908"/>
      <c r="R104" s="233"/>
      <c r="S104" s="239"/>
      <c r="T104" s="239"/>
      <c r="U104" s="239"/>
      <c r="V104" s="239"/>
      <c r="W104" s="239"/>
      <c r="X104" s="76"/>
      <c r="Y104" s="76"/>
      <c r="Z104" s="76"/>
      <c r="AA104" s="76"/>
      <c r="AB104" s="12">
        <v>2</v>
      </c>
      <c r="AC104" s="13" t="s">
        <v>168</v>
      </c>
      <c r="AD104" s="14">
        <v>0.25</v>
      </c>
      <c r="AE104" s="22">
        <v>43160</v>
      </c>
      <c r="AF104" s="22">
        <v>43251</v>
      </c>
      <c r="AG104" s="15" t="s">
        <v>167</v>
      </c>
      <c r="AI104" s="245"/>
      <c r="AJ104" s="245"/>
    </row>
    <row r="105" spans="2:36" ht="77.25" hidden="1" thickBot="1" x14ac:dyDescent="0.3">
      <c r="B105" s="59" t="s">
        <v>391</v>
      </c>
      <c r="C105" s="58" t="s">
        <v>392</v>
      </c>
      <c r="D105" s="54" t="s">
        <v>130</v>
      </c>
      <c r="E105" s="229" t="s">
        <v>537</v>
      </c>
      <c r="F105" s="54" t="s">
        <v>131</v>
      </c>
      <c r="G105" s="835"/>
      <c r="H105" s="838"/>
      <c r="I105" s="893"/>
      <c r="J105" s="811"/>
      <c r="K105" s="808"/>
      <c r="L105" s="879"/>
      <c r="M105" s="808"/>
      <c r="N105" s="808"/>
      <c r="O105" s="808"/>
      <c r="P105" s="808"/>
      <c r="Q105" s="909"/>
      <c r="R105" s="233"/>
      <c r="S105" s="239"/>
      <c r="T105" s="239"/>
      <c r="U105" s="239"/>
      <c r="V105" s="239"/>
      <c r="W105" s="239"/>
      <c r="X105" s="76"/>
      <c r="Y105" s="76"/>
      <c r="Z105" s="76"/>
      <c r="AA105" s="76"/>
      <c r="AB105" s="12">
        <v>3</v>
      </c>
      <c r="AC105" s="13" t="s">
        <v>169</v>
      </c>
      <c r="AD105" s="14">
        <v>0.5</v>
      </c>
      <c r="AE105" s="22">
        <v>43252</v>
      </c>
      <c r="AF105" s="22">
        <v>43465</v>
      </c>
      <c r="AG105" s="15" t="s">
        <v>167</v>
      </c>
      <c r="AI105" s="245"/>
      <c r="AJ105" s="245"/>
    </row>
    <row r="106" spans="2:36" ht="77.25" hidden="1" customHeight="1" thickBot="1" x14ac:dyDescent="0.3">
      <c r="B106" s="59" t="s">
        <v>391</v>
      </c>
      <c r="C106" s="58" t="s">
        <v>392</v>
      </c>
      <c r="D106" s="54" t="s">
        <v>130</v>
      </c>
      <c r="E106" s="229" t="s">
        <v>537</v>
      </c>
      <c r="F106" s="54" t="s">
        <v>131</v>
      </c>
      <c r="G106" s="833">
        <v>13</v>
      </c>
      <c r="H106" s="888" t="s">
        <v>344</v>
      </c>
      <c r="I106" s="891">
        <v>7.1400000000000005E-2</v>
      </c>
      <c r="J106" s="809">
        <v>100</v>
      </c>
      <c r="K106" s="806" t="s">
        <v>184</v>
      </c>
      <c r="L106" s="894" t="s">
        <v>345</v>
      </c>
      <c r="M106" s="806" t="s">
        <v>133</v>
      </c>
      <c r="N106" s="806">
        <v>0.25</v>
      </c>
      <c r="O106" s="806">
        <v>0.5</v>
      </c>
      <c r="P106" s="806">
        <v>0.75</v>
      </c>
      <c r="Q106" s="907">
        <v>1</v>
      </c>
      <c r="R106" s="233"/>
      <c r="S106" s="239"/>
      <c r="T106" s="239"/>
      <c r="U106" s="239"/>
      <c r="V106" s="239"/>
      <c r="W106" s="239"/>
      <c r="X106" s="76"/>
      <c r="Y106" s="76"/>
      <c r="Z106" s="76"/>
      <c r="AA106" s="76"/>
      <c r="AB106" s="12">
        <v>1</v>
      </c>
      <c r="AC106" s="13" t="s">
        <v>170</v>
      </c>
      <c r="AD106" s="14">
        <v>0.35</v>
      </c>
      <c r="AE106" s="22">
        <v>43115</v>
      </c>
      <c r="AF106" s="22">
        <v>43251</v>
      </c>
      <c r="AG106" s="15" t="s">
        <v>171</v>
      </c>
      <c r="AI106" s="245"/>
      <c r="AJ106" s="245"/>
    </row>
    <row r="107" spans="2:36" ht="77.25" hidden="1" thickBot="1" x14ac:dyDescent="0.3">
      <c r="B107" s="59" t="s">
        <v>391</v>
      </c>
      <c r="C107" s="58" t="s">
        <v>392</v>
      </c>
      <c r="D107" s="54" t="s">
        <v>130</v>
      </c>
      <c r="E107" s="229" t="s">
        <v>537</v>
      </c>
      <c r="F107" s="54" t="s">
        <v>131</v>
      </c>
      <c r="G107" s="834"/>
      <c r="H107" s="889"/>
      <c r="I107" s="892"/>
      <c r="J107" s="810"/>
      <c r="K107" s="807"/>
      <c r="L107" s="895"/>
      <c r="M107" s="807"/>
      <c r="N107" s="807"/>
      <c r="O107" s="807"/>
      <c r="P107" s="807"/>
      <c r="Q107" s="908"/>
      <c r="R107" s="233"/>
      <c r="S107" s="239"/>
      <c r="T107" s="239"/>
      <c r="U107" s="239"/>
      <c r="V107" s="239"/>
      <c r="W107" s="239"/>
      <c r="X107" s="76"/>
      <c r="Y107" s="76"/>
      <c r="Z107" s="76"/>
      <c r="AA107" s="76"/>
      <c r="AB107" s="12">
        <v>2</v>
      </c>
      <c r="AC107" s="13" t="s">
        <v>172</v>
      </c>
      <c r="AD107" s="14">
        <v>0.15</v>
      </c>
      <c r="AE107" s="22">
        <v>43252</v>
      </c>
      <c r="AF107" s="22">
        <v>43281</v>
      </c>
      <c r="AG107" s="15" t="s">
        <v>171</v>
      </c>
      <c r="AI107" s="245"/>
      <c r="AJ107" s="245"/>
    </row>
    <row r="108" spans="2:36" ht="77.25" hidden="1" thickBot="1" x14ac:dyDescent="0.3">
      <c r="B108" s="59" t="s">
        <v>391</v>
      </c>
      <c r="C108" s="58" t="s">
        <v>392</v>
      </c>
      <c r="D108" s="54" t="s">
        <v>130</v>
      </c>
      <c r="E108" s="229" t="s">
        <v>537</v>
      </c>
      <c r="F108" s="54" t="s">
        <v>131</v>
      </c>
      <c r="G108" s="835"/>
      <c r="H108" s="890"/>
      <c r="I108" s="893"/>
      <c r="J108" s="811"/>
      <c r="K108" s="808"/>
      <c r="L108" s="896"/>
      <c r="M108" s="808"/>
      <c r="N108" s="808"/>
      <c r="O108" s="808"/>
      <c r="P108" s="808"/>
      <c r="Q108" s="909"/>
      <c r="R108" s="233"/>
      <c r="S108" s="239"/>
      <c r="T108" s="239"/>
      <c r="U108" s="239"/>
      <c r="V108" s="239"/>
      <c r="W108" s="239"/>
      <c r="X108" s="76"/>
      <c r="Y108" s="76"/>
      <c r="Z108" s="76"/>
      <c r="AA108" s="76"/>
      <c r="AB108" s="12">
        <v>3</v>
      </c>
      <c r="AC108" s="156" t="s">
        <v>173</v>
      </c>
      <c r="AD108" s="14">
        <v>0.5</v>
      </c>
      <c r="AE108" s="22">
        <v>43282</v>
      </c>
      <c r="AF108" s="22">
        <v>43465</v>
      </c>
      <c r="AG108" s="15" t="s">
        <v>171</v>
      </c>
      <c r="AI108" s="245"/>
      <c r="AJ108" s="245"/>
    </row>
    <row r="109" spans="2:36" ht="77.25" hidden="1" customHeight="1" thickBot="1" x14ac:dyDescent="0.3">
      <c r="B109" s="59" t="s">
        <v>391</v>
      </c>
      <c r="C109" s="58" t="s">
        <v>392</v>
      </c>
      <c r="D109" s="54" t="s">
        <v>130</v>
      </c>
      <c r="E109" s="229" t="s">
        <v>537</v>
      </c>
      <c r="F109" s="54" t="s">
        <v>131</v>
      </c>
      <c r="G109" s="913">
        <v>14</v>
      </c>
      <c r="H109" s="867" t="s">
        <v>346</v>
      </c>
      <c r="I109" s="915">
        <v>7.1800000000000003E-2</v>
      </c>
      <c r="J109" s="865">
        <v>100</v>
      </c>
      <c r="K109" s="846" t="s">
        <v>184</v>
      </c>
      <c r="L109" s="867" t="s">
        <v>174</v>
      </c>
      <c r="M109" s="846" t="s">
        <v>133</v>
      </c>
      <c r="N109" s="846">
        <v>0.25</v>
      </c>
      <c r="O109" s="846">
        <v>0.5</v>
      </c>
      <c r="P109" s="846">
        <v>0.75</v>
      </c>
      <c r="Q109" s="912">
        <v>1</v>
      </c>
      <c r="R109" s="233"/>
      <c r="S109" s="239"/>
      <c r="T109" s="239"/>
      <c r="U109" s="239"/>
      <c r="V109" s="239"/>
      <c r="W109" s="239"/>
      <c r="X109" s="76"/>
      <c r="Y109" s="76"/>
      <c r="Z109" s="76"/>
      <c r="AA109" s="76"/>
      <c r="AB109" s="12">
        <v>1</v>
      </c>
      <c r="AC109" s="13" t="s">
        <v>347</v>
      </c>
      <c r="AD109" s="14">
        <v>0.5</v>
      </c>
      <c r="AE109" s="22">
        <v>43115</v>
      </c>
      <c r="AF109" s="22">
        <v>43281</v>
      </c>
      <c r="AG109" s="15" t="s">
        <v>175</v>
      </c>
      <c r="AI109" s="245"/>
      <c r="AJ109" s="245"/>
    </row>
    <row r="110" spans="2:36" ht="77.25" hidden="1" thickBot="1" x14ac:dyDescent="0.3">
      <c r="B110" s="59" t="s">
        <v>391</v>
      </c>
      <c r="C110" s="58" t="s">
        <v>392</v>
      </c>
      <c r="D110" s="54" t="s">
        <v>130</v>
      </c>
      <c r="E110" s="229" t="s">
        <v>537</v>
      </c>
      <c r="F110" s="54" t="s">
        <v>131</v>
      </c>
      <c r="G110" s="914"/>
      <c r="H110" s="867"/>
      <c r="I110" s="915"/>
      <c r="J110" s="865"/>
      <c r="K110" s="846"/>
      <c r="L110" s="867"/>
      <c r="M110" s="846"/>
      <c r="N110" s="846"/>
      <c r="O110" s="846"/>
      <c r="P110" s="846"/>
      <c r="Q110" s="912"/>
      <c r="R110" s="233"/>
      <c r="S110" s="239"/>
      <c r="T110" s="239"/>
      <c r="U110" s="239"/>
      <c r="V110" s="239"/>
      <c r="W110" s="239"/>
      <c r="X110" s="76"/>
      <c r="Y110" s="76"/>
      <c r="Z110" s="76"/>
      <c r="AA110" s="76"/>
      <c r="AB110" s="213">
        <v>2</v>
      </c>
      <c r="AC110" s="13" t="s">
        <v>348</v>
      </c>
      <c r="AD110" s="14">
        <v>0.5</v>
      </c>
      <c r="AE110" s="22">
        <v>43282</v>
      </c>
      <c r="AF110" s="22">
        <v>43465</v>
      </c>
      <c r="AG110" s="15" t="s">
        <v>175</v>
      </c>
      <c r="AI110" s="245"/>
      <c r="AJ110" s="245"/>
    </row>
    <row r="111" spans="2:36" ht="45" hidden="1" customHeight="1" thickBot="1" x14ac:dyDescent="0.3">
      <c r="B111" s="57" t="s">
        <v>391</v>
      </c>
      <c r="C111" s="58" t="s">
        <v>392</v>
      </c>
      <c r="D111" s="52" t="s">
        <v>52</v>
      </c>
      <c r="E111" s="229" t="s">
        <v>539</v>
      </c>
      <c r="F111" s="53" t="s">
        <v>176</v>
      </c>
      <c r="G111" s="755">
        <v>1</v>
      </c>
      <c r="H111" s="787" t="s">
        <v>480</v>
      </c>
      <c r="I111" s="788">
        <v>7.6899999999999996E-2</v>
      </c>
      <c r="J111" s="789">
        <v>100</v>
      </c>
      <c r="K111" s="790" t="s">
        <v>481</v>
      </c>
      <c r="L111" s="791" t="s">
        <v>482</v>
      </c>
      <c r="M111" s="794" t="s">
        <v>483</v>
      </c>
      <c r="N111" s="747">
        <v>0.25</v>
      </c>
      <c r="O111" s="751">
        <v>0.5</v>
      </c>
      <c r="P111" s="751">
        <v>0.75</v>
      </c>
      <c r="Q111" s="751">
        <v>1</v>
      </c>
      <c r="R111" s="181"/>
      <c r="S111" s="240"/>
      <c r="T111" s="240"/>
      <c r="U111" s="240"/>
      <c r="V111" s="240"/>
      <c r="W111" s="240"/>
      <c r="X111" s="181"/>
      <c r="Y111" s="181"/>
      <c r="Z111" s="181"/>
      <c r="AB111" s="214">
        <v>1</v>
      </c>
      <c r="AC111" s="207" t="s">
        <v>484</v>
      </c>
      <c r="AD111" s="186">
        <v>0.25</v>
      </c>
      <c r="AE111" s="187">
        <v>43132</v>
      </c>
      <c r="AF111" s="187">
        <v>43190</v>
      </c>
      <c r="AG111" s="188" t="s">
        <v>483</v>
      </c>
      <c r="AI111" s="245"/>
      <c r="AJ111" s="245"/>
    </row>
    <row r="112" spans="2:36" ht="60.75" hidden="1" customHeight="1" thickBot="1" x14ac:dyDescent="0.3">
      <c r="B112" s="57" t="s">
        <v>391</v>
      </c>
      <c r="C112" s="58" t="s">
        <v>392</v>
      </c>
      <c r="D112" s="52" t="s">
        <v>52</v>
      </c>
      <c r="E112" s="229" t="s">
        <v>539</v>
      </c>
      <c r="F112" s="53" t="s">
        <v>176</v>
      </c>
      <c r="G112" s="756"/>
      <c r="H112" s="779"/>
      <c r="I112" s="762"/>
      <c r="J112" s="765"/>
      <c r="K112" s="768"/>
      <c r="L112" s="792"/>
      <c r="M112" s="774"/>
      <c r="N112" s="750"/>
      <c r="O112" s="752"/>
      <c r="P112" s="752"/>
      <c r="Q112" s="752"/>
      <c r="R112" s="182"/>
      <c r="S112" s="241"/>
      <c r="T112" s="241"/>
      <c r="U112" s="241"/>
      <c r="V112" s="241"/>
      <c r="W112" s="241"/>
      <c r="X112" s="182"/>
      <c r="Y112" s="182"/>
      <c r="Z112" s="182"/>
      <c r="AB112" s="214">
        <v>2</v>
      </c>
      <c r="AC112" s="208" t="s">
        <v>485</v>
      </c>
      <c r="AD112" s="189">
        <v>0.65</v>
      </c>
      <c r="AE112" s="190">
        <v>43191</v>
      </c>
      <c r="AF112" s="190">
        <v>43373</v>
      </c>
      <c r="AG112" s="188" t="s">
        <v>483</v>
      </c>
      <c r="AI112" s="245"/>
      <c r="AJ112" s="245"/>
    </row>
    <row r="113" spans="2:36" ht="142.5" hidden="1" thickBot="1" x14ac:dyDescent="0.3">
      <c r="B113" s="57" t="s">
        <v>391</v>
      </c>
      <c r="C113" s="58" t="s">
        <v>392</v>
      </c>
      <c r="D113" s="52" t="s">
        <v>52</v>
      </c>
      <c r="E113" s="229" t="s">
        <v>539</v>
      </c>
      <c r="F113" s="53" t="s">
        <v>176</v>
      </c>
      <c r="G113" s="757"/>
      <c r="H113" s="780"/>
      <c r="I113" s="763"/>
      <c r="J113" s="766"/>
      <c r="K113" s="769"/>
      <c r="L113" s="793"/>
      <c r="M113" s="775"/>
      <c r="N113" s="746"/>
      <c r="O113" s="753"/>
      <c r="P113" s="753"/>
      <c r="Q113" s="753"/>
      <c r="R113" s="182"/>
      <c r="S113" s="241"/>
      <c r="T113" s="241"/>
      <c r="U113" s="241"/>
      <c r="V113" s="241"/>
      <c r="W113" s="241"/>
      <c r="X113" s="182"/>
      <c r="Y113" s="182"/>
      <c r="Z113" s="182"/>
      <c r="AB113" s="214">
        <v>3</v>
      </c>
      <c r="AC113" s="209" t="s">
        <v>486</v>
      </c>
      <c r="AD113" s="191">
        <v>0.1</v>
      </c>
      <c r="AE113" s="192">
        <v>43374</v>
      </c>
      <c r="AF113" s="192">
        <v>43404</v>
      </c>
      <c r="AG113" s="188" t="s">
        <v>483</v>
      </c>
      <c r="AI113" s="245"/>
      <c r="AJ113" s="245"/>
    </row>
    <row r="114" spans="2:36" ht="74.25" hidden="1" customHeight="1" thickBot="1" x14ac:dyDescent="0.3">
      <c r="B114" s="57" t="s">
        <v>391</v>
      </c>
      <c r="C114" s="58" t="s">
        <v>392</v>
      </c>
      <c r="D114" s="52" t="s">
        <v>52</v>
      </c>
      <c r="E114" s="229" t="s">
        <v>540</v>
      </c>
      <c r="F114" s="53" t="s">
        <v>176</v>
      </c>
      <c r="G114" s="755">
        <v>2</v>
      </c>
      <c r="H114" s="758" t="s">
        <v>491</v>
      </c>
      <c r="I114" s="761">
        <v>7.6899999999999996E-2</v>
      </c>
      <c r="J114" s="764">
        <v>100</v>
      </c>
      <c r="K114" s="767" t="s">
        <v>481</v>
      </c>
      <c r="L114" s="784" t="s">
        <v>492</v>
      </c>
      <c r="M114" s="773" t="s">
        <v>493</v>
      </c>
      <c r="N114" s="747">
        <v>0.25</v>
      </c>
      <c r="O114" s="751">
        <v>0.5</v>
      </c>
      <c r="P114" s="751">
        <v>0.75</v>
      </c>
      <c r="Q114" s="751">
        <v>1</v>
      </c>
      <c r="R114" s="181"/>
      <c r="S114" s="240"/>
      <c r="T114" s="240"/>
      <c r="U114" s="240"/>
      <c r="V114" s="240"/>
      <c r="W114" s="240"/>
      <c r="X114" s="181"/>
      <c r="Y114" s="181"/>
      <c r="Z114" s="181"/>
      <c r="AB114" s="214">
        <v>1</v>
      </c>
      <c r="AC114" s="207" t="s">
        <v>484</v>
      </c>
      <c r="AD114" s="186">
        <v>0.25</v>
      </c>
      <c r="AE114" s="187">
        <v>43132</v>
      </c>
      <c r="AF114" s="187">
        <v>43190</v>
      </c>
      <c r="AG114" s="188" t="s">
        <v>493</v>
      </c>
      <c r="AI114" s="245"/>
      <c r="AJ114" s="245"/>
    </row>
    <row r="115" spans="2:36" ht="74.25" hidden="1" customHeight="1" thickBot="1" x14ac:dyDescent="0.3">
      <c r="B115" s="57" t="s">
        <v>391</v>
      </c>
      <c r="C115" s="58" t="s">
        <v>392</v>
      </c>
      <c r="D115" s="52" t="s">
        <v>52</v>
      </c>
      <c r="E115" s="229" t="s">
        <v>540</v>
      </c>
      <c r="F115" s="53" t="s">
        <v>176</v>
      </c>
      <c r="G115" s="756"/>
      <c r="H115" s="759"/>
      <c r="I115" s="762"/>
      <c r="J115" s="765"/>
      <c r="K115" s="768"/>
      <c r="L115" s="785"/>
      <c r="M115" s="774"/>
      <c r="N115" s="750"/>
      <c r="O115" s="752"/>
      <c r="P115" s="752"/>
      <c r="Q115" s="752"/>
      <c r="R115" s="182"/>
      <c r="S115" s="241"/>
      <c r="T115" s="241"/>
      <c r="U115" s="241"/>
      <c r="V115" s="241"/>
      <c r="W115" s="241"/>
      <c r="X115" s="182"/>
      <c r="Y115" s="182"/>
      <c r="Z115" s="182"/>
      <c r="AB115" s="214">
        <v>2</v>
      </c>
      <c r="AC115" s="216" t="s">
        <v>524</v>
      </c>
      <c r="AD115" s="189">
        <v>0.65</v>
      </c>
      <c r="AE115" s="190">
        <v>43191</v>
      </c>
      <c r="AF115" s="190">
        <v>43373</v>
      </c>
      <c r="AG115" s="188" t="s">
        <v>493</v>
      </c>
      <c r="AI115" s="245"/>
      <c r="AJ115" s="245"/>
    </row>
    <row r="116" spans="2:36" ht="74.25" hidden="1" customHeight="1" thickBot="1" x14ac:dyDescent="0.3">
      <c r="B116" s="57" t="s">
        <v>391</v>
      </c>
      <c r="C116" s="58" t="s">
        <v>392</v>
      </c>
      <c r="D116" s="52" t="s">
        <v>52</v>
      </c>
      <c r="E116" s="229" t="s">
        <v>540</v>
      </c>
      <c r="F116" s="53" t="s">
        <v>176</v>
      </c>
      <c r="G116" s="757"/>
      <c r="H116" s="760"/>
      <c r="I116" s="763"/>
      <c r="J116" s="766"/>
      <c r="K116" s="769"/>
      <c r="L116" s="786"/>
      <c r="M116" s="775"/>
      <c r="N116" s="746"/>
      <c r="O116" s="753"/>
      <c r="P116" s="753"/>
      <c r="Q116" s="753"/>
      <c r="R116" s="182"/>
      <c r="S116" s="241"/>
      <c r="T116" s="241"/>
      <c r="U116" s="241"/>
      <c r="V116" s="241"/>
      <c r="W116" s="241"/>
      <c r="X116" s="182"/>
      <c r="Y116" s="182"/>
      <c r="Z116" s="182"/>
      <c r="AB116" s="214">
        <v>3</v>
      </c>
      <c r="AC116" s="209" t="s">
        <v>523</v>
      </c>
      <c r="AD116" s="191">
        <v>0.1</v>
      </c>
      <c r="AE116" s="193">
        <v>43374</v>
      </c>
      <c r="AF116" s="193">
        <v>43404</v>
      </c>
      <c r="AG116" s="188" t="s">
        <v>493</v>
      </c>
      <c r="AI116" s="245"/>
      <c r="AJ116" s="245"/>
    </row>
    <row r="117" spans="2:36" ht="74.25" hidden="1" customHeight="1" thickBot="1" x14ac:dyDescent="0.3">
      <c r="B117" s="57" t="s">
        <v>391</v>
      </c>
      <c r="C117" s="58" t="s">
        <v>392</v>
      </c>
      <c r="D117" s="52" t="s">
        <v>52</v>
      </c>
      <c r="E117" s="229" t="s">
        <v>540</v>
      </c>
      <c r="F117" s="53" t="s">
        <v>176</v>
      </c>
      <c r="G117" s="755">
        <v>3</v>
      </c>
      <c r="H117" s="758" t="s">
        <v>179</v>
      </c>
      <c r="I117" s="761">
        <v>7.6899999999999996E-2</v>
      </c>
      <c r="J117" s="764">
        <v>100</v>
      </c>
      <c r="K117" s="767" t="s">
        <v>481</v>
      </c>
      <c r="L117" s="767" t="s">
        <v>494</v>
      </c>
      <c r="M117" s="773" t="s">
        <v>495</v>
      </c>
      <c r="N117" s="747">
        <v>0.25</v>
      </c>
      <c r="O117" s="751">
        <v>0.5</v>
      </c>
      <c r="P117" s="751">
        <v>0.75</v>
      </c>
      <c r="Q117" s="751">
        <v>1</v>
      </c>
      <c r="R117" s="181"/>
      <c r="S117" s="240"/>
      <c r="T117" s="240"/>
      <c r="U117" s="240"/>
      <c r="V117" s="240"/>
      <c r="W117" s="240"/>
      <c r="X117" s="181"/>
      <c r="Y117" s="181"/>
      <c r="Z117" s="181"/>
      <c r="AB117" s="214">
        <v>1</v>
      </c>
      <c r="AC117" s="207" t="s">
        <v>484</v>
      </c>
      <c r="AD117" s="186">
        <v>0.25</v>
      </c>
      <c r="AE117" s="187">
        <v>43132</v>
      </c>
      <c r="AF117" s="187">
        <v>43190</v>
      </c>
      <c r="AG117" s="188" t="s">
        <v>495</v>
      </c>
      <c r="AI117" s="245"/>
      <c r="AJ117" s="245"/>
    </row>
    <row r="118" spans="2:36" ht="74.25" hidden="1" customHeight="1" thickBot="1" x14ac:dyDescent="0.3">
      <c r="B118" s="57" t="s">
        <v>391</v>
      </c>
      <c r="C118" s="58" t="s">
        <v>392</v>
      </c>
      <c r="D118" s="52" t="s">
        <v>52</v>
      </c>
      <c r="E118" s="229" t="s">
        <v>540</v>
      </c>
      <c r="F118" s="53" t="s">
        <v>176</v>
      </c>
      <c r="G118" s="756"/>
      <c r="H118" s="759"/>
      <c r="I118" s="762"/>
      <c r="J118" s="765"/>
      <c r="K118" s="768"/>
      <c r="L118" s="768"/>
      <c r="M118" s="774"/>
      <c r="N118" s="750"/>
      <c r="O118" s="752"/>
      <c r="P118" s="752"/>
      <c r="Q118" s="752"/>
      <c r="R118" s="182"/>
      <c r="S118" s="241"/>
      <c r="T118" s="241"/>
      <c r="U118" s="241"/>
      <c r="V118" s="241"/>
      <c r="W118" s="241"/>
      <c r="X118" s="182"/>
      <c r="Y118" s="182"/>
      <c r="Z118" s="182"/>
      <c r="AB118" s="214">
        <v>2</v>
      </c>
      <c r="AC118" s="208" t="s">
        <v>485</v>
      </c>
      <c r="AD118" s="189">
        <v>0.65</v>
      </c>
      <c r="AE118" s="190">
        <v>43191</v>
      </c>
      <c r="AF118" s="190">
        <v>43373</v>
      </c>
      <c r="AG118" s="188" t="s">
        <v>495</v>
      </c>
      <c r="AI118" s="245"/>
      <c r="AJ118" s="245"/>
    </row>
    <row r="119" spans="2:36" ht="74.25" hidden="1" customHeight="1" thickBot="1" x14ac:dyDescent="0.3">
      <c r="B119" s="57" t="s">
        <v>391</v>
      </c>
      <c r="C119" s="58" t="s">
        <v>392</v>
      </c>
      <c r="D119" s="52" t="s">
        <v>52</v>
      </c>
      <c r="E119" s="229" t="s">
        <v>540</v>
      </c>
      <c r="F119" s="53" t="s">
        <v>176</v>
      </c>
      <c r="G119" s="757"/>
      <c r="H119" s="760"/>
      <c r="I119" s="763"/>
      <c r="J119" s="766"/>
      <c r="K119" s="769"/>
      <c r="L119" s="769"/>
      <c r="M119" s="775"/>
      <c r="N119" s="746"/>
      <c r="O119" s="753"/>
      <c r="P119" s="753"/>
      <c r="Q119" s="753"/>
      <c r="R119" s="182"/>
      <c r="S119" s="241"/>
      <c r="T119" s="241"/>
      <c r="U119" s="241"/>
      <c r="V119" s="241"/>
      <c r="W119" s="241"/>
      <c r="X119" s="182"/>
      <c r="Y119" s="182"/>
      <c r="Z119" s="182"/>
      <c r="AB119" s="214">
        <v>3</v>
      </c>
      <c r="AC119" s="209" t="s">
        <v>486</v>
      </c>
      <c r="AD119" s="191">
        <v>0.1</v>
      </c>
      <c r="AE119" s="193">
        <v>43374</v>
      </c>
      <c r="AF119" s="193">
        <v>43404</v>
      </c>
      <c r="AG119" s="188" t="s">
        <v>495</v>
      </c>
      <c r="AI119" s="245"/>
      <c r="AJ119" s="245"/>
    </row>
    <row r="120" spans="2:36" ht="74.25" hidden="1" customHeight="1" thickBot="1" x14ac:dyDescent="0.3">
      <c r="B120" s="57" t="s">
        <v>391</v>
      </c>
      <c r="C120" s="58" t="s">
        <v>392</v>
      </c>
      <c r="D120" s="52" t="s">
        <v>52</v>
      </c>
      <c r="E120" s="229" t="s">
        <v>540</v>
      </c>
      <c r="F120" s="53" t="s">
        <v>176</v>
      </c>
      <c r="G120" s="755">
        <v>4</v>
      </c>
      <c r="H120" s="758" t="s">
        <v>180</v>
      </c>
      <c r="I120" s="761">
        <v>7.6899999999999996E-2</v>
      </c>
      <c r="J120" s="764">
        <v>100</v>
      </c>
      <c r="K120" s="767" t="s">
        <v>481</v>
      </c>
      <c r="L120" s="767" t="s">
        <v>496</v>
      </c>
      <c r="M120" s="773" t="s">
        <v>497</v>
      </c>
      <c r="N120" s="747">
        <v>0.25</v>
      </c>
      <c r="O120" s="751">
        <v>0.5</v>
      </c>
      <c r="P120" s="751">
        <v>0.75</v>
      </c>
      <c r="Q120" s="751">
        <v>1</v>
      </c>
      <c r="R120" s="181"/>
      <c r="S120" s="240"/>
      <c r="T120" s="240"/>
      <c r="U120" s="240"/>
      <c r="V120" s="240"/>
      <c r="W120" s="240"/>
      <c r="X120" s="181"/>
      <c r="Y120" s="181"/>
      <c r="Z120" s="181"/>
      <c r="AB120" s="214">
        <v>1</v>
      </c>
      <c r="AC120" s="207" t="s">
        <v>484</v>
      </c>
      <c r="AD120" s="186">
        <v>0.25</v>
      </c>
      <c r="AE120" s="187">
        <v>43132</v>
      </c>
      <c r="AF120" s="187">
        <v>43190</v>
      </c>
      <c r="AG120" s="188" t="s">
        <v>497</v>
      </c>
      <c r="AI120" s="245"/>
      <c r="AJ120" s="245"/>
    </row>
    <row r="121" spans="2:36" ht="74.25" hidden="1" customHeight="1" thickBot="1" x14ac:dyDescent="0.3">
      <c r="B121" s="57" t="s">
        <v>391</v>
      </c>
      <c r="C121" s="58" t="s">
        <v>392</v>
      </c>
      <c r="D121" s="52" t="s">
        <v>52</v>
      </c>
      <c r="E121" s="229" t="s">
        <v>540</v>
      </c>
      <c r="F121" s="53" t="s">
        <v>176</v>
      </c>
      <c r="G121" s="756"/>
      <c r="H121" s="759"/>
      <c r="I121" s="762"/>
      <c r="J121" s="765"/>
      <c r="K121" s="768"/>
      <c r="L121" s="768"/>
      <c r="M121" s="774"/>
      <c r="N121" s="750"/>
      <c r="O121" s="752"/>
      <c r="P121" s="752"/>
      <c r="Q121" s="752"/>
      <c r="R121" s="182"/>
      <c r="S121" s="241"/>
      <c r="T121" s="241"/>
      <c r="U121" s="241"/>
      <c r="V121" s="241"/>
      <c r="W121" s="241"/>
      <c r="X121" s="182"/>
      <c r="Y121" s="182"/>
      <c r="Z121" s="182"/>
      <c r="AB121" s="214">
        <v>2</v>
      </c>
      <c r="AC121" s="208" t="s">
        <v>485</v>
      </c>
      <c r="AD121" s="189">
        <v>0.65</v>
      </c>
      <c r="AE121" s="190">
        <v>43191</v>
      </c>
      <c r="AF121" s="190">
        <v>43373</v>
      </c>
      <c r="AG121" s="188" t="s">
        <v>497</v>
      </c>
      <c r="AI121" s="245"/>
      <c r="AJ121" s="245"/>
    </row>
    <row r="122" spans="2:36" ht="74.25" hidden="1" customHeight="1" thickBot="1" x14ac:dyDescent="0.3">
      <c r="B122" s="57" t="s">
        <v>391</v>
      </c>
      <c r="C122" s="58" t="s">
        <v>392</v>
      </c>
      <c r="D122" s="52" t="s">
        <v>52</v>
      </c>
      <c r="E122" s="229" t="s">
        <v>540</v>
      </c>
      <c r="F122" s="53" t="s">
        <v>176</v>
      </c>
      <c r="G122" s="757"/>
      <c r="H122" s="760"/>
      <c r="I122" s="763"/>
      <c r="J122" s="766"/>
      <c r="K122" s="769"/>
      <c r="L122" s="769"/>
      <c r="M122" s="775"/>
      <c r="N122" s="746"/>
      <c r="O122" s="753"/>
      <c r="P122" s="753"/>
      <c r="Q122" s="753"/>
      <c r="R122" s="182"/>
      <c r="S122" s="241"/>
      <c r="T122" s="241"/>
      <c r="U122" s="241"/>
      <c r="V122" s="241"/>
      <c r="W122" s="241"/>
      <c r="X122" s="182"/>
      <c r="Y122" s="182"/>
      <c r="Z122" s="182"/>
      <c r="AB122" s="214">
        <v>3</v>
      </c>
      <c r="AC122" s="209" t="s">
        <v>486</v>
      </c>
      <c r="AD122" s="191">
        <v>0.1</v>
      </c>
      <c r="AE122" s="193">
        <v>43374</v>
      </c>
      <c r="AF122" s="193">
        <v>43404</v>
      </c>
      <c r="AG122" s="188" t="s">
        <v>497</v>
      </c>
      <c r="AI122" s="245"/>
      <c r="AJ122" s="245"/>
    </row>
    <row r="123" spans="2:36" ht="74.25" hidden="1" customHeight="1" thickBot="1" x14ac:dyDescent="0.3">
      <c r="B123" s="57" t="s">
        <v>391</v>
      </c>
      <c r="C123" s="58" t="s">
        <v>392</v>
      </c>
      <c r="D123" s="52" t="s">
        <v>52</v>
      </c>
      <c r="E123" s="229" t="s">
        <v>540</v>
      </c>
      <c r="F123" s="53" t="s">
        <v>176</v>
      </c>
      <c r="G123" s="755">
        <v>5</v>
      </c>
      <c r="H123" s="758" t="s">
        <v>182</v>
      </c>
      <c r="I123" s="761">
        <v>7.6899999999999996E-2</v>
      </c>
      <c r="J123" s="764">
        <v>100</v>
      </c>
      <c r="K123" s="767" t="s">
        <v>498</v>
      </c>
      <c r="L123" s="767" t="s">
        <v>499</v>
      </c>
      <c r="M123" s="773" t="s">
        <v>500</v>
      </c>
      <c r="N123" s="747">
        <v>0.25</v>
      </c>
      <c r="O123" s="751">
        <v>0.5</v>
      </c>
      <c r="P123" s="751">
        <v>0.75</v>
      </c>
      <c r="Q123" s="751">
        <v>1</v>
      </c>
      <c r="R123" s="181"/>
      <c r="S123" s="240"/>
      <c r="T123" s="240"/>
      <c r="U123" s="240"/>
      <c r="V123" s="240"/>
      <c r="W123" s="240"/>
      <c r="X123" s="181"/>
      <c r="Y123" s="181"/>
      <c r="Z123" s="181"/>
      <c r="AB123" s="214">
        <v>1</v>
      </c>
      <c r="AC123" s="207" t="s">
        <v>484</v>
      </c>
      <c r="AD123" s="186">
        <v>0.25</v>
      </c>
      <c r="AE123" s="187">
        <v>43132</v>
      </c>
      <c r="AF123" s="187">
        <v>43190</v>
      </c>
      <c r="AG123" s="188" t="s">
        <v>500</v>
      </c>
      <c r="AI123" s="245"/>
      <c r="AJ123" s="245"/>
    </row>
    <row r="124" spans="2:36" ht="74.25" hidden="1" customHeight="1" thickBot="1" x14ac:dyDescent="0.3">
      <c r="B124" s="57" t="s">
        <v>391</v>
      </c>
      <c r="C124" s="58" t="s">
        <v>392</v>
      </c>
      <c r="D124" s="52" t="s">
        <v>52</v>
      </c>
      <c r="E124" s="229" t="s">
        <v>540</v>
      </c>
      <c r="F124" s="53" t="s">
        <v>176</v>
      </c>
      <c r="G124" s="756"/>
      <c r="H124" s="759"/>
      <c r="I124" s="762"/>
      <c r="J124" s="765"/>
      <c r="K124" s="768"/>
      <c r="L124" s="768"/>
      <c r="M124" s="774"/>
      <c r="N124" s="750"/>
      <c r="O124" s="752"/>
      <c r="P124" s="752"/>
      <c r="Q124" s="752"/>
      <c r="R124" s="182"/>
      <c r="S124" s="241"/>
      <c r="T124" s="241"/>
      <c r="U124" s="241"/>
      <c r="V124" s="241"/>
      <c r="W124" s="241"/>
      <c r="X124" s="182"/>
      <c r="Y124" s="182"/>
      <c r="Z124" s="182"/>
      <c r="AB124" s="214">
        <v>2</v>
      </c>
      <c r="AC124" s="216" t="s">
        <v>525</v>
      </c>
      <c r="AD124" s="189">
        <v>0.65</v>
      </c>
      <c r="AE124" s="190">
        <v>43191</v>
      </c>
      <c r="AF124" s="190">
        <v>43373</v>
      </c>
      <c r="AG124" s="188" t="s">
        <v>500</v>
      </c>
      <c r="AI124" s="245"/>
      <c r="AJ124" s="245"/>
    </row>
    <row r="125" spans="2:36" ht="74.25" hidden="1" customHeight="1" thickBot="1" x14ac:dyDescent="0.3">
      <c r="B125" s="57" t="s">
        <v>391</v>
      </c>
      <c r="C125" s="58" t="s">
        <v>392</v>
      </c>
      <c r="D125" s="52" t="s">
        <v>52</v>
      </c>
      <c r="E125" s="229" t="s">
        <v>540</v>
      </c>
      <c r="F125" s="53" t="s">
        <v>176</v>
      </c>
      <c r="G125" s="757"/>
      <c r="H125" s="760"/>
      <c r="I125" s="763"/>
      <c r="J125" s="766"/>
      <c r="K125" s="769"/>
      <c r="L125" s="769"/>
      <c r="M125" s="775"/>
      <c r="N125" s="746"/>
      <c r="O125" s="753"/>
      <c r="P125" s="753"/>
      <c r="Q125" s="753"/>
      <c r="R125" s="182"/>
      <c r="S125" s="241"/>
      <c r="T125" s="241"/>
      <c r="U125" s="241"/>
      <c r="V125" s="241"/>
      <c r="W125" s="241"/>
      <c r="X125" s="182"/>
      <c r="Y125" s="182"/>
      <c r="Z125" s="182"/>
      <c r="AB125" s="214">
        <v>3</v>
      </c>
      <c r="AC125" s="209" t="s">
        <v>486</v>
      </c>
      <c r="AD125" s="191">
        <v>0.1</v>
      </c>
      <c r="AE125" s="193">
        <v>43374</v>
      </c>
      <c r="AF125" s="193">
        <v>43404</v>
      </c>
      <c r="AG125" s="188" t="s">
        <v>500</v>
      </c>
      <c r="AI125" s="245"/>
      <c r="AJ125" s="245"/>
    </row>
    <row r="126" spans="2:36" ht="74.25" hidden="1" customHeight="1" thickBot="1" x14ac:dyDescent="0.3">
      <c r="B126" s="57" t="s">
        <v>391</v>
      </c>
      <c r="C126" s="58" t="s">
        <v>392</v>
      </c>
      <c r="D126" s="52" t="s">
        <v>52</v>
      </c>
      <c r="E126" s="229" t="s">
        <v>539</v>
      </c>
      <c r="F126" s="53" t="s">
        <v>176</v>
      </c>
      <c r="G126" s="755">
        <v>6</v>
      </c>
      <c r="H126" s="758" t="s">
        <v>501</v>
      </c>
      <c r="I126" s="761">
        <v>7.6899999999999996E-2</v>
      </c>
      <c r="J126" s="764">
        <v>100</v>
      </c>
      <c r="K126" s="767" t="s">
        <v>481</v>
      </c>
      <c r="L126" s="767" t="s">
        <v>502</v>
      </c>
      <c r="M126" s="773" t="s">
        <v>503</v>
      </c>
      <c r="N126" s="747">
        <v>0.25</v>
      </c>
      <c r="O126" s="751">
        <v>0.5</v>
      </c>
      <c r="P126" s="751">
        <v>0.75</v>
      </c>
      <c r="Q126" s="751">
        <v>1</v>
      </c>
      <c r="R126" s="181"/>
      <c r="S126" s="240"/>
      <c r="T126" s="240"/>
      <c r="U126" s="240"/>
      <c r="V126" s="240"/>
      <c r="W126" s="240"/>
      <c r="X126" s="181"/>
      <c r="Y126" s="181"/>
      <c r="Z126" s="181"/>
      <c r="AB126" s="214">
        <v>1</v>
      </c>
      <c r="AC126" s="207" t="s">
        <v>484</v>
      </c>
      <c r="AD126" s="186">
        <v>0.25</v>
      </c>
      <c r="AE126" s="187">
        <v>43132</v>
      </c>
      <c r="AF126" s="187">
        <v>43190</v>
      </c>
      <c r="AG126" s="194" t="s">
        <v>503</v>
      </c>
      <c r="AI126" s="245"/>
      <c r="AJ126" s="245"/>
    </row>
    <row r="127" spans="2:36" ht="74.25" hidden="1" customHeight="1" thickBot="1" x14ac:dyDescent="0.3">
      <c r="B127" s="57" t="s">
        <v>391</v>
      </c>
      <c r="C127" s="58" t="s">
        <v>392</v>
      </c>
      <c r="D127" s="52" t="s">
        <v>52</v>
      </c>
      <c r="E127" s="229" t="s">
        <v>539</v>
      </c>
      <c r="F127" s="53" t="s">
        <v>176</v>
      </c>
      <c r="G127" s="756"/>
      <c r="H127" s="759"/>
      <c r="I127" s="762"/>
      <c r="J127" s="765"/>
      <c r="K127" s="768"/>
      <c r="L127" s="768"/>
      <c r="M127" s="774"/>
      <c r="N127" s="750"/>
      <c r="O127" s="752"/>
      <c r="P127" s="752"/>
      <c r="Q127" s="752"/>
      <c r="R127" s="182"/>
      <c r="S127" s="241"/>
      <c r="T127" s="241"/>
      <c r="U127" s="241"/>
      <c r="V127" s="241"/>
      <c r="W127" s="241"/>
      <c r="X127" s="182"/>
      <c r="Y127" s="182"/>
      <c r="Z127" s="182"/>
      <c r="AB127" s="214">
        <v>2</v>
      </c>
      <c r="AC127" s="208" t="s">
        <v>485</v>
      </c>
      <c r="AD127" s="189">
        <v>0.65</v>
      </c>
      <c r="AE127" s="190">
        <v>43191</v>
      </c>
      <c r="AF127" s="190">
        <v>43373</v>
      </c>
      <c r="AG127" s="194" t="s">
        <v>503</v>
      </c>
      <c r="AI127" s="245"/>
      <c r="AJ127" s="245"/>
    </row>
    <row r="128" spans="2:36" ht="74.25" hidden="1" customHeight="1" thickBot="1" x14ac:dyDescent="0.3">
      <c r="B128" s="57" t="s">
        <v>391</v>
      </c>
      <c r="C128" s="58" t="s">
        <v>392</v>
      </c>
      <c r="D128" s="52" t="s">
        <v>52</v>
      </c>
      <c r="E128" s="229" t="s">
        <v>539</v>
      </c>
      <c r="F128" s="53" t="s">
        <v>176</v>
      </c>
      <c r="G128" s="757"/>
      <c r="H128" s="760"/>
      <c r="I128" s="763"/>
      <c r="J128" s="766"/>
      <c r="K128" s="769"/>
      <c r="L128" s="769"/>
      <c r="M128" s="775"/>
      <c r="N128" s="746"/>
      <c r="O128" s="753"/>
      <c r="P128" s="753"/>
      <c r="Q128" s="753"/>
      <c r="R128" s="182"/>
      <c r="S128" s="241"/>
      <c r="T128" s="241"/>
      <c r="U128" s="241"/>
      <c r="V128" s="241"/>
      <c r="W128" s="241"/>
      <c r="X128" s="182"/>
      <c r="Y128" s="182"/>
      <c r="Z128" s="182"/>
      <c r="AB128" s="214">
        <v>3</v>
      </c>
      <c r="AC128" s="209" t="s">
        <v>486</v>
      </c>
      <c r="AD128" s="191">
        <v>0.1</v>
      </c>
      <c r="AE128" s="193">
        <v>43374</v>
      </c>
      <c r="AF128" s="193">
        <v>43404</v>
      </c>
      <c r="AG128" s="194" t="s">
        <v>503</v>
      </c>
      <c r="AI128" s="245"/>
      <c r="AJ128" s="245"/>
    </row>
    <row r="129" spans="2:36" ht="84" hidden="1" customHeight="1" thickBot="1" x14ac:dyDescent="0.3">
      <c r="B129" s="57" t="s">
        <v>391</v>
      </c>
      <c r="C129" s="58" t="s">
        <v>392</v>
      </c>
      <c r="D129" s="52" t="s">
        <v>52</v>
      </c>
      <c r="E129" s="229" t="s">
        <v>540</v>
      </c>
      <c r="F129" s="53" t="s">
        <v>176</v>
      </c>
      <c r="G129" s="755">
        <v>7</v>
      </c>
      <c r="H129" s="758" t="s">
        <v>178</v>
      </c>
      <c r="I129" s="761">
        <v>7.6899999999999996E-2</v>
      </c>
      <c r="J129" s="764">
        <v>100</v>
      </c>
      <c r="K129" s="767" t="s">
        <v>481</v>
      </c>
      <c r="L129" s="781" t="s">
        <v>487</v>
      </c>
      <c r="M129" s="773" t="s">
        <v>488</v>
      </c>
      <c r="N129" s="747">
        <v>0.25</v>
      </c>
      <c r="O129" s="751">
        <v>0.5</v>
      </c>
      <c r="P129" s="751">
        <v>0.75</v>
      </c>
      <c r="Q129" s="751">
        <v>1</v>
      </c>
      <c r="R129" s="181"/>
      <c r="S129" s="240"/>
      <c r="T129" s="240"/>
      <c r="U129" s="240"/>
      <c r="V129" s="240"/>
      <c r="W129" s="240"/>
      <c r="X129" s="181"/>
      <c r="Y129" s="181"/>
      <c r="Z129" s="181"/>
      <c r="AB129" s="214">
        <v>1</v>
      </c>
      <c r="AC129" s="207" t="s">
        <v>489</v>
      </c>
      <c r="AD129" s="186">
        <v>0.3</v>
      </c>
      <c r="AE129" s="187">
        <v>43132</v>
      </c>
      <c r="AF129" s="187">
        <v>43159</v>
      </c>
      <c r="AG129" s="188" t="s">
        <v>488</v>
      </c>
      <c r="AI129" s="245"/>
      <c r="AJ129" s="245"/>
    </row>
    <row r="130" spans="2:36" ht="142.5" hidden="1" thickBot="1" x14ac:dyDescent="0.3">
      <c r="B130" s="57" t="s">
        <v>391</v>
      </c>
      <c r="C130" s="58" t="s">
        <v>392</v>
      </c>
      <c r="D130" s="52" t="s">
        <v>52</v>
      </c>
      <c r="E130" s="229" t="s">
        <v>540</v>
      </c>
      <c r="F130" s="53" t="s">
        <v>176</v>
      </c>
      <c r="G130" s="757"/>
      <c r="H130" s="760"/>
      <c r="I130" s="763"/>
      <c r="J130" s="766"/>
      <c r="K130" s="769"/>
      <c r="L130" s="782"/>
      <c r="M130" s="775"/>
      <c r="N130" s="746"/>
      <c r="O130" s="753"/>
      <c r="P130" s="753"/>
      <c r="Q130" s="753"/>
      <c r="R130" s="182"/>
      <c r="S130" s="241"/>
      <c r="T130" s="241"/>
      <c r="U130" s="241"/>
      <c r="V130" s="241"/>
      <c r="W130" s="241"/>
      <c r="X130" s="182"/>
      <c r="Y130" s="182"/>
      <c r="Z130" s="182"/>
      <c r="AB130" s="214">
        <v>2</v>
      </c>
      <c r="AC130" s="215" t="s">
        <v>490</v>
      </c>
      <c r="AD130" s="195">
        <v>0.7</v>
      </c>
      <c r="AE130" s="193">
        <v>43160</v>
      </c>
      <c r="AF130" s="193">
        <v>43281</v>
      </c>
      <c r="AG130" s="188" t="s">
        <v>488</v>
      </c>
      <c r="AI130" s="245"/>
      <c r="AJ130" s="245"/>
    </row>
    <row r="131" spans="2:36" ht="36.75" hidden="1" customHeight="1" thickBot="1" x14ac:dyDescent="0.3">
      <c r="B131" s="57" t="s">
        <v>391</v>
      </c>
      <c r="C131" s="58" t="s">
        <v>392</v>
      </c>
      <c r="D131" s="52" t="s">
        <v>52</v>
      </c>
      <c r="E131" s="229" t="s">
        <v>539</v>
      </c>
      <c r="F131" s="53" t="s">
        <v>176</v>
      </c>
      <c r="G131" s="755">
        <v>8</v>
      </c>
      <c r="H131" s="778" t="s">
        <v>177</v>
      </c>
      <c r="I131" s="761">
        <v>7.6899999999999996E-2</v>
      </c>
      <c r="J131" s="764">
        <v>17</v>
      </c>
      <c r="K131" s="767" t="s">
        <v>472</v>
      </c>
      <c r="L131" s="916" t="s">
        <v>473</v>
      </c>
      <c r="M131" s="773" t="s">
        <v>474</v>
      </c>
      <c r="N131" s="745">
        <v>1</v>
      </c>
      <c r="O131" s="754">
        <v>7</v>
      </c>
      <c r="P131" s="754">
        <v>13</v>
      </c>
      <c r="Q131" s="754">
        <v>17</v>
      </c>
      <c r="R131" s="182"/>
      <c r="S131" s="241"/>
      <c r="T131" s="241"/>
      <c r="U131" s="241"/>
      <c r="V131" s="241"/>
      <c r="W131" s="241"/>
      <c r="X131" s="182"/>
      <c r="Y131" s="182"/>
      <c r="Z131" s="182"/>
      <c r="AB131" s="214">
        <v>1</v>
      </c>
      <c r="AC131" s="210" t="s">
        <v>475</v>
      </c>
      <c r="AD131" s="186">
        <v>0.15</v>
      </c>
      <c r="AE131" s="187">
        <v>43132</v>
      </c>
      <c r="AF131" s="187">
        <v>43174</v>
      </c>
      <c r="AG131" s="188" t="s">
        <v>474</v>
      </c>
      <c r="AI131" s="245"/>
      <c r="AJ131" s="245"/>
    </row>
    <row r="132" spans="2:36" ht="142.5" hidden="1" thickBot="1" x14ac:dyDescent="0.3">
      <c r="B132" s="57" t="s">
        <v>391</v>
      </c>
      <c r="C132" s="58" t="s">
        <v>392</v>
      </c>
      <c r="D132" s="52" t="s">
        <v>52</v>
      </c>
      <c r="E132" s="229" t="s">
        <v>539</v>
      </c>
      <c r="F132" s="53" t="s">
        <v>176</v>
      </c>
      <c r="G132" s="756"/>
      <c r="H132" s="779"/>
      <c r="I132" s="762"/>
      <c r="J132" s="765"/>
      <c r="K132" s="768"/>
      <c r="L132" s="792"/>
      <c r="M132" s="774"/>
      <c r="N132" s="750"/>
      <c r="O132" s="752"/>
      <c r="P132" s="752"/>
      <c r="Q132" s="752"/>
      <c r="R132" s="182"/>
      <c r="S132" s="241"/>
      <c r="T132" s="241"/>
      <c r="U132" s="241"/>
      <c r="V132" s="241"/>
      <c r="W132" s="241"/>
      <c r="X132" s="182"/>
      <c r="Y132" s="182"/>
      <c r="Z132" s="182"/>
      <c r="AB132" s="214">
        <v>2</v>
      </c>
      <c r="AC132" s="211" t="s">
        <v>476</v>
      </c>
      <c r="AD132" s="189">
        <v>0.15</v>
      </c>
      <c r="AE132" s="190">
        <v>43175</v>
      </c>
      <c r="AF132" s="190">
        <v>43190</v>
      </c>
      <c r="AG132" s="188" t="s">
        <v>474</v>
      </c>
      <c r="AI132" s="245"/>
      <c r="AJ132" s="245"/>
    </row>
    <row r="133" spans="2:36" ht="142.5" hidden="1" thickBot="1" x14ac:dyDescent="0.3">
      <c r="B133" s="57" t="s">
        <v>391</v>
      </c>
      <c r="C133" s="58" t="s">
        <v>392</v>
      </c>
      <c r="D133" s="52" t="s">
        <v>52</v>
      </c>
      <c r="E133" s="229" t="s">
        <v>539</v>
      </c>
      <c r="F133" s="53" t="s">
        <v>176</v>
      </c>
      <c r="G133" s="756"/>
      <c r="H133" s="779"/>
      <c r="I133" s="762"/>
      <c r="J133" s="765"/>
      <c r="K133" s="768"/>
      <c r="L133" s="792"/>
      <c r="M133" s="774"/>
      <c r="N133" s="750"/>
      <c r="O133" s="752"/>
      <c r="P133" s="752"/>
      <c r="Q133" s="752"/>
      <c r="R133" s="182"/>
      <c r="S133" s="241"/>
      <c r="T133" s="241"/>
      <c r="U133" s="241"/>
      <c r="V133" s="241"/>
      <c r="W133" s="241"/>
      <c r="X133" s="182"/>
      <c r="Y133" s="182"/>
      <c r="Z133" s="182"/>
      <c r="AB133" s="214">
        <v>3</v>
      </c>
      <c r="AC133" s="211" t="s">
        <v>477</v>
      </c>
      <c r="AD133" s="189">
        <v>0.6</v>
      </c>
      <c r="AE133" s="190">
        <v>43191</v>
      </c>
      <c r="AF133" s="190">
        <v>43434</v>
      </c>
      <c r="AG133" s="188" t="s">
        <v>474</v>
      </c>
      <c r="AI133" s="245"/>
      <c r="AJ133" s="245"/>
    </row>
    <row r="134" spans="2:36" ht="39" hidden="1" customHeight="1" thickBot="1" x14ac:dyDescent="0.3">
      <c r="B134" s="57" t="s">
        <v>391</v>
      </c>
      <c r="C134" s="58" t="s">
        <v>392</v>
      </c>
      <c r="D134" s="52" t="s">
        <v>52</v>
      </c>
      <c r="E134" s="229" t="s">
        <v>539</v>
      </c>
      <c r="F134" s="53" t="s">
        <v>176</v>
      </c>
      <c r="G134" s="757"/>
      <c r="H134" s="780"/>
      <c r="I134" s="763"/>
      <c r="J134" s="766"/>
      <c r="K134" s="769"/>
      <c r="L134" s="793"/>
      <c r="M134" s="775"/>
      <c r="N134" s="746"/>
      <c r="O134" s="753"/>
      <c r="P134" s="753"/>
      <c r="Q134" s="753"/>
      <c r="R134" s="182"/>
      <c r="S134" s="241"/>
      <c r="T134" s="241"/>
      <c r="U134" s="241"/>
      <c r="V134" s="241"/>
      <c r="W134" s="241"/>
      <c r="X134" s="182"/>
      <c r="Y134" s="182"/>
      <c r="Z134" s="182"/>
      <c r="AB134" s="214">
        <v>4</v>
      </c>
      <c r="AC134" s="209" t="s">
        <v>478</v>
      </c>
      <c r="AD134" s="191">
        <v>0.1</v>
      </c>
      <c r="AE134" s="196">
        <v>43435</v>
      </c>
      <c r="AF134" s="192" t="s">
        <v>479</v>
      </c>
      <c r="AG134" s="188" t="s">
        <v>474</v>
      </c>
      <c r="AI134" s="245"/>
      <c r="AJ134" s="245"/>
    </row>
    <row r="135" spans="2:36" ht="54" hidden="1" customHeight="1" thickBot="1" x14ac:dyDescent="0.3">
      <c r="B135" s="57" t="s">
        <v>391</v>
      </c>
      <c r="C135" s="58" t="s">
        <v>392</v>
      </c>
      <c r="D135" s="52" t="s">
        <v>52</v>
      </c>
      <c r="E135" s="229" t="s">
        <v>540</v>
      </c>
      <c r="F135" s="53" t="s">
        <v>176</v>
      </c>
      <c r="G135" s="755">
        <v>9</v>
      </c>
      <c r="H135" s="758" t="s">
        <v>181</v>
      </c>
      <c r="I135" s="761">
        <v>7.6899999999999996E-2</v>
      </c>
      <c r="J135" s="764">
        <v>100</v>
      </c>
      <c r="K135" s="767" t="s">
        <v>481</v>
      </c>
      <c r="L135" s="781" t="s">
        <v>504</v>
      </c>
      <c r="M135" s="773" t="s">
        <v>505</v>
      </c>
      <c r="N135" s="747">
        <v>0.25</v>
      </c>
      <c r="O135" s="918">
        <v>0.5</v>
      </c>
      <c r="P135" s="918">
        <v>0.75</v>
      </c>
      <c r="Q135" s="918">
        <v>1</v>
      </c>
      <c r="R135" s="183"/>
      <c r="S135" s="240"/>
      <c r="T135" s="240"/>
      <c r="U135" s="240"/>
      <c r="V135" s="240"/>
      <c r="W135" s="240"/>
      <c r="X135" s="183"/>
      <c r="Y135" s="183"/>
      <c r="Z135" s="183"/>
      <c r="AB135" s="214">
        <v>1</v>
      </c>
      <c r="AC135" s="207" t="s">
        <v>506</v>
      </c>
      <c r="AD135" s="197">
        <v>0.3</v>
      </c>
      <c r="AE135" s="187">
        <v>43132</v>
      </c>
      <c r="AF135" s="187">
        <v>43190</v>
      </c>
      <c r="AG135" s="194" t="s">
        <v>505</v>
      </c>
      <c r="AI135" s="245"/>
      <c r="AJ135" s="245"/>
    </row>
    <row r="136" spans="2:36" ht="54" hidden="1" customHeight="1" thickBot="1" x14ac:dyDescent="0.3">
      <c r="B136" s="57" t="s">
        <v>391</v>
      </c>
      <c r="C136" s="58" t="s">
        <v>392</v>
      </c>
      <c r="D136" s="52" t="s">
        <v>52</v>
      </c>
      <c r="E136" s="229" t="s">
        <v>540</v>
      </c>
      <c r="F136" s="53" t="s">
        <v>176</v>
      </c>
      <c r="G136" s="756"/>
      <c r="H136" s="759"/>
      <c r="I136" s="762"/>
      <c r="J136" s="765"/>
      <c r="K136" s="768"/>
      <c r="L136" s="783"/>
      <c r="M136" s="774"/>
      <c r="N136" s="748"/>
      <c r="O136" s="919"/>
      <c r="P136" s="919"/>
      <c r="Q136" s="919"/>
      <c r="R136" s="183"/>
      <c r="S136" s="240"/>
      <c r="T136" s="240"/>
      <c r="U136" s="240"/>
      <c r="V136" s="240"/>
      <c r="W136" s="240"/>
      <c r="X136" s="183"/>
      <c r="Y136" s="183"/>
      <c r="Z136" s="183"/>
      <c r="AB136" s="214">
        <v>2</v>
      </c>
      <c r="AC136" s="208" t="s">
        <v>507</v>
      </c>
      <c r="AD136" s="198">
        <v>0.5</v>
      </c>
      <c r="AE136" s="190">
        <v>43191</v>
      </c>
      <c r="AF136" s="190">
        <v>43373</v>
      </c>
      <c r="AG136" s="194" t="s">
        <v>505</v>
      </c>
      <c r="AI136" s="245"/>
      <c r="AJ136" s="245"/>
    </row>
    <row r="137" spans="2:36" ht="142.5" hidden="1" thickBot="1" x14ac:dyDescent="0.3">
      <c r="B137" s="57" t="s">
        <v>391</v>
      </c>
      <c r="C137" s="58" t="s">
        <v>392</v>
      </c>
      <c r="D137" s="52" t="s">
        <v>52</v>
      </c>
      <c r="E137" s="229" t="s">
        <v>540</v>
      </c>
      <c r="F137" s="53" t="s">
        <v>176</v>
      </c>
      <c r="G137" s="757"/>
      <c r="H137" s="760"/>
      <c r="I137" s="763"/>
      <c r="J137" s="766"/>
      <c r="K137" s="769"/>
      <c r="L137" s="782"/>
      <c r="M137" s="775"/>
      <c r="N137" s="749"/>
      <c r="O137" s="920"/>
      <c r="P137" s="920"/>
      <c r="Q137" s="920"/>
      <c r="R137" s="183"/>
      <c r="S137" s="240"/>
      <c r="T137" s="240"/>
      <c r="U137" s="240"/>
      <c r="V137" s="240"/>
      <c r="W137" s="240"/>
      <c r="X137" s="183"/>
      <c r="Y137" s="183"/>
      <c r="Z137" s="183"/>
      <c r="AB137" s="214">
        <v>3</v>
      </c>
      <c r="AC137" s="212" t="s">
        <v>508</v>
      </c>
      <c r="AD137" s="199">
        <v>0.2</v>
      </c>
      <c r="AE137" s="193">
        <v>43374</v>
      </c>
      <c r="AF137" s="193">
        <v>43404</v>
      </c>
      <c r="AG137" s="194" t="s">
        <v>505</v>
      </c>
      <c r="AI137" s="245"/>
      <c r="AJ137" s="245"/>
    </row>
    <row r="138" spans="2:36" ht="148.5" hidden="1" customHeight="1" thickBot="1" x14ac:dyDescent="0.3">
      <c r="B138" s="57" t="s">
        <v>391</v>
      </c>
      <c r="C138" s="58" t="s">
        <v>392</v>
      </c>
      <c r="D138" s="52" t="s">
        <v>52</v>
      </c>
      <c r="E138" s="229" t="s">
        <v>539</v>
      </c>
      <c r="F138" s="53" t="s">
        <v>176</v>
      </c>
      <c r="G138" s="755">
        <v>10</v>
      </c>
      <c r="H138" s="758" t="s">
        <v>509</v>
      </c>
      <c r="I138" s="761">
        <v>7.6899999999999996E-2</v>
      </c>
      <c r="J138" s="764">
        <v>20</v>
      </c>
      <c r="K138" s="767" t="s">
        <v>91</v>
      </c>
      <c r="L138" s="776" t="s">
        <v>510</v>
      </c>
      <c r="M138" s="773" t="s">
        <v>511</v>
      </c>
      <c r="N138" s="745">
        <v>5</v>
      </c>
      <c r="O138" s="745">
        <v>10</v>
      </c>
      <c r="P138" s="745">
        <v>15</v>
      </c>
      <c r="Q138" s="745">
        <v>20</v>
      </c>
      <c r="R138" s="184"/>
      <c r="S138" s="241"/>
      <c r="T138" s="241"/>
      <c r="U138" s="241"/>
      <c r="V138" s="241"/>
      <c r="W138" s="241"/>
      <c r="X138" s="184"/>
      <c r="Y138" s="184"/>
      <c r="Z138" s="184"/>
      <c r="AB138" s="214">
        <v>1</v>
      </c>
      <c r="AC138" s="207" t="s">
        <v>512</v>
      </c>
      <c r="AD138" s="197">
        <v>0.7</v>
      </c>
      <c r="AE138" s="200">
        <v>43160</v>
      </c>
      <c r="AF138" s="200">
        <v>43434</v>
      </c>
      <c r="AG138" s="194" t="s">
        <v>511</v>
      </c>
      <c r="AI138" s="245"/>
      <c r="AJ138" s="245"/>
    </row>
    <row r="139" spans="2:36" ht="142.5" hidden="1" thickBot="1" x14ac:dyDescent="0.3">
      <c r="B139" s="57" t="s">
        <v>391</v>
      </c>
      <c r="C139" s="58" t="s">
        <v>392</v>
      </c>
      <c r="D139" s="52" t="s">
        <v>52</v>
      </c>
      <c r="E139" s="229" t="s">
        <v>539</v>
      </c>
      <c r="F139" s="53" t="s">
        <v>176</v>
      </c>
      <c r="G139" s="757"/>
      <c r="H139" s="760"/>
      <c r="I139" s="763"/>
      <c r="J139" s="766"/>
      <c r="K139" s="769"/>
      <c r="L139" s="777"/>
      <c r="M139" s="775"/>
      <c r="N139" s="746"/>
      <c r="O139" s="746"/>
      <c r="P139" s="746"/>
      <c r="Q139" s="746"/>
      <c r="R139" s="184"/>
      <c r="S139" s="241"/>
      <c r="T139" s="241"/>
      <c r="U139" s="241"/>
      <c r="V139" s="241"/>
      <c r="W139" s="241"/>
      <c r="X139" s="184"/>
      <c r="Y139" s="184"/>
      <c r="Z139" s="184"/>
      <c r="AB139" s="214">
        <v>2</v>
      </c>
      <c r="AC139" s="209" t="s">
        <v>513</v>
      </c>
      <c r="AD139" s="201">
        <v>0.3</v>
      </c>
      <c r="AE139" s="202">
        <v>43435</v>
      </c>
      <c r="AF139" s="202">
        <v>43444</v>
      </c>
      <c r="AG139" s="194" t="s">
        <v>511</v>
      </c>
      <c r="AI139" s="245"/>
      <c r="AJ139" s="245"/>
    </row>
    <row r="140" spans="2:36" ht="42" hidden="1" customHeight="1" thickBot="1" x14ac:dyDescent="0.3">
      <c r="B140" s="57" t="s">
        <v>391</v>
      </c>
      <c r="C140" s="58" t="s">
        <v>392</v>
      </c>
      <c r="D140" s="52" t="s">
        <v>52</v>
      </c>
      <c r="E140" s="229" t="s">
        <v>539</v>
      </c>
      <c r="F140" s="53" t="s">
        <v>176</v>
      </c>
      <c r="G140" s="755">
        <v>11</v>
      </c>
      <c r="H140" s="758" t="s">
        <v>514</v>
      </c>
      <c r="I140" s="761">
        <v>7.6899999999999996E-2</v>
      </c>
      <c r="J140" s="764">
        <v>98</v>
      </c>
      <c r="K140" s="767" t="s">
        <v>481</v>
      </c>
      <c r="L140" s="776" t="s">
        <v>515</v>
      </c>
      <c r="M140" s="773" t="s">
        <v>505</v>
      </c>
      <c r="N140" s="747">
        <v>0.25</v>
      </c>
      <c r="O140" s="747">
        <v>0.5</v>
      </c>
      <c r="P140" s="747">
        <v>0.75</v>
      </c>
      <c r="Q140" s="747">
        <v>0.98</v>
      </c>
      <c r="R140" s="185"/>
      <c r="S140" s="240"/>
      <c r="T140" s="240"/>
      <c r="U140" s="240"/>
      <c r="V140" s="240"/>
      <c r="W140" s="240"/>
      <c r="X140" s="185"/>
      <c r="Y140" s="185"/>
      <c r="Z140" s="185"/>
      <c r="AB140" s="214">
        <v>1</v>
      </c>
      <c r="AC140" s="207" t="s">
        <v>516</v>
      </c>
      <c r="AD140" s="197">
        <v>0.4</v>
      </c>
      <c r="AE140" s="200">
        <v>43132</v>
      </c>
      <c r="AF140" s="200">
        <v>43454</v>
      </c>
      <c r="AG140" s="203" t="s">
        <v>505</v>
      </c>
      <c r="AI140" s="245"/>
      <c r="AJ140" s="245"/>
    </row>
    <row r="141" spans="2:36" ht="42" hidden="1" customHeight="1" thickBot="1" x14ac:dyDescent="0.3">
      <c r="B141" s="57" t="s">
        <v>391</v>
      </c>
      <c r="C141" s="58" t="s">
        <v>392</v>
      </c>
      <c r="D141" s="52" t="s">
        <v>52</v>
      </c>
      <c r="E141" s="229" t="s">
        <v>539</v>
      </c>
      <c r="F141" s="53" t="s">
        <v>176</v>
      </c>
      <c r="G141" s="756"/>
      <c r="H141" s="759"/>
      <c r="I141" s="762"/>
      <c r="J141" s="765"/>
      <c r="K141" s="768"/>
      <c r="L141" s="917"/>
      <c r="M141" s="774"/>
      <c r="N141" s="748"/>
      <c r="O141" s="748"/>
      <c r="P141" s="748"/>
      <c r="Q141" s="748"/>
      <c r="R141" s="185"/>
      <c r="S141" s="240"/>
      <c r="T141" s="240"/>
      <c r="U141" s="240"/>
      <c r="V141" s="240"/>
      <c r="W141" s="240"/>
      <c r="X141" s="185"/>
      <c r="Y141" s="185"/>
      <c r="Z141" s="185"/>
      <c r="AB141" s="214">
        <v>2</v>
      </c>
      <c r="AC141" s="208" t="s">
        <v>517</v>
      </c>
      <c r="AD141" s="198">
        <v>0.48</v>
      </c>
      <c r="AE141" s="204">
        <v>43132</v>
      </c>
      <c r="AF141" s="204">
        <v>43454</v>
      </c>
      <c r="AG141" s="203" t="s">
        <v>505</v>
      </c>
      <c r="AI141" s="245"/>
      <c r="AJ141" s="245"/>
    </row>
    <row r="142" spans="2:36" ht="42.75" hidden="1" customHeight="1" thickBot="1" x14ac:dyDescent="0.3">
      <c r="B142" s="57" t="s">
        <v>391</v>
      </c>
      <c r="C142" s="58" t="s">
        <v>392</v>
      </c>
      <c r="D142" s="52" t="s">
        <v>52</v>
      </c>
      <c r="E142" s="229" t="s">
        <v>539</v>
      </c>
      <c r="F142" s="53" t="s">
        <v>176</v>
      </c>
      <c r="G142" s="756"/>
      <c r="H142" s="760"/>
      <c r="I142" s="763"/>
      <c r="J142" s="766"/>
      <c r="K142" s="769"/>
      <c r="L142" s="777"/>
      <c r="M142" s="775"/>
      <c r="N142" s="749"/>
      <c r="O142" s="749"/>
      <c r="P142" s="749"/>
      <c r="Q142" s="749"/>
      <c r="R142" s="185"/>
      <c r="S142" s="240"/>
      <c r="T142" s="240"/>
      <c r="U142" s="240"/>
      <c r="V142" s="240"/>
      <c r="W142" s="240"/>
      <c r="X142" s="185"/>
      <c r="Y142" s="185"/>
      <c r="Z142" s="185"/>
      <c r="AB142" s="214">
        <v>3</v>
      </c>
      <c r="AC142" s="209" t="s">
        <v>518</v>
      </c>
      <c r="AD142" s="201">
        <v>0.1</v>
      </c>
      <c r="AE142" s="202">
        <v>43132</v>
      </c>
      <c r="AF142" s="202">
        <v>43454</v>
      </c>
      <c r="AG142" s="203" t="s">
        <v>505</v>
      </c>
      <c r="AI142" s="245"/>
      <c r="AJ142" s="245"/>
    </row>
    <row r="143" spans="2:36" ht="36.75" hidden="1" customHeight="1" thickBot="1" x14ac:dyDescent="0.3">
      <c r="B143" s="57" t="s">
        <v>391</v>
      </c>
      <c r="C143" s="58" t="s">
        <v>392</v>
      </c>
      <c r="D143" s="52" t="s">
        <v>52</v>
      </c>
      <c r="E143" s="229" t="s">
        <v>539</v>
      </c>
      <c r="F143" s="53" t="s">
        <v>176</v>
      </c>
      <c r="G143" s="755">
        <v>12</v>
      </c>
      <c r="H143" s="758" t="s">
        <v>519</v>
      </c>
      <c r="I143" s="761">
        <v>7.6899999999999996E-2</v>
      </c>
      <c r="J143" s="764">
        <v>26</v>
      </c>
      <c r="K143" s="767" t="s">
        <v>91</v>
      </c>
      <c r="L143" s="770" t="s">
        <v>520</v>
      </c>
      <c r="M143" s="773" t="s">
        <v>505</v>
      </c>
      <c r="N143" s="745">
        <v>0</v>
      </c>
      <c r="O143" s="745">
        <v>13</v>
      </c>
      <c r="P143" s="745">
        <v>0</v>
      </c>
      <c r="Q143" s="745">
        <v>26</v>
      </c>
      <c r="R143" s="184"/>
      <c r="S143" s="241"/>
      <c r="T143" s="241"/>
      <c r="U143" s="241"/>
      <c r="V143" s="241"/>
      <c r="W143" s="241"/>
      <c r="X143" s="184"/>
      <c r="Y143" s="184"/>
      <c r="Z143" s="184"/>
      <c r="AB143" s="214">
        <v>1</v>
      </c>
      <c r="AC143" s="207" t="s">
        <v>521</v>
      </c>
      <c r="AD143" s="197">
        <v>0.1</v>
      </c>
      <c r="AE143" s="200">
        <v>43246</v>
      </c>
      <c r="AF143" s="200">
        <v>43258</v>
      </c>
      <c r="AG143" s="194" t="s">
        <v>505</v>
      </c>
      <c r="AI143" s="245"/>
      <c r="AJ143" s="245"/>
    </row>
    <row r="144" spans="2:36" ht="36.75" hidden="1" customHeight="1" thickBot="1" x14ac:dyDescent="0.3">
      <c r="B144" s="57" t="s">
        <v>391</v>
      </c>
      <c r="C144" s="58" t="s">
        <v>392</v>
      </c>
      <c r="D144" s="52" t="s">
        <v>52</v>
      </c>
      <c r="E144" s="229" t="s">
        <v>539</v>
      </c>
      <c r="F144" s="53" t="s">
        <v>176</v>
      </c>
      <c r="G144" s="756"/>
      <c r="H144" s="759"/>
      <c r="I144" s="762"/>
      <c r="J144" s="765"/>
      <c r="K144" s="768"/>
      <c r="L144" s="771"/>
      <c r="M144" s="774"/>
      <c r="N144" s="750"/>
      <c r="O144" s="750"/>
      <c r="P144" s="750"/>
      <c r="Q144" s="750"/>
      <c r="R144" s="184"/>
      <c r="S144" s="241"/>
      <c r="T144" s="241"/>
      <c r="U144" s="241"/>
      <c r="V144" s="241"/>
      <c r="W144" s="241"/>
      <c r="X144" s="184"/>
      <c r="Y144" s="184"/>
      <c r="Z144" s="184"/>
      <c r="AB144" s="214">
        <v>2</v>
      </c>
      <c r="AC144" s="208" t="s">
        <v>485</v>
      </c>
      <c r="AD144" s="198">
        <v>0.3</v>
      </c>
      <c r="AE144" s="204">
        <v>43269</v>
      </c>
      <c r="AF144" s="204">
        <v>43280</v>
      </c>
      <c r="AG144" s="194" t="s">
        <v>505</v>
      </c>
      <c r="AI144" s="245"/>
      <c r="AJ144" s="245"/>
    </row>
    <row r="145" spans="2:36" ht="36.75" hidden="1" customHeight="1" thickBot="1" x14ac:dyDescent="0.3">
      <c r="B145" s="57" t="s">
        <v>391</v>
      </c>
      <c r="C145" s="58" t="s">
        <v>392</v>
      </c>
      <c r="D145" s="52" t="s">
        <v>52</v>
      </c>
      <c r="E145" s="229" t="s">
        <v>539</v>
      </c>
      <c r="F145" s="53" t="s">
        <v>176</v>
      </c>
      <c r="G145" s="756"/>
      <c r="H145" s="759"/>
      <c r="I145" s="762"/>
      <c r="J145" s="765"/>
      <c r="K145" s="768"/>
      <c r="L145" s="771"/>
      <c r="M145" s="774"/>
      <c r="N145" s="750"/>
      <c r="O145" s="750"/>
      <c r="P145" s="750"/>
      <c r="Q145" s="750"/>
      <c r="R145" s="184"/>
      <c r="S145" s="241"/>
      <c r="T145" s="241"/>
      <c r="U145" s="241"/>
      <c r="V145" s="241"/>
      <c r="W145" s="241"/>
      <c r="X145" s="184"/>
      <c r="Y145" s="184"/>
      <c r="Z145" s="184"/>
      <c r="AB145" s="214">
        <v>3</v>
      </c>
      <c r="AC145" s="212" t="s">
        <v>522</v>
      </c>
      <c r="AD145" s="199">
        <v>0.1</v>
      </c>
      <c r="AE145" s="205">
        <v>43281</v>
      </c>
      <c r="AF145" s="205">
        <v>43296</v>
      </c>
      <c r="AG145" s="194" t="s">
        <v>505</v>
      </c>
      <c r="AI145" s="245"/>
      <c r="AJ145" s="245"/>
    </row>
    <row r="146" spans="2:36" ht="21" hidden="1" customHeight="1" thickBot="1" x14ac:dyDescent="0.3">
      <c r="B146" s="57" t="s">
        <v>391</v>
      </c>
      <c r="C146" s="58" t="s">
        <v>392</v>
      </c>
      <c r="D146" s="52" t="s">
        <v>52</v>
      </c>
      <c r="E146" s="229" t="s">
        <v>539</v>
      </c>
      <c r="F146" s="53" t="s">
        <v>176</v>
      </c>
      <c r="G146" s="756"/>
      <c r="H146" s="759"/>
      <c r="I146" s="762"/>
      <c r="J146" s="765"/>
      <c r="K146" s="768"/>
      <c r="L146" s="771"/>
      <c r="M146" s="774"/>
      <c r="N146" s="750"/>
      <c r="O146" s="750"/>
      <c r="P146" s="750"/>
      <c r="Q146" s="750"/>
      <c r="R146" s="184"/>
      <c r="S146" s="241"/>
      <c r="T146" s="241"/>
      <c r="U146" s="241"/>
      <c r="V146" s="241"/>
      <c r="W146" s="241"/>
      <c r="X146" s="184"/>
      <c r="Y146" s="184"/>
      <c r="Z146" s="184"/>
      <c r="AB146" s="214">
        <v>4</v>
      </c>
      <c r="AC146" s="207" t="s">
        <v>521</v>
      </c>
      <c r="AD146" s="197">
        <v>0.1</v>
      </c>
      <c r="AE146" s="206">
        <v>43414</v>
      </c>
      <c r="AF146" s="206">
        <v>43421</v>
      </c>
      <c r="AG146" s="194" t="s">
        <v>505</v>
      </c>
      <c r="AI146" s="245"/>
      <c r="AJ146" s="245"/>
    </row>
    <row r="147" spans="2:36" ht="21" hidden="1" customHeight="1" thickBot="1" x14ac:dyDescent="0.3">
      <c r="B147" s="57" t="s">
        <v>391</v>
      </c>
      <c r="C147" s="58" t="s">
        <v>392</v>
      </c>
      <c r="D147" s="52" t="s">
        <v>52</v>
      </c>
      <c r="E147" s="229" t="s">
        <v>539</v>
      </c>
      <c r="F147" s="53" t="s">
        <v>176</v>
      </c>
      <c r="G147" s="756"/>
      <c r="H147" s="759"/>
      <c r="I147" s="762"/>
      <c r="J147" s="765"/>
      <c r="K147" s="768"/>
      <c r="L147" s="771"/>
      <c r="M147" s="774"/>
      <c r="N147" s="750"/>
      <c r="O147" s="750"/>
      <c r="P147" s="750"/>
      <c r="Q147" s="750"/>
      <c r="R147" s="184"/>
      <c r="S147" s="241"/>
      <c r="T147" s="241"/>
      <c r="U147" s="241"/>
      <c r="V147" s="241"/>
      <c r="W147" s="241"/>
      <c r="X147" s="184"/>
      <c r="Y147" s="184"/>
      <c r="Z147" s="184"/>
      <c r="AB147" s="214">
        <v>5</v>
      </c>
      <c r="AC147" s="208" t="s">
        <v>485</v>
      </c>
      <c r="AD147" s="198">
        <v>0.3</v>
      </c>
      <c r="AE147" s="204">
        <v>43430</v>
      </c>
      <c r="AF147" s="204">
        <v>43441</v>
      </c>
      <c r="AG147" s="194" t="s">
        <v>505</v>
      </c>
      <c r="AI147" s="245"/>
      <c r="AJ147" s="245"/>
    </row>
    <row r="148" spans="2:36" ht="44.25" hidden="1" customHeight="1" thickBot="1" x14ac:dyDescent="0.3">
      <c r="B148" s="57" t="s">
        <v>391</v>
      </c>
      <c r="C148" s="58" t="s">
        <v>392</v>
      </c>
      <c r="D148" s="52" t="s">
        <v>52</v>
      </c>
      <c r="E148" s="229" t="s">
        <v>539</v>
      </c>
      <c r="F148" s="53" t="s">
        <v>176</v>
      </c>
      <c r="G148" s="757"/>
      <c r="H148" s="760"/>
      <c r="I148" s="763"/>
      <c r="J148" s="766"/>
      <c r="K148" s="769"/>
      <c r="L148" s="772"/>
      <c r="M148" s="775"/>
      <c r="N148" s="746"/>
      <c r="O148" s="746"/>
      <c r="P148" s="746"/>
      <c r="Q148" s="746"/>
      <c r="R148" s="184"/>
      <c r="S148" s="241"/>
      <c r="T148" s="241"/>
      <c r="U148" s="241"/>
      <c r="V148" s="241"/>
      <c r="W148" s="241"/>
      <c r="X148" s="184"/>
      <c r="Y148" s="184"/>
      <c r="Z148" s="184"/>
      <c r="AB148" s="214">
        <v>6</v>
      </c>
      <c r="AC148" s="212" t="s">
        <v>522</v>
      </c>
      <c r="AD148" s="199">
        <v>0.1</v>
      </c>
      <c r="AE148" s="205">
        <v>43442</v>
      </c>
      <c r="AF148" s="205">
        <v>43449</v>
      </c>
      <c r="AG148" s="194" t="s">
        <v>505</v>
      </c>
      <c r="AI148" s="245"/>
      <c r="AJ148" s="245"/>
    </row>
    <row r="149" spans="2:36" ht="158.25" hidden="1" customHeight="1" thickBot="1" x14ac:dyDescent="0.3">
      <c r="B149" s="57" t="s">
        <v>388</v>
      </c>
      <c r="C149" s="58" t="s">
        <v>390</v>
      </c>
      <c r="D149" s="52" t="s">
        <v>23</v>
      </c>
      <c r="E149" s="229" t="s">
        <v>541</v>
      </c>
      <c r="F149" s="53" t="s">
        <v>183</v>
      </c>
      <c r="G149" s="833">
        <v>1</v>
      </c>
      <c r="H149" s="927" t="s">
        <v>349</v>
      </c>
      <c r="I149" s="806">
        <v>0.5</v>
      </c>
      <c r="J149" s="809">
        <v>100</v>
      </c>
      <c r="K149" s="806" t="s">
        <v>184</v>
      </c>
      <c r="L149" s="924" t="s">
        <v>350</v>
      </c>
      <c r="M149" s="812" t="s">
        <v>351</v>
      </c>
      <c r="N149" s="815">
        <v>30</v>
      </c>
      <c r="O149" s="815">
        <v>60</v>
      </c>
      <c r="P149" s="815">
        <v>90</v>
      </c>
      <c r="Q149" s="850">
        <v>100</v>
      </c>
      <c r="R149" s="231"/>
      <c r="S149" s="236"/>
      <c r="T149" s="236"/>
      <c r="U149" s="236"/>
      <c r="V149" s="236"/>
      <c r="W149" s="236"/>
      <c r="X149" s="168"/>
      <c r="Y149" s="61"/>
      <c r="Z149" s="61"/>
      <c r="AA149" s="61"/>
      <c r="AB149" s="12">
        <v>1</v>
      </c>
      <c r="AC149" s="25" t="s">
        <v>352</v>
      </c>
      <c r="AD149" s="14">
        <v>0.3</v>
      </c>
      <c r="AE149" s="26">
        <v>43131</v>
      </c>
      <c r="AF149" s="22">
        <v>43220</v>
      </c>
      <c r="AG149" s="15" t="s">
        <v>351</v>
      </c>
      <c r="AI149" s="245"/>
      <c r="AJ149" s="245"/>
    </row>
    <row r="150" spans="2:36" ht="79.5" hidden="1" thickBot="1" x14ac:dyDescent="0.3">
      <c r="B150" s="57" t="s">
        <v>388</v>
      </c>
      <c r="C150" s="58" t="s">
        <v>390</v>
      </c>
      <c r="D150" s="52" t="s">
        <v>23</v>
      </c>
      <c r="E150" s="229" t="s">
        <v>541</v>
      </c>
      <c r="F150" s="53" t="s">
        <v>183</v>
      </c>
      <c r="G150" s="834"/>
      <c r="H150" s="928"/>
      <c r="I150" s="807"/>
      <c r="J150" s="810"/>
      <c r="K150" s="807"/>
      <c r="L150" s="925"/>
      <c r="M150" s="813"/>
      <c r="N150" s="816"/>
      <c r="O150" s="816"/>
      <c r="P150" s="816"/>
      <c r="Q150" s="870"/>
      <c r="R150" s="231"/>
      <c r="S150" s="236"/>
      <c r="T150" s="236"/>
      <c r="U150" s="236"/>
      <c r="V150" s="236"/>
      <c r="W150" s="236"/>
      <c r="X150" s="168"/>
      <c r="Y150" s="61"/>
      <c r="Z150" s="61"/>
      <c r="AA150" s="61"/>
      <c r="AB150" s="12">
        <v>2</v>
      </c>
      <c r="AC150" s="226" t="s">
        <v>353</v>
      </c>
      <c r="AD150" s="14">
        <v>0.3</v>
      </c>
      <c r="AE150" s="22">
        <v>43222</v>
      </c>
      <c r="AF150" s="22">
        <v>43314</v>
      </c>
      <c r="AG150" s="15" t="s">
        <v>351</v>
      </c>
      <c r="AI150" s="245"/>
      <c r="AJ150" s="245"/>
    </row>
    <row r="151" spans="2:36" ht="79.5" hidden="1" thickBot="1" x14ac:dyDescent="0.3">
      <c r="B151" s="57" t="s">
        <v>388</v>
      </c>
      <c r="C151" s="58" t="s">
        <v>390</v>
      </c>
      <c r="D151" s="52" t="s">
        <v>23</v>
      </c>
      <c r="E151" s="229" t="s">
        <v>541</v>
      </c>
      <c r="F151" s="53" t="s">
        <v>183</v>
      </c>
      <c r="G151" s="834"/>
      <c r="H151" s="928"/>
      <c r="I151" s="807"/>
      <c r="J151" s="810"/>
      <c r="K151" s="807"/>
      <c r="L151" s="925"/>
      <c r="M151" s="813"/>
      <c r="N151" s="816"/>
      <c r="O151" s="816"/>
      <c r="P151" s="816"/>
      <c r="Q151" s="870"/>
      <c r="R151" s="231"/>
      <c r="S151" s="236"/>
      <c r="T151" s="236"/>
      <c r="U151" s="236"/>
      <c r="V151" s="236"/>
      <c r="W151" s="236"/>
      <c r="X151" s="168"/>
      <c r="Y151" s="61"/>
      <c r="Z151" s="61"/>
      <c r="AA151" s="61"/>
      <c r="AB151" s="12">
        <v>3</v>
      </c>
      <c r="AC151" s="27" t="s">
        <v>354</v>
      </c>
      <c r="AD151" s="14">
        <v>0.3</v>
      </c>
      <c r="AE151" s="22">
        <v>43315</v>
      </c>
      <c r="AF151" s="22">
        <v>43403</v>
      </c>
      <c r="AG151" s="15" t="s">
        <v>351</v>
      </c>
      <c r="AI151" s="245"/>
      <c r="AJ151" s="245"/>
    </row>
    <row r="152" spans="2:36" ht="105.75" hidden="1" thickBot="1" x14ac:dyDescent="0.3">
      <c r="B152" s="57" t="s">
        <v>388</v>
      </c>
      <c r="C152" s="58" t="s">
        <v>390</v>
      </c>
      <c r="D152" s="52" t="s">
        <v>23</v>
      </c>
      <c r="E152" s="229" t="s">
        <v>541</v>
      </c>
      <c r="F152" s="53" t="s">
        <v>183</v>
      </c>
      <c r="G152" s="835"/>
      <c r="H152" s="929"/>
      <c r="I152" s="808"/>
      <c r="J152" s="811"/>
      <c r="K152" s="808"/>
      <c r="L152" s="926"/>
      <c r="M152" s="814"/>
      <c r="N152" s="817"/>
      <c r="O152" s="817"/>
      <c r="P152" s="817"/>
      <c r="Q152" s="871"/>
      <c r="R152" s="231"/>
      <c r="S152" s="236"/>
      <c r="T152" s="236"/>
      <c r="U152" s="236"/>
      <c r="V152" s="236"/>
      <c r="W152" s="236"/>
      <c r="X152" s="169"/>
      <c r="Y152" s="62"/>
      <c r="Z152" s="62"/>
      <c r="AA152" s="62"/>
      <c r="AB152" s="12">
        <v>4</v>
      </c>
      <c r="AC152" s="25" t="s">
        <v>355</v>
      </c>
      <c r="AD152" s="14">
        <v>0.1</v>
      </c>
      <c r="AE152" s="22">
        <v>43405</v>
      </c>
      <c r="AF152" s="22">
        <v>43464</v>
      </c>
      <c r="AG152" s="15" t="s">
        <v>351</v>
      </c>
      <c r="AI152" s="245"/>
      <c r="AJ152" s="245"/>
    </row>
    <row r="153" spans="2:36" ht="79.5" hidden="1" customHeight="1" thickBot="1" x14ac:dyDescent="0.3">
      <c r="B153" s="57" t="s">
        <v>388</v>
      </c>
      <c r="C153" s="58" t="s">
        <v>389</v>
      </c>
      <c r="D153" s="52" t="s">
        <v>23</v>
      </c>
      <c r="E153" s="229" t="s">
        <v>541</v>
      </c>
      <c r="F153" s="53" t="s">
        <v>183</v>
      </c>
      <c r="G153" s="833">
        <v>2</v>
      </c>
      <c r="H153" s="836" t="s">
        <v>356</v>
      </c>
      <c r="I153" s="806">
        <v>0.5</v>
      </c>
      <c r="J153" s="809">
        <v>100</v>
      </c>
      <c r="K153" s="806" t="s">
        <v>184</v>
      </c>
      <c r="L153" s="877" t="s">
        <v>357</v>
      </c>
      <c r="M153" s="812" t="s">
        <v>351</v>
      </c>
      <c r="N153" s="821">
        <v>0.25</v>
      </c>
      <c r="O153" s="821">
        <v>0.5</v>
      </c>
      <c r="P153" s="821">
        <v>0.75</v>
      </c>
      <c r="Q153" s="873">
        <v>1</v>
      </c>
      <c r="R153" s="231"/>
      <c r="S153" s="236"/>
      <c r="T153" s="236"/>
      <c r="U153" s="236"/>
      <c r="V153" s="236"/>
      <c r="W153" s="236"/>
      <c r="X153" s="168"/>
      <c r="Y153" s="61"/>
      <c r="Z153" s="61"/>
      <c r="AA153" s="61"/>
      <c r="AB153" s="12">
        <v>1</v>
      </c>
      <c r="AC153" s="13" t="s">
        <v>185</v>
      </c>
      <c r="AD153" s="14">
        <v>0.25</v>
      </c>
      <c r="AE153" s="26">
        <v>43131</v>
      </c>
      <c r="AF153" s="22">
        <v>43220</v>
      </c>
      <c r="AG153" s="15" t="s">
        <v>351</v>
      </c>
      <c r="AI153" s="245"/>
      <c r="AJ153" s="245"/>
    </row>
    <row r="154" spans="2:36" ht="79.5" hidden="1" thickBot="1" x14ac:dyDescent="0.3">
      <c r="B154" s="57" t="s">
        <v>388</v>
      </c>
      <c r="C154" s="58" t="s">
        <v>389</v>
      </c>
      <c r="D154" s="52" t="s">
        <v>23</v>
      </c>
      <c r="E154" s="229" t="s">
        <v>541</v>
      </c>
      <c r="F154" s="53" t="s">
        <v>183</v>
      </c>
      <c r="G154" s="834"/>
      <c r="H154" s="837"/>
      <c r="I154" s="807"/>
      <c r="J154" s="810"/>
      <c r="K154" s="807"/>
      <c r="L154" s="878"/>
      <c r="M154" s="813"/>
      <c r="N154" s="816"/>
      <c r="O154" s="816"/>
      <c r="P154" s="816"/>
      <c r="Q154" s="870"/>
      <c r="R154" s="231"/>
      <c r="S154" s="236"/>
      <c r="T154" s="236"/>
      <c r="U154" s="236"/>
      <c r="V154" s="236"/>
      <c r="W154" s="236"/>
      <c r="X154" s="168"/>
      <c r="Y154" s="61"/>
      <c r="Z154" s="61"/>
      <c r="AA154" s="61"/>
      <c r="AB154" s="12">
        <v>2</v>
      </c>
      <c r="AC154" s="13" t="s">
        <v>358</v>
      </c>
      <c r="AD154" s="14">
        <v>0.25</v>
      </c>
      <c r="AE154" s="22">
        <v>43222</v>
      </c>
      <c r="AF154" s="22">
        <v>43314</v>
      </c>
      <c r="AG154" s="15" t="s">
        <v>351</v>
      </c>
      <c r="AI154" s="245"/>
      <c r="AJ154" s="245"/>
    </row>
    <row r="155" spans="2:36" ht="79.5" hidden="1" thickBot="1" x14ac:dyDescent="0.3">
      <c r="B155" s="57" t="s">
        <v>388</v>
      </c>
      <c r="C155" s="58" t="s">
        <v>389</v>
      </c>
      <c r="D155" s="52" t="s">
        <v>23</v>
      </c>
      <c r="E155" s="229" t="s">
        <v>541</v>
      </c>
      <c r="F155" s="53" t="s">
        <v>183</v>
      </c>
      <c r="G155" s="834"/>
      <c r="H155" s="837"/>
      <c r="I155" s="807"/>
      <c r="J155" s="810"/>
      <c r="K155" s="807"/>
      <c r="L155" s="878"/>
      <c r="M155" s="813"/>
      <c r="N155" s="816"/>
      <c r="O155" s="816"/>
      <c r="P155" s="816"/>
      <c r="Q155" s="870"/>
      <c r="R155" s="231"/>
      <c r="S155" s="236"/>
      <c r="T155" s="236"/>
      <c r="U155" s="236"/>
      <c r="V155" s="236"/>
      <c r="W155" s="236"/>
      <c r="X155" s="168"/>
      <c r="Y155" s="61"/>
      <c r="Z155" s="61"/>
      <c r="AA155" s="61"/>
      <c r="AB155" s="12">
        <v>3</v>
      </c>
      <c r="AC155" s="13" t="s">
        <v>359</v>
      </c>
      <c r="AD155" s="14">
        <v>0.25</v>
      </c>
      <c r="AE155" s="22">
        <v>43315</v>
      </c>
      <c r="AF155" s="22">
        <v>43403</v>
      </c>
      <c r="AG155" s="15" t="s">
        <v>351</v>
      </c>
      <c r="AI155" s="245"/>
      <c r="AJ155" s="245"/>
    </row>
    <row r="156" spans="2:36" ht="79.5" hidden="1" thickBot="1" x14ac:dyDescent="0.3">
      <c r="B156" s="57" t="s">
        <v>388</v>
      </c>
      <c r="C156" s="58" t="s">
        <v>389</v>
      </c>
      <c r="D156" s="52" t="s">
        <v>23</v>
      </c>
      <c r="E156" s="229" t="s">
        <v>541</v>
      </c>
      <c r="F156" s="53" t="s">
        <v>183</v>
      </c>
      <c r="G156" s="835"/>
      <c r="H156" s="921"/>
      <c r="I156" s="922"/>
      <c r="J156" s="923"/>
      <c r="K156" s="922"/>
      <c r="L156" s="930"/>
      <c r="M156" s="931"/>
      <c r="N156" s="817"/>
      <c r="O156" s="817"/>
      <c r="P156" s="817"/>
      <c r="Q156" s="871"/>
      <c r="R156" s="231"/>
      <c r="S156" s="236"/>
      <c r="T156" s="236"/>
      <c r="U156" s="236"/>
      <c r="V156" s="236"/>
      <c r="W156" s="236"/>
      <c r="X156" s="169"/>
      <c r="Y156" s="62"/>
      <c r="Z156" s="62"/>
      <c r="AA156" s="62"/>
      <c r="AB156" s="12">
        <v>4</v>
      </c>
      <c r="AC156" s="13" t="s">
        <v>360</v>
      </c>
      <c r="AD156" s="14">
        <v>0.25</v>
      </c>
      <c r="AE156" s="22">
        <v>43405</v>
      </c>
      <c r="AF156" s="22">
        <v>43462</v>
      </c>
      <c r="AG156" s="15" t="s">
        <v>351</v>
      </c>
      <c r="AI156" s="245"/>
      <c r="AJ156" s="245"/>
    </row>
    <row r="157" spans="2:36" ht="79.5" customHeight="1" thickBot="1" x14ac:dyDescent="0.3">
      <c r="B157" s="57" t="s">
        <v>388</v>
      </c>
      <c r="C157" s="58" t="s">
        <v>389</v>
      </c>
      <c r="D157" s="52" t="s">
        <v>23</v>
      </c>
      <c r="E157" s="229" t="s">
        <v>542</v>
      </c>
      <c r="F157" s="53" t="s">
        <v>186</v>
      </c>
      <c r="G157" s="932">
        <v>1</v>
      </c>
      <c r="H157" s="944" t="s">
        <v>361</v>
      </c>
      <c r="I157" s="946">
        <v>5.8799999999999998E-2</v>
      </c>
      <c r="J157" s="940">
        <v>100</v>
      </c>
      <c r="K157" s="886" t="s">
        <v>184</v>
      </c>
      <c r="L157" s="942" t="s">
        <v>187</v>
      </c>
      <c r="M157" s="28" t="s">
        <v>188</v>
      </c>
      <c r="N157" s="821">
        <v>0.3</v>
      </c>
      <c r="O157" s="821">
        <v>1</v>
      </c>
      <c r="P157" s="815"/>
      <c r="Q157" s="850"/>
      <c r="R157" s="231"/>
      <c r="S157" s="236"/>
      <c r="T157" s="236"/>
      <c r="U157" s="236"/>
      <c r="V157" s="236"/>
      <c r="W157" s="236"/>
      <c r="X157" s="172"/>
      <c r="Y157" s="60"/>
      <c r="Z157" s="60"/>
      <c r="AA157" s="60"/>
      <c r="AB157" s="29">
        <v>1</v>
      </c>
      <c r="AC157" s="25" t="s">
        <v>362</v>
      </c>
      <c r="AD157" s="14">
        <v>0.5</v>
      </c>
      <c r="AE157" s="30">
        <v>43115</v>
      </c>
      <c r="AF157" s="30">
        <v>43205</v>
      </c>
      <c r="AG157" s="31" t="s">
        <v>189</v>
      </c>
      <c r="AI157" s="245"/>
      <c r="AJ157" s="245"/>
    </row>
    <row r="158" spans="2:36" ht="79.5" thickBot="1" x14ac:dyDescent="0.3">
      <c r="B158" s="57" t="s">
        <v>388</v>
      </c>
      <c r="C158" s="58" t="s">
        <v>389</v>
      </c>
      <c r="D158" s="52" t="s">
        <v>23</v>
      </c>
      <c r="E158" s="229" t="s">
        <v>542</v>
      </c>
      <c r="F158" s="53" t="s">
        <v>186</v>
      </c>
      <c r="G158" s="933"/>
      <c r="H158" s="945"/>
      <c r="I158" s="947"/>
      <c r="J158" s="941"/>
      <c r="K158" s="882"/>
      <c r="L158" s="943"/>
      <c r="M158" s="32" t="s">
        <v>188</v>
      </c>
      <c r="N158" s="816"/>
      <c r="O158" s="816"/>
      <c r="P158" s="816"/>
      <c r="Q158" s="870"/>
      <c r="R158" s="231"/>
      <c r="S158" s="236"/>
      <c r="T158" s="236"/>
      <c r="U158" s="236"/>
      <c r="V158" s="236"/>
      <c r="W158" s="236"/>
      <c r="X158" s="168"/>
      <c r="Y158" s="61"/>
      <c r="Z158" s="61"/>
      <c r="AA158" s="61"/>
      <c r="AB158" s="29">
        <v>2</v>
      </c>
      <c r="AC158" s="25" t="s">
        <v>190</v>
      </c>
      <c r="AD158" s="14">
        <v>0.5</v>
      </c>
      <c r="AE158" s="30">
        <v>43206</v>
      </c>
      <c r="AF158" s="30">
        <v>43266</v>
      </c>
      <c r="AG158" s="31" t="s">
        <v>189</v>
      </c>
      <c r="AI158" s="245"/>
      <c r="AJ158" s="245"/>
    </row>
    <row r="159" spans="2:36" ht="79.5" customHeight="1" thickBot="1" x14ac:dyDescent="0.3">
      <c r="B159" s="57" t="s">
        <v>388</v>
      </c>
      <c r="C159" s="58" t="s">
        <v>389</v>
      </c>
      <c r="D159" s="52" t="s">
        <v>23</v>
      </c>
      <c r="E159" s="229" t="s">
        <v>542</v>
      </c>
      <c r="F159" s="53" t="s">
        <v>186</v>
      </c>
      <c r="G159" s="932">
        <v>2</v>
      </c>
      <c r="H159" s="934" t="s">
        <v>191</v>
      </c>
      <c r="I159" s="936">
        <v>5.8799999999999998E-2</v>
      </c>
      <c r="J159" s="900">
        <v>1</v>
      </c>
      <c r="K159" s="880" t="s">
        <v>184</v>
      </c>
      <c r="L159" s="938" t="s">
        <v>192</v>
      </c>
      <c r="M159" s="33" t="s">
        <v>193</v>
      </c>
      <c r="N159" s="822">
        <v>0.1</v>
      </c>
      <c r="O159" s="822">
        <v>0.35</v>
      </c>
      <c r="P159" s="822">
        <v>0.7</v>
      </c>
      <c r="Q159" s="948">
        <v>1</v>
      </c>
      <c r="R159" s="232"/>
      <c r="S159" s="238"/>
      <c r="T159" s="238"/>
      <c r="U159" s="238"/>
      <c r="V159" s="238"/>
      <c r="W159" s="238"/>
      <c r="X159" s="173"/>
      <c r="Y159" s="65"/>
      <c r="Z159" s="65"/>
      <c r="AA159" s="65"/>
      <c r="AB159" s="29">
        <v>1</v>
      </c>
      <c r="AC159" s="25" t="s">
        <v>194</v>
      </c>
      <c r="AD159" s="14">
        <v>0.5</v>
      </c>
      <c r="AE159" s="30">
        <v>43132</v>
      </c>
      <c r="AF159" s="30">
        <v>43311</v>
      </c>
      <c r="AG159" s="34" t="s">
        <v>193</v>
      </c>
      <c r="AI159" s="245"/>
      <c r="AJ159" s="245"/>
    </row>
    <row r="160" spans="2:36" ht="79.5" thickBot="1" x14ac:dyDescent="0.3">
      <c r="B160" s="57" t="s">
        <v>388</v>
      </c>
      <c r="C160" s="58" t="s">
        <v>389</v>
      </c>
      <c r="D160" s="52" t="s">
        <v>23</v>
      </c>
      <c r="E160" s="229" t="s">
        <v>542</v>
      </c>
      <c r="F160" s="53" t="s">
        <v>186</v>
      </c>
      <c r="G160" s="933"/>
      <c r="H160" s="935"/>
      <c r="I160" s="937"/>
      <c r="J160" s="901"/>
      <c r="K160" s="882"/>
      <c r="L160" s="939"/>
      <c r="M160" s="33" t="s">
        <v>193</v>
      </c>
      <c r="N160" s="824"/>
      <c r="O160" s="824"/>
      <c r="P160" s="824"/>
      <c r="Q160" s="949"/>
      <c r="R160" s="232"/>
      <c r="S160" s="238"/>
      <c r="T160" s="238"/>
      <c r="U160" s="238"/>
      <c r="V160" s="238"/>
      <c r="W160" s="238"/>
      <c r="X160" s="174"/>
      <c r="Y160" s="66"/>
      <c r="Z160" s="66"/>
      <c r="AA160" s="66"/>
      <c r="AB160" s="29">
        <v>2</v>
      </c>
      <c r="AC160" s="25" t="s">
        <v>195</v>
      </c>
      <c r="AD160" s="14">
        <v>0.5</v>
      </c>
      <c r="AE160" s="30">
        <v>43132</v>
      </c>
      <c r="AF160" s="30">
        <v>43311</v>
      </c>
      <c r="AG160" s="34" t="s">
        <v>193</v>
      </c>
      <c r="AI160" s="245"/>
      <c r="AJ160" s="245"/>
    </row>
    <row r="161" spans="2:36" ht="79.5" customHeight="1" thickBot="1" x14ac:dyDescent="0.3">
      <c r="B161" s="57" t="s">
        <v>388</v>
      </c>
      <c r="C161" s="58" t="s">
        <v>389</v>
      </c>
      <c r="D161" s="52" t="s">
        <v>23</v>
      </c>
      <c r="E161" s="229" t="s">
        <v>543</v>
      </c>
      <c r="F161" s="53" t="s">
        <v>186</v>
      </c>
      <c r="G161" s="951">
        <v>3</v>
      </c>
      <c r="H161" s="954" t="s">
        <v>196</v>
      </c>
      <c r="I161" s="936">
        <v>5.8799999999999998E-2</v>
      </c>
      <c r="J161" s="900">
        <v>1</v>
      </c>
      <c r="K161" s="894" t="s">
        <v>184</v>
      </c>
      <c r="L161" s="938" t="s">
        <v>197</v>
      </c>
      <c r="M161" s="35" t="s">
        <v>198</v>
      </c>
      <c r="N161" s="822">
        <v>0.25</v>
      </c>
      <c r="O161" s="822">
        <v>0.5</v>
      </c>
      <c r="P161" s="822">
        <v>0.75</v>
      </c>
      <c r="Q161" s="948">
        <v>1</v>
      </c>
      <c r="R161" s="232"/>
      <c r="S161" s="238"/>
      <c r="T161" s="238"/>
      <c r="U161" s="238"/>
      <c r="V161" s="238"/>
      <c r="W161" s="238"/>
      <c r="X161" s="173"/>
      <c r="Y161" s="65"/>
      <c r="Z161" s="65"/>
      <c r="AA161" s="65"/>
      <c r="AB161" s="29">
        <v>1</v>
      </c>
      <c r="AC161" s="25" t="s">
        <v>199</v>
      </c>
      <c r="AD161" s="14">
        <v>0.25</v>
      </c>
      <c r="AE161" s="30">
        <v>43102</v>
      </c>
      <c r="AF161" s="30">
        <v>43189</v>
      </c>
      <c r="AG161" s="34" t="s">
        <v>200</v>
      </c>
      <c r="AI161" s="245"/>
      <c r="AJ161" s="245"/>
    </row>
    <row r="162" spans="2:36" ht="79.5" thickBot="1" x14ac:dyDescent="0.3">
      <c r="B162" s="57" t="s">
        <v>388</v>
      </c>
      <c r="C162" s="58" t="s">
        <v>389</v>
      </c>
      <c r="D162" s="52" t="s">
        <v>23</v>
      </c>
      <c r="E162" s="229" t="s">
        <v>543</v>
      </c>
      <c r="F162" s="53" t="s">
        <v>186</v>
      </c>
      <c r="G162" s="951"/>
      <c r="H162" s="945"/>
      <c r="I162" s="947"/>
      <c r="J162" s="895"/>
      <c r="K162" s="895"/>
      <c r="L162" s="943"/>
      <c r="M162" s="35" t="s">
        <v>198</v>
      </c>
      <c r="N162" s="823"/>
      <c r="O162" s="823"/>
      <c r="P162" s="823"/>
      <c r="Q162" s="950"/>
      <c r="R162" s="232"/>
      <c r="S162" s="238"/>
      <c r="T162" s="238"/>
      <c r="U162" s="238"/>
      <c r="V162" s="238"/>
      <c r="W162" s="238"/>
      <c r="X162" s="175"/>
      <c r="Y162" s="67"/>
      <c r="Z162" s="67"/>
      <c r="AA162" s="67"/>
      <c r="AB162" s="29">
        <v>2</v>
      </c>
      <c r="AC162" s="25" t="s">
        <v>201</v>
      </c>
      <c r="AD162" s="14">
        <v>0.25</v>
      </c>
      <c r="AE162" s="30">
        <v>43102</v>
      </c>
      <c r="AF162" s="30">
        <v>43465</v>
      </c>
      <c r="AG162" s="34" t="s">
        <v>200</v>
      </c>
      <c r="AI162" s="245"/>
      <c r="AJ162" s="245"/>
    </row>
    <row r="163" spans="2:36" ht="79.5" thickBot="1" x14ac:dyDescent="0.3">
      <c r="B163" s="57" t="s">
        <v>388</v>
      </c>
      <c r="C163" s="58" t="s">
        <v>389</v>
      </c>
      <c r="D163" s="52" t="s">
        <v>23</v>
      </c>
      <c r="E163" s="229" t="s">
        <v>543</v>
      </c>
      <c r="F163" s="53" t="s">
        <v>186</v>
      </c>
      <c r="G163" s="951"/>
      <c r="H163" s="945"/>
      <c r="I163" s="947"/>
      <c r="J163" s="895"/>
      <c r="K163" s="895"/>
      <c r="L163" s="943"/>
      <c r="M163" s="35" t="s">
        <v>198</v>
      </c>
      <c r="N163" s="823"/>
      <c r="O163" s="823"/>
      <c r="P163" s="823"/>
      <c r="Q163" s="950"/>
      <c r="R163" s="232"/>
      <c r="S163" s="238"/>
      <c r="T163" s="238"/>
      <c r="U163" s="238"/>
      <c r="V163" s="238"/>
      <c r="W163" s="238"/>
      <c r="X163" s="175"/>
      <c r="Y163" s="67"/>
      <c r="Z163" s="67"/>
      <c r="AA163" s="67"/>
      <c r="AB163" s="29">
        <v>3</v>
      </c>
      <c r="AC163" s="25" t="s">
        <v>202</v>
      </c>
      <c r="AD163" s="14">
        <v>0.25</v>
      </c>
      <c r="AE163" s="30">
        <v>43102</v>
      </c>
      <c r="AF163" s="30">
        <v>43465</v>
      </c>
      <c r="AG163" s="34" t="s">
        <v>200</v>
      </c>
      <c r="AI163" s="245"/>
      <c r="AJ163" s="245"/>
    </row>
    <row r="164" spans="2:36" ht="79.5" thickBot="1" x14ac:dyDescent="0.3">
      <c r="B164" s="57" t="s">
        <v>388</v>
      </c>
      <c r="C164" s="58" t="s">
        <v>389</v>
      </c>
      <c r="D164" s="52" t="s">
        <v>23</v>
      </c>
      <c r="E164" s="229" t="s">
        <v>543</v>
      </c>
      <c r="F164" s="53" t="s">
        <v>186</v>
      </c>
      <c r="G164" s="951"/>
      <c r="H164" s="955"/>
      <c r="I164" s="937"/>
      <c r="J164" s="896"/>
      <c r="K164" s="896"/>
      <c r="L164" s="939"/>
      <c r="M164" s="35" t="s">
        <v>198</v>
      </c>
      <c r="N164" s="824"/>
      <c r="O164" s="824"/>
      <c r="P164" s="824"/>
      <c r="Q164" s="949"/>
      <c r="R164" s="232"/>
      <c r="S164" s="238"/>
      <c r="T164" s="238"/>
      <c r="U164" s="238"/>
      <c r="V164" s="238"/>
      <c r="W164" s="238"/>
      <c r="X164" s="174"/>
      <c r="Y164" s="66"/>
      <c r="Z164" s="66"/>
      <c r="AA164" s="66"/>
      <c r="AB164" s="29">
        <v>4</v>
      </c>
      <c r="AC164" s="25" t="s">
        <v>203</v>
      </c>
      <c r="AD164" s="14">
        <v>0.25</v>
      </c>
      <c r="AE164" s="30">
        <v>43102</v>
      </c>
      <c r="AF164" s="30">
        <v>43281</v>
      </c>
      <c r="AG164" s="34" t="s">
        <v>200</v>
      </c>
      <c r="AI164" s="245"/>
      <c r="AJ164" s="245"/>
    </row>
    <row r="165" spans="2:36" ht="79.5" customHeight="1" thickBot="1" x14ac:dyDescent="0.3">
      <c r="B165" s="57" t="s">
        <v>388</v>
      </c>
      <c r="C165" s="58" t="s">
        <v>389</v>
      </c>
      <c r="D165" s="52" t="s">
        <v>23</v>
      </c>
      <c r="E165" s="229" t="s">
        <v>543</v>
      </c>
      <c r="F165" s="53" t="s">
        <v>186</v>
      </c>
      <c r="G165" s="951">
        <v>4</v>
      </c>
      <c r="H165" s="952" t="s">
        <v>204</v>
      </c>
      <c r="I165" s="936">
        <v>5.8799999999999998E-2</v>
      </c>
      <c r="J165" s="900">
        <v>0.02</v>
      </c>
      <c r="K165" s="938" t="s">
        <v>184</v>
      </c>
      <c r="L165" s="938" t="s">
        <v>205</v>
      </c>
      <c r="M165" s="36" t="s">
        <v>198</v>
      </c>
      <c r="N165" s="956">
        <v>5.0000000000000001E-3</v>
      </c>
      <c r="O165" s="821">
        <v>0.01</v>
      </c>
      <c r="P165" s="956">
        <v>1.4999999999999999E-2</v>
      </c>
      <c r="Q165" s="873">
        <v>0.02</v>
      </c>
      <c r="R165" s="231"/>
      <c r="S165" s="236"/>
      <c r="T165" s="236"/>
      <c r="U165" s="236"/>
      <c r="V165" s="236"/>
      <c r="W165" s="236"/>
      <c r="X165" s="172"/>
      <c r="Y165" s="60"/>
      <c r="Z165" s="60"/>
      <c r="AA165" s="60"/>
      <c r="AB165" s="29">
        <v>1</v>
      </c>
      <c r="AC165" s="25" t="s">
        <v>206</v>
      </c>
      <c r="AD165" s="14">
        <v>0.25</v>
      </c>
      <c r="AE165" s="30">
        <v>43102</v>
      </c>
      <c r="AF165" s="30">
        <v>43281</v>
      </c>
      <c r="AG165" s="34" t="s">
        <v>200</v>
      </c>
      <c r="AI165" s="245"/>
      <c r="AJ165" s="245"/>
    </row>
    <row r="166" spans="2:36" ht="79.5" thickBot="1" x14ac:dyDescent="0.3">
      <c r="B166" s="57" t="s">
        <v>388</v>
      </c>
      <c r="C166" s="58" t="s">
        <v>389</v>
      </c>
      <c r="D166" s="52" t="s">
        <v>23</v>
      </c>
      <c r="E166" s="229" t="s">
        <v>543</v>
      </c>
      <c r="F166" s="53" t="s">
        <v>186</v>
      </c>
      <c r="G166" s="951"/>
      <c r="H166" s="953"/>
      <c r="I166" s="937"/>
      <c r="J166" s="896"/>
      <c r="K166" s="939"/>
      <c r="L166" s="939"/>
      <c r="M166" s="36" t="s">
        <v>198</v>
      </c>
      <c r="N166" s="817"/>
      <c r="O166" s="817"/>
      <c r="P166" s="817"/>
      <c r="Q166" s="871"/>
      <c r="R166" s="231"/>
      <c r="S166" s="236"/>
      <c r="T166" s="236"/>
      <c r="U166" s="236"/>
      <c r="V166" s="236"/>
      <c r="W166" s="236"/>
      <c r="X166" s="169"/>
      <c r="Y166" s="62"/>
      <c r="Z166" s="62"/>
      <c r="AA166" s="62"/>
      <c r="AB166" s="29">
        <v>2</v>
      </c>
      <c r="AC166" s="225" t="s">
        <v>207</v>
      </c>
      <c r="AD166" s="14">
        <v>0.75</v>
      </c>
      <c r="AE166" s="30">
        <v>43102</v>
      </c>
      <c r="AF166" s="30">
        <v>43465</v>
      </c>
      <c r="AG166" s="34" t="s">
        <v>200</v>
      </c>
      <c r="AI166" s="245"/>
      <c r="AJ166" s="245"/>
    </row>
    <row r="167" spans="2:36" ht="79.5" customHeight="1" thickBot="1" x14ac:dyDescent="0.3">
      <c r="B167" s="57" t="s">
        <v>388</v>
      </c>
      <c r="C167" s="58" t="s">
        <v>389</v>
      </c>
      <c r="D167" s="52" t="s">
        <v>23</v>
      </c>
      <c r="E167" s="229" t="s">
        <v>543</v>
      </c>
      <c r="F167" s="53" t="s">
        <v>186</v>
      </c>
      <c r="G167" s="951">
        <v>5</v>
      </c>
      <c r="H167" s="952" t="s">
        <v>363</v>
      </c>
      <c r="I167" s="936">
        <v>5.8799999999999998E-2</v>
      </c>
      <c r="J167" s="900">
        <v>0.2</v>
      </c>
      <c r="K167" s="938" t="s">
        <v>184</v>
      </c>
      <c r="L167" s="938" t="s">
        <v>208</v>
      </c>
      <c r="M167" s="36" t="s">
        <v>198</v>
      </c>
      <c r="N167" s="822">
        <v>0.05</v>
      </c>
      <c r="O167" s="822">
        <v>0.1</v>
      </c>
      <c r="P167" s="822">
        <v>0.15</v>
      </c>
      <c r="Q167" s="948">
        <v>0.2</v>
      </c>
      <c r="R167" s="234"/>
      <c r="S167" s="242"/>
      <c r="T167" s="242"/>
      <c r="U167" s="242"/>
      <c r="V167" s="242"/>
      <c r="W167" s="242"/>
      <c r="X167" s="176"/>
      <c r="Y167" s="68"/>
      <c r="Z167" s="68"/>
      <c r="AA167" s="68"/>
      <c r="AB167" s="29">
        <v>1</v>
      </c>
      <c r="AC167" s="225" t="s">
        <v>209</v>
      </c>
      <c r="AD167" s="14">
        <v>0.5</v>
      </c>
      <c r="AE167" s="30">
        <v>43102</v>
      </c>
      <c r="AF167" s="30">
        <v>43465</v>
      </c>
      <c r="AG167" s="34" t="s">
        <v>200</v>
      </c>
      <c r="AI167" s="245"/>
      <c r="AJ167" s="245"/>
    </row>
    <row r="168" spans="2:36" ht="79.5" customHeight="1" thickBot="1" x14ac:dyDescent="0.3">
      <c r="B168" s="57" t="s">
        <v>388</v>
      </c>
      <c r="C168" s="58" t="s">
        <v>389</v>
      </c>
      <c r="D168" s="52" t="s">
        <v>23</v>
      </c>
      <c r="E168" s="229" t="s">
        <v>543</v>
      </c>
      <c r="F168" s="53" t="s">
        <v>186</v>
      </c>
      <c r="G168" s="951"/>
      <c r="H168" s="960"/>
      <c r="I168" s="947"/>
      <c r="J168" s="895"/>
      <c r="K168" s="943"/>
      <c r="L168" s="943"/>
      <c r="M168" s="36" t="s">
        <v>198</v>
      </c>
      <c r="N168" s="970"/>
      <c r="O168" s="970"/>
      <c r="P168" s="970"/>
      <c r="Q168" s="957"/>
      <c r="R168" s="234"/>
      <c r="S168" s="242"/>
      <c r="T168" s="242"/>
      <c r="U168" s="242"/>
      <c r="V168" s="242"/>
      <c r="W168" s="242"/>
      <c r="X168" s="177"/>
      <c r="Y168" s="69"/>
      <c r="Z168" s="69"/>
      <c r="AA168" s="69"/>
      <c r="AB168" s="29">
        <v>2</v>
      </c>
      <c r="AC168" s="25" t="s">
        <v>210</v>
      </c>
      <c r="AD168" s="14">
        <v>0.25</v>
      </c>
      <c r="AE168" s="30">
        <v>43102</v>
      </c>
      <c r="AF168" s="30">
        <v>43465</v>
      </c>
      <c r="AG168" s="34" t="s">
        <v>200</v>
      </c>
      <c r="AI168" s="245"/>
      <c r="AJ168" s="245"/>
    </row>
    <row r="169" spans="2:36" ht="79.5" thickBot="1" x14ac:dyDescent="0.3">
      <c r="B169" s="57" t="s">
        <v>388</v>
      </c>
      <c r="C169" s="58" t="s">
        <v>389</v>
      </c>
      <c r="D169" s="52" t="s">
        <v>23</v>
      </c>
      <c r="E169" s="229" t="s">
        <v>543</v>
      </c>
      <c r="F169" s="53" t="s">
        <v>186</v>
      </c>
      <c r="G169" s="951"/>
      <c r="H169" s="953"/>
      <c r="I169" s="937"/>
      <c r="J169" s="896"/>
      <c r="K169" s="939"/>
      <c r="L169" s="939"/>
      <c r="M169" s="36" t="s">
        <v>198</v>
      </c>
      <c r="N169" s="971"/>
      <c r="O169" s="971"/>
      <c r="P169" s="971"/>
      <c r="Q169" s="958"/>
      <c r="R169" s="234"/>
      <c r="S169" s="242"/>
      <c r="T169" s="242"/>
      <c r="U169" s="242"/>
      <c r="V169" s="242"/>
      <c r="W169" s="242"/>
      <c r="X169" s="178"/>
      <c r="Y169" s="70"/>
      <c r="Z169" s="70"/>
      <c r="AA169" s="70"/>
      <c r="AB169" s="29">
        <v>3</v>
      </c>
      <c r="AC169" s="25" t="s">
        <v>364</v>
      </c>
      <c r="AD169" s="14">
        <v>0.25</v>
      </c>
      <c r="AE169" s="30">
        <v>43102</v>
      </c>
      <c r="AF169" s="30">
        <v>43465</v>
      </c>
      <c r="AG169" s="34" t="s">
        <v>200</v>
      </c>
      <c r="AI169" s="245"/>
      <c r="AJ169" s="245"/>
    </row>
    <row r="170" spans="2:36" ht="79.5" customHeight="1" thickBot="1" x14ac:dyDescent="0.3">
      <c r="B170" s="57" t="s">
        <v>388</v>
      </c>
      <c r="C170" s="58" t="s">
        <v>389</v>
      </c>
      <c r="D170" s="52" t="s">
        <v>23</v>
      </c>
      <c r="E170" s="229" t="s">
        <v>544</v>
      </c>
      <c r="F170" s="53" t="s">
        <v>186</v>
      </c>
      <c r="G170" s="932">
        <v>6</v>
      </c>
      <c r="H170" s="952" t="s">
        <v>211</v>
      </c>
      <c r="I170" s="936">
        <v>5.8799999999999998E-2</v>
      </c>
      <c r="J170" s="961">
        <v>2</v>
      </c>
      <c r="K170" s="964" t="s">
        <v>212</v>
      </c>
      <c r="L170" s="967" t="s">
        <v>213</v>
      </c>
      <c r="M170" s="972" t="s">
        <v>214</v>
      </c>
      <c r="N170" s="815">
        <v>0</v>
      </c>
      <c r="O170" s="815">
        <v>1</v>
      </c>
      <c r="P170" s="815">
        <v>0</v>
      </c>
      <c r="Q170" s="850">
        <v>2</v>
      </c>
      <c r="R170" s="231"/>
      <c r="S170" s="236"/>
      <c r="T170" s="236"/>
      <c r="U170" s="236"/>
      <c r="V170" s="236"/>
      <c r="W170" s="236"/>
      <c r="X170" s="172"/>
      <c r="Y170" s="60"/>
      <c r="Z170" s="60"/>
      <c r="AA170" s="60"/>
      <c r="AB170" s="29">
        <v>1</v>
      </c>
      <c r="AC170" s="25" t="s">
        <v>579</v>
      </c>
      <c r="AD170" s="14">
        <v>0.2</v>
      </c>
      <c r="AE170" s="30">
        <v>43146</v>
      </c>
      <c r="AF170" s="30">
        <v>43190</v>
      </c>
      <c r="AG170" s="31" t="s">
        <v>215</v>
      </c>
      <c r="AI170" s="245"/>
      <c r="AJ170" s="245"/>
    </row>
    <row r="171" spans="2:36" ht="79.5" customHeight="1" thickBot="1" x14ac:dyDescent="0.3">
      <c r="B171" s="57" t="s">
        <v>388</v>
      </c>
      <c r="C171" s="58" t="s">
        <v>389</v>
      </c>
      <c r="D171" s="52" t="s">
        <v>23</v>
      </c>
      <c r="E171" s="229" t="s">
        <v>544</v>
      </c>
      <c r="F171" s="53" t="s">
        <v>186</v>
      </c>
      <c r="G171" s="959"/>
      <c r="H171" s="960"/>
      <c r="I171" s="947"/>
      <c r="J171" s="962"/>
      <c r="K171" s="965"/>
      <c r="L171" s="968"/>
      <c r="M171" s="973"/>
      <c r="N171" s="816"/>
      <c r="O171" s="816"/>
      <c r="P171" s="816"/>
      <c r="Q171" s="870"/>
      <c r="R171" s="266"/>
      <c r="S171" s="263"/>
      <c r="T171" s="263"/>
      <c r="U171" s="263"/>
      <c r="V171" s="263"/>
      <c r="W171" s="263"/>
      <c r="X171" s="168"/>
      <c r="Y171" s="264"/>
      <c r="Z171" s="264"/>
      <c r="AA171" s="264"/>
      <c r="AB171" s="29">
        <v>2</v>
      </c>
      <c r="AC171" s="267" t="s">
        <v>580</v>
      </c>
      <c r="AD171" s="14">
        <v>0.4</v>
      </c>
      <c r="AE171" s="30">
        <v>43191</v>
      </c>
      <c r="AF171" s="30">
        <v>43465</v>
      </c>
      <c r="AG171" s="31" t="s">
        <v>215</v>
      </c>
      <c r="AI171" s="245"/>
      <c r="AJ171" s="245"/>
    </row>
    <row r="172" spans="2:36" ht="79.5" thickBot="1" x14ac:dyDescent="0.3">
      <c r="B172" s="57" t="s">
        <v>388</v>
      </c>
      <c r="C172" s="58" t="s">
        <v>389</v>
      </c>
      <c r="D172" s="52" t="s">
        <v>23</v>
      </c>
      <c r="E172" s="229" t="s">
        <v>544</v>
      </c>
      <c r="F172" s="53" t="s">
        <v>186</v>
      </c>
      <c r="G172" s="933"/>
      <c r="H172" s="953"/>
      <c r="I172" s="937"/>
      <c r="J172" s="963"/>
      <c r="K172" s="966"/>
      <c r="L172" s="969"/>
      <c r="M172" s="974"/>
      <c r="N172" s="817"/>
      <c r="O172" s="817"/>
      <c r="P172" s="817"/>
      <c r="Q172" s="871"/>
      <c r="R172" s="231"/>
      <c r="S172" s="236"/>
      <c r="T172" s="236"/>
      <c r="U172" s="236"/>
      <c r="V172" s="236"/>
      <c r="W172" s="236"/>
      <c r="X172" s="169"/>
      <c r="Y172" s="62"/>
      <c r="Z172" s="62"/>
      <c r="AA172" s="62"/>
      <c r="AB172" s="29">
        <v>3</v>
      </c>
      <c r="AC172" s="25" t="s">
        <v>581</v>
      </c>
      <c r="AD172" s="14">
        <v>0.4</v>
      </c>
      <c r="AE172" s="30">
        <v>43191</v>
      </c>
      <c r="AF172" s="30">
        <v>43465</v>
      </c>
      <c r="AG172" s="31" t="s">
        <v>215</v>
      </c>
      <c r="AI172" s="245"/>
      <c r="AJ172" s="245"/>
    </row>
    <row r="173" spans="2:36" ht="72.75" customHeight="1" thickBot="1" x14ac:dyDescent="0.3">
      <c r="B173" s="57" t="s">
        <v>388</v>
      </c>
      <c r="C173" s="58" t="s">
        <v>389</v>
      </c>
      <c r="D173" s="52" t="s">
        <v>23</v>
      </c>
      <c r="E173" s="229" t="s">
        <v>544</v>
      </c>
      <c r="F173" s="53" t="s">
        <v>186</v>
      </c>
      <c r="G173" s="932">
        <v>7</v>
      </c>
      <c r="H173" s="979" t="s">
        <v>582</v>
      </c>
      <c r="I173" s="936">
        <v>5.8799999999999998E-2</v>
      </c>
      <c r="J173" s="961">
        <v>7</v>
      </c>
      <c r="K173" s="964" t="s">
        <v>216</v>
      </c>
      <c r="L173" s="967" t="s">
        <v>217</v>
      </c>
      <c r="M173" s="972" t="s">
        <v>218</v>
      </c>
      <c r="N173" s="815">
        <v>0</v>
      </c>
      <c r="O173" s="815">
        <v>0</v>
      </c>
      <c r="P173" s="815">
        <v>7</v>
      </c>
      <c r="Q173" s="850">
        <v>0</v>
      </c>
      <c r="R173" s="231"/>
      <c r="S173" s="236"/>
      <c r="T173" s="236"/>
      <c r="U173" s="236"/>
      <c r="V173" s="236"/>
      <c r="W173" s="236"/>
      <c r="X173" s="172"/>
      <c r="Y173" s="60"/>
      <c r="Z173" s="60"/>
      <c r="AA173" s="60"/>
      <c r="AB173" s="29">
        <v>1</v>
      </c>
      <c r="AC173" s="25" t="s">
        <v>583</v>
      </c>
      <c r="AD173" s="14">
        <v>0.4</v>
      </c>
      <c r="AE173" s="30">
        <v>43132</v>
      </c>
      <c r="AF173" s="30">
        <v>43250</v>
      </c>
      <c r="AG173" s="31" t="s">
        <v>215</v>
      </c>
      <c r="AI173" s="245"/>
      <c r="AJ173" s="245"/>
    </row>
    <row r="174" spans="2:36" ht="79.5" thickBot="1" x14ac:dyDescent="0.3">
      <c r="B174" s="57" t="s">
        <v>388</v>
      </c>
      <c r="C174" s="58" t="s">
        <v>389</v>
      </c>
      <c r="D174" s="52" t="s">
        <v>23</v>
      </c>
      <c r="E174" s="229" t="s">
        <v>544</v>
      </c>
      <c r="F174" s="53" t="s">
        <v>186</v>
      </c>
      <c r="G174" s="959"/>
      <c r="H174" s="980"/>
      <c r="I174" s="947"/>
      <c r="J174" s="962"/>
      <c r="K174" s="965"/>
      <c r="L174" s="968"/>
      <c r="M174" s="973"/>
      <c r="N174" s="816"/>
      <c r="O174" s="816"/>
      <c r="P174" s="816"/>
      <c r="Q174" s="870"/>
      <c r="R174" s="266"/>
      <c r="S174" s="263"/>
      <c r="T174" s="263"/>
      <c r="U174" s="263"/>
      <c r="V174" s="263"/>
      <c r="W174" s="263"/>
      <c r="X174" s="168"/>
      <c r="Y174" s="264"/>
      <c r="Z174" s="264"/>
      <c r="AA174" s="264"/>
      <c r="AB174" s="29">
        <v>2</v>
      </c>
      <c r="AC174" s="37" t="s">
        <v>584</v>
      </c>
      <c r="AD174" s="14">
        <v>0.2</v>
      </c>
      <c r="AE174" s="30">
        <v>43252</v>
      </c>
      <c r="AF174" s="30">
        <v>43281</v>
      </c>
      <c r="AG174" s="31" t="s">
        <v>215</v>
      </c>
      <c r="AI174" s="245"/>
      <c r="AJ174" s="245"/>
    </row>
    <row r="175" spans="2:36" ht="79.5" thickBot="1" x14ac:dyDescent="0.3">
      <c r="B175" s="57" t="s">
        <v>388</v>
      </c>
      <c r="C175" s="58" t="s">
        <v>389</v>
      </c>
      <c r="D175" s="52" t="s">
        <v>23</v>
      </c>
      <c r="E175" s="229" t="s">
        <v>544</v>
      </c>
      <c r="F175" s="53" t="s">
        <v>186</v>
      </c>
      <c r="G175" s="933"/>
      <c r="H175" s="981"/>
      <c r="I175" s="937"/>
      <c r="J175" s="963"/>
      <c r="K175" s="966"/>
      <c r="L175" s="969"/>
      <c r="M175" s="974"/>
      <c r="N175" s="817"/>
      <c r="O175" s="817"/>
      <c r="P175" s="817"/>
      <c r="Q175" s="871"/>
      <c r="R175" s="231"/>
      <c r="S175" s="236"/>
      <c r="T175" s="236"/>
      <c r="U175" s="236"/>
      <c r="V175" s="236"/>
      <c r="W175" s="236"/>
      <c r="X175" s="169"/>
      <c r="Y175" s="62"/>
      <c r="Z175" s="62"/>
      <c r="AA175" s="62"/>
      <c r="AB175" s="29">
        <v>3</v>
      </c>
      <c r="AC175" s="37" t="s">
        <v>585</v>
      </c>
      <c r="AD175" s="14">
        <v>0.4</v>
      </c>
      <c r="AE175" s="30">
        <v>43282</v>
      </c>
      <c r="AF175" s="30">
        <v>43373</v>
      </c>
      <c r="AG175" s="31" t="s">
        <v>215</v>
      </c>
      <c r="AI175" s="245"/>
      <c r="AJ175" s="245"/>
    </row>
    <row r="176" spans="2:36" ht="79.5" customHeight="1" thickBot="1" x14ac:dyDescent="0.3">
      <c r="B176" s="57" t="s">
        <v>388</v>
      </c>
      <c r="C176" s="58" t="s">
        <v>389</v>
      </c>
      <c r="D176" s="52" t="s">
        <v>23</v>
      </c>
      <c r="E176" s="229" t="s">
        <v>542</v>
      </c>
      <c r="F176" s="53" t="s">
        <v>186</v>
      </c>
      <c r="G176" s="951">
        <v>8</v>
      </c>
      <c r="H176" s="975" t="s">
        <v>365</v>
      </c>
      <c r="I176" s="936">
        <v>5.8799999999999998E-2</v>
      </c>
      <c r="J176" s="977">
        <v>20</v>
      </c>
      <c r="K176" s="880" t="s">
        <v>220</v>
      </c>
      <c r="L176" s="964" t="s">
        <v>221</v>
      </c>
      <c r="M176" s="964" t="s">
        <v>222</v>
      </c>
      <c r="N176" s="822">
        <v>0.25</v>
      </c>
      <c r="O176" s="822">
        <v>0.5</v>
      </c>
      <c r="P176" s="822">
        <v>0.75</v>
      </c>
      <c r="Q176" s="948">
        <v>1</v>
      </c>
      <c r="R176" s="232"/>
      <c r="S176" s="238"/>
      <c r="T176" s="238"/>
      <c r="U176" s="238"/>
      <c r="V176" s="238"/>
      <c r="W176" s="238"/>
      <c r="X176" s="173"/>
      <c r="Y176" s="65"/>
      <c r="Z176" s="65"/>
      <c r="AA176" s="65"/>
      <c r="AB176" s="29">
        <v>1</v>
      </c>
      <c r="AC176" s="38" t="s">
        <v>223</v>
      </c>
      <c r="AD176" s="14">
        <v>0.5</v>
      </c>
      <c r="AE176" s="30">
        <v>43115</v>
      </c>
      <c r="AF176" s="30">
        <v>43465</v>
      </c>
      <c r="AG176" s="31" t="s">
        <v>222</v>
      </c>
      <c r="AI176" s="245"/>
      <c r="AJ176" s="245"/>
    </row>
    <row r="177" spans="2:36" ht="79.5" thickBot="1" x14ac:dyDescent="0.3">
      <c r="B177" s="57" t="s">
        <v>388</v>
      </c>
      <c r="C177" s="58" t="s">
        <v>389</v>
      </c>
      <c r="D177" s="52" t="s">
        <v>23</v>
      </c>
      <c r="E177" s="229" t="s">
        <v>542</v>
      </c>
      <c r="F177" s="53" t="s">
        <v>186</v>
      </c>
      <c r="G177" s="951"/>
      <c r="H177" s="976"/>
      <c r="I177" s="937"/>
      <c r="J177" s="978"/>
      <c r="K177" s="882"/>
      <c r="L177" s="966"/>
      <c r="M177" s="966"/>
      <c r="N177" s="824"/>
      <c r="O177" s="824">
        <v>0.5</v>
      </c>
      <c r="P177" s="824">
        <v>0.75</v>
      </c>
      <c r="Q177" s="949">
        <v>1</v>
      </c>
      <c r="R177" s="232"/>
      <c r="S177" s="238"/>
      <c r="T177" s="238"/>
      <c r="U177" s="238"/>
      <c r="V177" s="238"/>
      <c r="W177" s="238"/>
      <c r="X177" s="174"/>
      <c r="Y177" s="66"/>
      <c r="Z177" s="66"/>
      <c r="AA177" s="66"/>
      <c r="AB177" s="29">
        <v>2</v>
      </c>
      <c r="AC177" s="38" t="s">
        <v>224</v>
      </c>
      <c r="AD177" s="14">
        <v>0.5</v>
      </c>
      <c r="AE177" s="30">
        <v>43115</v>
      </c>
      <c r="AF177" s="30">
        <v>43465</v>
      </c>
      <c r="AG177" s="31" t="s">
        <v>222</v>
      </c>
      <c r="AI177" s="245"/>
      <c r="AJ177" s="245"/>
    </row>
    <row r="178" spans="2:36" ht="79.5" customHeight="1" thickBot="1" x14ac:dyDescent="0.3">
      <c r="B178" s="57" t="s">
        <v>388</v>
      </c>
      <c r="C178" s="58" t="s">
        <v>389</v>
      </c>
      <c r="D178" s="52" t="s">
        <v>23</v>
      </c>
      <c r="E178" s="229" t="s">
        <v>545</v>
      </c>
      <c r="F178" s="53" t="s">
        <v>186</v>
      </c>
      <c r="G178" s="951">
        <v>9</v>
      </c>
      <c r="H178" s="982" t="s">
        <v>225</v>
      </c>
      <c r="I178" s="936">
        <v>5.8799999999999998E-2</v>
      </c>
      <c r="J178" s="985">
        <v>4</v>
      </c>
      <c r="K178" s="880" t="s">
        <v>220</v>
      </c>
      <c r="L178" s="967" t="s">
        <v>226</v>
      </c>
      <c r="M178" s="39" t="s">
        <v>227</v>
      </c>
      <c r="N178" s="815">
        <v>1</v>
      </c>
      <c r="O178" s="815">
        <v>2</v>
      </c>
      <c r="P178" s="815">
        <v>3</v>
      </c>
      <c r="Q178" s="850">
        <v>4</v>
      </c>
      <c r="R178" s="231"/>
      <c r="S178" s="236"/>
      <c r="T178" s="236"/>
      <c r="U178" s="236"/>
      <c r="V178" s="236"/>
      <c r="W178" s="236"/>
      <c r="X178" s="172"/>
      <c r="Y178" s="60"/>
      <c r="Z178" s="60"/>
      <c r="AA178" s="60"/>
      <c r="AB178" s="29">
        <v>1</v>
      </c>
      <c r="AC178" s="40" t="s">
        <v>228</v>
      </c>
      <c r="AD178" s="14">
        <v>0.25</v>
      </c>
      <c r="AE178" s="30">
        <v>43102</v>
      </c>
      <c r="AF178" s="30">
        <v>43159</v>
      </c>
      <c r="AG178" s="31" t="s">
        <v>229</v>
      </c>
      <c r="AI178" s="245"/>
      <c r="AJ178" s="245"/>
    </row>
    <row r="179" spans="2:36" ht="79.5" thickBot="1" x14ac:dyDescent="0.3">
      <c r="B179" s="57" t="s">
        <v>388</v>
      </c>
      <c r="C179" s="58" t="s">
        <v>389</v>
      </c>
      <c r="D179" s="52" t="s">
        <v>23</v>
      </c>
      <c r="E179" s="229" t="s">
        <v>545</v>
      </c>
      <c r="F179" s="53" t="s">
        <v>186</v>
      </c>
      <c r="G179" s="951"/>
      <c r="H179" s="983"/>
      <c r="I179" s="947"/>
      <c r="J179" s="941"/>
      <c r="K179" s="881"/>
      <c r="L179" s="968"/>
      <c r="M179" s="39" t="s">
        <v>227</v>
      </c>
      <c r="N179" s="816"/>
      <c r="O179" s="816"/>
      <c r="P179" s="816"/>
      <c r="Q179" s="870"/>
      <c r="R179" s="231"/>
      <c r="S179" s="236"/>
      <c r="T179" s="236"/>
      <c r="U179" s="236"/>
      <c r="V179" s="236"/>
      <c r="W179" s="236"/>
      <c r="X179" s="168"/>
      <c r="Y179" s="61"/>
      <c r="Z179" s="61"/>
      <c r="AA179" s="61"/>
      <c r="AB179" s="29">
        <v>2</v>
      </c>
      <c r="AC179" s="40" t="s">
        <v>230</v>
      </c>
      <c r="AD179" s="14">
        <v>0.25</v>
      </c>
      <c r="AE179" s="30">
        <v>43102</v>
      </c>
      <c r="AF179" s="30">
        <v>43190</v>
      </c>
      <c r="AG179" s="31" t="s">
        <v>229</v>
      </c>
      <c r="AI179" s="245"/>
      <c r="AJ179" s="245"/>
    </row>
    <row r="180" spans="2:36" ht="79.5" thickBot="1" x14ac:dyDescent="0.3">
      <c r="B180" s="57" t="s">
        <v>388</v>
      </c>
      <c r="C180" s="58" t="s">
        <v>389</v>
      </c>
      <c r="D180" s="52" t="s">
        <v>23</v>
      </c>
      <c r="E180" s="229" t="s">
        <v>545</v>
      </c>
      <c r="F180" s="53" t="s">
        <v>186</v>
      </c>
      <c r="G180" s="951"/>
      <c r="H180" s="984"/>
      <c r="I180" s="937"/>
      <c r="J180" s="986"/>
      <c r="K180" s="882"/>
      <c r="L180" s="969"/>
      <c r="M180" s="39" t="s">
        <v>227</v>
      </c>
      <c r="N180" s="817"/>
      <c r="O180" s="817"/>
      <c r="P180" s="817"/>
      <c r="Q180" s="871"/>
      <c r="R180" s="231"/>
      <c r="S180" s="236"/>
      <c r="T180" s="236"/>
      <c r="U180" s="236"/>
      <c r="V180" s="236"/>
      <c r="W180" s="236"/>
      <c r="X180" s="169"/>
      <c r="Y180" s="62"/>
      <c r="Z180" s="62"/>
      <c r="AA180" s="62"/>
      <c r="AB180" s="29">
        <v>3</v>
      </c>
      <c r="AC180" s="40" t="s">
        <v>231</v>
      </c>
      <c r="AD180" s="14">
        <v>0.5</v>
      </c>
      <c r="AE180" s="30">
        <v>43191</v>
      </c>
      <c r="AF180" s="30">
        <v>43465</v>
      </c>
      <c r="AG180" s="31" t="s">
        <v>229</v>
      </c>
      <c r="AI180" s="245"/>
      <c r="AJ180" s="245"/>
    </row>
    <row r="181" spans="2:36" ht="79.5" customHeight="1" thickBot="1" x14ac:dyDescent="0.3">
      <c r="B181" s="57" t="s">
        <v>388</v>
      </c>
      <c r="C181" s="58" t="s">
        <v>389</v>
      </c>
      <c r="D181" s="52" t="s">
        <v>23</v>
      </c>
      <c r="E181" s="229" t="s">
        <v>543</v>
      </c>
      <c r="F181" s="53" t="s">
        <v>186</v>
      </c>
      <c r="G181" s="951">
        <v>10</v>
      </c>
      <c r="H181" s="954" t="s">
        <v>232</v>
      </c>
      <c r="I181" s="936">
        <v>5.8799999999999998E-2</v>
      </c>
      <c r="J181" s="880">
        <v>1</v>
      </c>
      <c r="K181" s="880" t="s">
        <v>233</v>
      </c>
      <c r="L181" s="938" t="s">
        <v>234</v>
      </c>
      <c r="M181" s="938" t="s">
        <v>235</v>
      </c>
      <c r="N181" s="821">
        <v>0.5</v>
      </c>
      <c r="O181" s="821">
        <v>1</v>
      </c>
      <c r="P181" s="815"/>
      <c r="Q181" s="850"/>
      <c r="R181" s="231"/>
      <c r="S181" s="236"/>
      <c r="T181" s="236"/>
      <c r="U181" s="236"/>
      <c r="V181" s="236"/>
      <c r="W181" s="236"/>
      <c r="X181" s="172"/>
      <c r="Y181" s="60"/>
      <c r="Z181" s="60"/>
      <c r="AA181" s="60"/>
      <c r="AB181" s="29">
        <v>1</v>
      </c>
      <c r="AC181" s="40" t="s">
        <v>236</v>
      </c>
      <c r="AD181" s="14">
        <v>0.5</v>
      </c>
      <c r="AE181" s="30">
        <v>43133</v>
      </c>
      <c r="AF181" s="30">
        <v>43222</v>
      </c>
      <c r="AG181" s="31" t="s">
        <v>235</v>
      </c>
      <c r="AI181" s="245"/>
      <c r="AJ181" s="245"/>
    </row>
    <row r="182" spans="2:36" ht="79.5" thickBot="1" x14ac:dyDescent="0.3">
      <c r="B182" s="57" t="s">
        <v>388</v>
      </c>
      <c r="C182" s="58" t="s">
        <v>389</v>
      </c>
      <c r="D182" s="52" t="s">
        <v>23</v>
      </c>
      <c r="E182" s="229" t="s">
        <v>543</v>
      </c>
      <c r="F182" s="53" t="s">
        <v>186</v>
      </c>
      <c r="G182" s="951"/>
      <c r="H182" s="955"/>
      <c r="I182" s="937"/>
      <c r="J182" s="986"/>
      <c r="K182" s="882"/>
      <c r="L182" s="939"/>
      <c r="M182" s="939"/>
      <c r="N182" s="817"/>
      <c r="O182" s="817"/>
      <c r="P182" s="817"/>
      <c r="Q182" s="871"/>
      <c r="R182" s="231"/>
      <c r="S182" s="236"/>
      <c r="T182" s="236"/>
      <c r="U182" s="236"/>
      <c r="V182" s="236"/>
      <c r="W182" s="236"/>
      <c r="X182" s="169"/>
      <c r="Y182" s="62"/>
      <c r="Z182" s="62"/>
      <c r="AA182" s="62"/>
      <c r="AB182" s="29">
        <v>2</v>
      </c>
      <c r="AC182" s="40" t="s">
        <v>219</v>
      </c>
      <c r="AD182" s="14">
        <v>0.5</v>
      </c>
      <c r="AE182" s="30">
        <v>43133</v>
      </c>
      <c r="AF182" s="30">
        <v>43222</v>
      </c>
      <c r="AG182" s="31" t="s">
        <v>235</v>
      </c>
      <c r="AI182" s="245"/>
      <c r="AJ182" s="245"/>
    </row>
    <row r="183" spans="2:36" ht="105.75" thickBot="1" x14ac:dyDescent="0.3">
      <c r="B183" s="57" t="s">
        <v>388</v>
      </c>
      <c r="C183" s="58" t="s">
        <v>389</v>
      </c>
      <c r="D183" s="52" t="s">
        <v>23</v>
      </c>
      <c r="E183" s="229" t="s">
        <v>543</v>
      </c>
      <c r="F183" s="53" t="s">
        <v>186</v>
      </c>
      <c r="G183" s="951">
        <v>11</v>
      </c>
      <c r="H183" s="954" t="s">
        <v>237</v>
      </c>
      <c r="I183" s="936">
        <v>5.8799999999999998E-2</v>
      </c>
      <c r="J183" s="880">
        <v>1</v>
      </c>
      <c r="K183" s="894" t="s">
        <v>233</v>
      </c>
      <c r="L183" s="938" t="s">
        <v>366</v>
      </c>
      <c r="M183" s="987" t="s">
        <v>235</v>
      </c>
      <c r="N183" s="821">
        <v>0.5</v>
      </c>
      <c r="O183" s="821">
        <v>1</v>
      </c>
      <c r="P183" s="815"/>
      <c r="Q183" s="850"/>
      <c r="R183" s="231"/>
      <c r="S183" s="236"/>
      <c r="T183" s="236"/>
      <c r="U183" s="236"/>
      <c r="V183" s="236"/>
      <c r="W183" s="236"/>
      <c r="X183" s="172"/>
      <c r="Y183" s="60"/>
      <c r="Z183" s="60"/>
      <c r="AA183" s="60"/>
      <c r="AB183" s="29">
        <v>1</v>
      </c>
      <c r="AC183" s="40" t="s">
        <v>238</v>
      </c>
      <c r="AD183" s="14">
        <v>0.5</v>
      </c>
      <c r="AE183" s="30">
        <v>43133</v>
      </c>
      <c r="AF183" s="30">
        <v>43222</v>
      </c>
      <c r="AG183" s="31" t="s">
        <v>235</v>
      </c>
      <c r="AI183" s="245"/>
      <c r="AJ183" s="245"/>
    </row>
    <row r="184" spans="2:36" ht="79.5" thickBot="1" x14ac:dyDescent="0.3">
      <c r="B184" s="57" t="s">
        <v>388</v>
      </c>
      <c r="C184" s="58" t="s">
        <v>389</v>
      </c>
      <c r="D184" s="52" t="s">
        <v>23</v>
      </c>
      <c r="E184" s="229" t="s">
        <v>543</v>
      </c>
      <c r="F184" s="53" t="s">
        <v>186</v>
      </c>
      <c r="G184" s="951"/>
      <c r="H184" s="955"/>
      <c r="I184" s="937"/>
      <c r="J184" s="986"/>
      <c r="K184" s="896"/>
      <c r="L184" s="939"/>
      <c r="M184" s="988"/>
      <c r="N184" s="817"/>
      <c r="O184" s="817">
        <v>1</v>
      </c>
      <c r="P184" s="817"/>
      <c r="Q184" s="871"/>
      <c r="R184" s="231"/>
      <c r="S184" s="236"/>
      <c r="T184" s="236"/>
      <c r="U184" s="236"/>
      <c r="V184" s="236"/>
      <c r="W184" s="236"/>
      <c r="X184" s="168"/>
      <c r="Y184" s="61"/>
      <c r="Z184" s="61"/>
      <c r="AA184" s="61"/>
      <c r="AB184" s="41">
        <v>2</v>
      </c>
      <c r="AC184" s="40" t="s">
        <v>239</v>
      </c>
      <c r="AD184" s="14">
        <v>0.5</v>
      </c>
      <c r="AE184" s="30">
        <v>43133</v>
      </c>
      <c r="AF184" s="30">
        <v>43222</v>
      </c>
      <c r="AG184" s="31" t="s">
        <v>235</v>
      </c>
      <c r="AI184" s="245"/>
      <c r="AJ184" s="245"/>
    </row>
    <row r="185" spans="2:36" ht="79.5" customHeight="1" thickBot="1" x14ac:dyDescent="0.3">
      <c r="B185" s="57" t="s">
        <v>391</v>
      </c>
      <c r="C185" s="57" t="s">
        <v>395</v>
      </c>
      <c r="D185" s="52" t="s">
        <v>23</v>
      </c>
      <c r="E185" s="229" t="s">
        <v>546</v>
      </c>
      <c r="F185" s="53" t="s">
        <v>186</v>
      </c>
      <c r="G185" s="833">
        <v>12</v>
      </c>
      <c r="H185" s="1000" t="s">
        <v>240</v>
      </c>
      <c r="I185" s="946">
        <v>5.8799999999999998E-2</v>
      </c>
      <c r="J185" s="940">
        <v>100</v>
      </c>
      <c r="K185" s="886" t="s">
        <v>184</v>
      </c>
      <c r="L185" s="999" t="s">
        <v>241</v>
      </c>
      <c r="M185" s="992" t="s">
        <v>242</v>
      </c>
      <c r="N185" s="821">
        <v>0.2</v>
      </c>
      <c r="O185" s="821">
        <v>0.5</v>
      </c>
      <c r="P185" s="821">
        <v>0.9</v>
      </c>
      <c r="Q185" s="873">
        <v>1</v>
      </c>
      <c r="R185" s="230"/>
      <c r="S185" s="237"/>
      <c r="T185" s="237"/>
      <c r="U185" s="237"/>
      <c r="V185" s="237"/>
      <c r="W185" s="237"/>
      <c r="X185" s="74"/>
      <c r="Y185" s="74"/>
      <c r="Z185" s="74"/>
      <c r="AA185" s="74"/>
      <c r="AB185" s="42">
        <v>1</v>
      </c>
      <c r="AC185" s="220" t="s">
        <v>243</v>
      </c>
      <c r="AD185" s="14">
        <v>0.2</v>
      </c>
      <c r="AE185" s="23">
        <v>43101</v>
      </c>
      <c r="AF185" s="23">
        <v>43190</v>
      </c>
      <c r="AG185" s="43" t="s">
        <v>244</v>
      </c>
      <c r="AI185" s="245"/>
      <c r="AJ185" s="245"/>
    </row>
    <row r="186" spans="2:36" ht="79.5" thickBot="1" x14ac:dyDescent="0.3">
      <c r="B186" s="57" t="s">
        <v>391</v>
      </c>
      <c r="C186" s="57" t="s">
        <v>395</v>
      </c>
      <c r="D186" s="52" t="s">
        <v>23</v>
      </c>
      <c r="E186" s="229" t="s">
        <v>546</v>
      </c>
      <c r="F186" s="53" t="s">
        <v>186</v>
      </c>
      <c r="G186" s="834"/>
      <c r="H186" s="1001"/>
      <c r="I186" s="947"/>
      <c r="J186" s="941"/>
      <c r="K186" s="881"/>
      <c r="L186" s="990"/>
      <c r="M186" s="993"/>
      <c r="N186" s="862"/>
      <c r="O186" s="862"/>
      <c r="P186" s="862"/>
      <c r="Q186" s="995"/>
      <c r="R186" s="230"/>
      <c r="S186" s="237"/>
      <c r="T186" s="237"/>
      <c r="U186" s="237"/>
      <c r="V186" s="237"/>
      <c r="W186" s="237"/>
      <c r="X186" s="74"/>
      <c r="Y186" s="74"/>
      <c r="Z186" s="74"/>
      <c r="AA186" s="74"/>
      <c r="AB186" s="42">
        <v>2</v>
      </c>
      <c r="AC186" s="217" t="s">
        <v>245</v>
      </c>
      <c r="AD186" s="14">
        <v>0.3</v>
      </c>
      <c r="AE186" s="23">
        <v>43191</v>
      </c>
      <c r="AF186" s="23">
        <v>43281</v>
      </c>
      <c r="AG186" s="43" t="s">
        <v>246</v>
      </c>
      <c r="AI186" s="245"/>
      <c r="AJ186" s="245"/>
    </row>
    <row r="187" spans="2:36" ht="79.5" thickBot="1" x14ac:dyDescent="0.3">
      <c r="B187" s="57" t="s">
        <v>391</v>
      </c>
      <c r="C187" s="57" t="s">
        <v>395</v>
      </c>
      <c r="D187" s="52" t="s">
        <v>23</v>
      </c>
      <c r="E187" s="229" t="s">
        <v>546</v>
      </c>
      <c r="F187" s="53" t="s">
        <v>186</v>
      </c>
      <c r="G187" s="834"/>
      <c r="H187" s="1001"/>
      <c r="I187" s="947"/>
      <c r="J187" s="941"/>
      <c r="K187" s="881"/>
      <c r="L187" s="990"/>
      <c r="M187" s="993"/>
      <c r="N187" s="862"/>
      <c r="O187" s="862"/>
      <c r="P187" s="862"/>
      <c r="Q187" s="995"/>
      <c r="R187" s="230"/>
      <c r="S187" s="237"/>
      <c r="T187" s="237"/>
      <c r="U187" s="237"/>
      <c r="V187" s="237"/>
      <c r="W187" s="237"/>
      <c r="X187" s="74"/>
      <c r="Y187" s="74"/>
      <c r="Z187" s="74"/>
      <c r="AA187" s="74"/>
      <c r="AB187" s="42">
        <v>3</v>
      </c>
      <c r="AC187" s="217" t="s">
        <v>247</v>
      </c>
      <c r="AD187" s="14">
        <v>0.4</v>
      </c>
      <c r="AE187" s="23">
        <v>43282</v>
      </c>
      <c r="AF187" s="23">
        <v>43373</v>
      </c>
      <c r="AG187" s="43" t="s">
        <v>248</v>
      </c>
      <c r="AI187" s="245"/>
      <c r="AJ187" s="245"/>
    </row>
    <row r="188" spans="2:36" ht="79.5" thickBot="1" x14ac:dyDescent="0.3">
      <c r="B188" s="57" t="s">
        <v>391</v>
      </c>
      <c r="C188" s="57" t="s">
        <v>395</v>
      </c>
      <c r="D188" s="52" t="s">
        <v>23</v>
      </c>
      <c r="E188" s="229" t="s">
        <v>546</v>
      </c>
      <c r="F188" s="53" t="s">
        <v>186</v>
      </c>
      <c r="G188" s="835"/>
      <c r="H188" s="1002"/>
      <c r="I188" s="937"/>
      <c r="J188" s="986"/>
      <c r="K188" s="882"/>
      <c r="L188" s="991"/>
      <c r="M188" s="994"/>
      <c r="N188" s="872"/>
      <c r="O188" s="872"/>
      <c r="P188" s="872"/>
      <c r="Q188" s="874"/>
      <c r="R188" s="230"/>
      <c r="S188" s="237"/>
      <c r="T188" s="237"/>
      <c r="U188" s="237"/>
      <c r="V188" s="237"/>
      <c r="W188" s="237"/>
      <c r="X188" s="74"/>
      <c r="Y188" s="74"/>
      <c r="Z188" s="74"/>
      <c r="AA188" s="74"/>
      <c r="AB188" s="42">
        <v>4</v>
      </c>
      <c r="AC188" s="217" t="s">
        <v>249</v>
      </c>
      <c r="AD188" s="14">
        <v>0.1</v>
      </c>
      <c r="AE188" s="23">
        <v>43374</v>
      </c>
      <c r="AF188" s="23">
        <v>43465</v>
      </c>
      <c r="AG188" s="43" t="s">
        <v>248</v>
      </c>
      <c r="AI188" s="245"/>
      <c r="AJ188" s="245"/>
    </row>
    <row r="189" spans="2:36" ht="79.5" customHeight="1" thickBot="1" x14ac:dyDescent="0.3">
      <c r="B189" s="57" t="s">
        <v>391</v>
      </c>
      <c r="C189" s="58" t="s">
        <v>392</v>
      </c>
      <c r="D189" s="52" t="s">
        <v>23</v>
      </c>
      <c r="E189" s="229" t="s">
        <v>546</v>
      </c>
      <c r="F189" s="53" t="s">
        <v>186</v>
      </c>
      <c r="G189" s="833">
        <v>13</v>
      </c>
      <c r="H189" s="996" t="s">
        <v>250</v>
      </c>
      <c r="I189" s="936">
        <v>5.8799999999999998E-2</v>
      </c>
      <c r="J189" s="985">
        <v>100</v>
      </c>
      <c r="K189" s="880" t="s">
        <v>184</v>
      </c>
      <c r="L189" s="989" t="s">
        <v>251</v>
      </c>
      <c r="M189" s="992" t="s">
        <v>242</v>
      </c>
      <c r="N189" s="821">
        <v>0.25</v>
      </c>
      <c r="O189" s="821">
        <v>0.5</v>
      </c>
      <c r="P189" s="821">
        <v>0.9</v>
      </c>
      <c r="Q189" s="873">
        <v>1</v>
      </c>
      <c r="R189" s="230"/>
      <c r="S189" s="237"/>
      <c r="T189" s="237"/>
      <c r="U189" s="237"/>
      <c r="V189" s="237"/>
      <c r="W189" s="237"/>
      <c r="X189" s="74"/>
      <c r="Y189" s="74"/>
      <c r="Z189" s="74"/>
      <c r="AA189" s="74"/>
      <c r="AB189" s="42">
        <v>1</v>
      </c>
      <c r="AC189" s="44" t="s">
        <v>252</v>
      </c>
      <c r="AD189" s="14">
        <v>0.25</v>
      </c>
      <c r="AE189" s="23">
        <v>43101</v>
      </c>
      <c r="AF189" s="23">
        <v>43190</v>
      </c>
      <c r="AG189" s="43" t="s">
        <v>253</v>
      </c>
      <c r="AI189" s="245"/>
      <c r="AJ189" s="245"/>
    </row>
    <row r="190" spans="2:36" ht="79.5" thickBot="1" x14ac:dyDescent="0.3">
      <c r="B190" s="57" t="s">
        <v>391</v>
      </c>
      <c r="C190" s="58" t="s">
        <v>392</v>
      </c>
      <c r="D190" s="52" t="s">
        <v>23</v>
      </c>
      <c r="E190" s="229" t="s">
        <v>546</v>
      </c>
      <c r="F190" s="53" t="s">
        <v>186</v>
      </c>
      <c r="G190" s="834"/>
      <c r="H190" s="997"/>
      <c r="I190" s="947"/>
      <c r="J190" s="941"/>
      <c r="K190" s="881"/>
      <c r="L190" s="990"/>
      <c r="M190" s="993"/>
      <c r="N190" s="862"/>
      <c r="O190" s="862"/>
      <c r="P190" s="862"/>
      <c r="Q190" s="995"/>
      <c r="R190" s="230"/>
      <c r="S190" s="237"/>
      <c r="T190" s="237"/>
      <c r="U190" s="237"/>
      <c r="V190" s="237"/>
      <c r="W190" s="237"/>
      <c r="X190" s="74"/>
      <c r="Y190" s="74"/>
      <c r="Z190" s="74"/>
      <c r="AA190" s="74"/>
      <c r="AB190" s="42">
        <v>2</v>
      </c>
      <c r="AC190" s="44" t="s">
        <v>254</v>
      </c>
      <c r="AD190" s="14">
        <v>0.25</v>
      </c>
      <c r="AE190" s="23">
        <v>43191</v>
      </c>
      <c r="AF190" s="23">
        <v>43281</v>
      </c>
      <c r="AG190" s="43" t="s">
        <v>253</v>
      </c>
      <c r="AI190" s="245"/>
      <c r="AJ190" s="245"/>
    </row>
    <row r="191" spans="2:36" ht="90.75" thickBot="1" x14ac:dyDescent="0.3">
      <c r="B191" s="57" t="s">
        <v>391</v>
      </c>
      <c r="C191" s="58" t="s">
        <v>392</v>
      </c>
      <c r="D191" s="52" t="s">
        <v>23</v>
      </c>
      <c r="E191" s="229" t="s">
        <v>546</v>
      </c>
      <c r="F191" s="53" t="s">
        <v>186</v>
      </c>
      <c r="G191" s="834"/>
      <c r="H191" s="997"/>
      <c r="I191" s="947"/>
      <c r="J191" s="941"/>
      <c r="K191" s="881"/>
      <c r="L191" s="990"/>
      <c r="M191" s="993"/>
      <c r="N191" s="862"/>
      <c r="O191" s="862"/>
      <c r="P191" s="862"/>
      <c r="Q191" s="995"/>
      <c r="R191" s="230"/>
      <c r="S191" s="237"/>
      <c r="T191" s="237"/>
      <c r="U191" s="237"/>
      <c r="V191" s="237"/>
      <c r="W191" s="237"/>
      <c r="X191" s="74"/>
      <c r="Y191" s="74"/>
      <c r="Z191" s="74"/>
      <c r="AA191" s="74"/>
      <c r="AB191" s="42">
        <v>3</v>
      </c>
      <c r="AC191" s="44" t="s">
        <v>367</v>
      </c>
      <c r="AD191" s="14">
        <v>0.4</v>
      </c>
      <c r="AE191" s="23">
        <v>43282</v>
      </c>
      <c r="AF191" s="23">
        <v>43373</v>
      </c>
      <c r="AG191" s="43" t="s">
        <v>368</v>
      </c>
      <c r="AI191" s="245"/>
      <c r="AJ191" s="245"/>
    </row>
    <row r="192" spans="2:36" ht="79.5" thickBot="1" x14ac:dyDescent="0.3">
      <c r="B192" s="57" t="s">
        <v>391</v>
      </c>
      <c r="C192" s="58" t="s">
        <v>392</v>
      </c>
      <c r="D192" s="52" t="s">
        <v>23</v>
      </c>
      <c r="E192" s="229" t="s">
        <v>546</v>
      </c>
      <c r="F192" s="53" t="s">
        <v>186</v>
      </c>
      <c r="G192" s="835"/>
      <c r="H192" s="998"/>
      <c r="I192" s="937"/>
      <c r="J192" s="986"/>
      <c r="K192" s="882"/>
      <c r="L192" s="991"/>
      <c r="M192" s="994"/>
      <c r="N192" s="872"/>
      <c r="O192" s="872"/>
      <c r="P192" s="872"/>
      <c r="Q192" s="874"/>
      <c r="R192" s="230"/>
      <c r="S192" s="237"/>
      <c r="T192" s="237"/>
      <c r="U192" s="237"/>
      <c r="V192" s="237"/>
      <c r="W192" s="237"/>
      <c r="X192" s="74"/>
      <c r="Y192" s="74"/>
      <c r="Z192" s="74"/>
      <c r="AA192" s="74"/>
      <c r="AB192" s="42">
        <v>4</v>
      </c>
      <c r="AC192" s="44" t="s">
        <v>255</v>
      </c>
      <c r="AD192" s="14">
        <v>0.1</v>
      </c>
      <c r="AE192" s="23">
        <v>43374</v>
      </c>
      <c r="AF192" s="23">
        <v>43465</v>
      </c>
      <c r="AG192" s="43" t="s">
        <v>248</v>
      </c>
      <c r="AI192" s="245"/>
      <c r="AJ192" s="245"/>
    </row>
    <row r="193" spans="2:36" ht="79.5" customHeight="1" thickBot="1" x14ac:dyDescent="0.3">
      <c r="B193" s="57" t="s">
        <v>391</v>
      </c>
      <c r="C193" s="58" t="s">
        <v>392</v>
      </c>
      <c r="D193" s="52" t="s">
        <v>23</v>
      </c>
      <c r="E193" s="229" t="s">
        <v>546</v>
      </c>
      <c r="F193" s="53" t="s">
        <v>186</v>
      </c>
      <c r="G193" s="833">
        <v>14</v>
      </c>
      <c r="H193" s="996" t="s">
        <v>369</v>
      </c>
      <c r="I193" s="936">
        <v>5.8799999999999998E-2</v>
      </c>
      <c r="J193" s="985">
        <v>100</v>
      </c>
      <c r="K193" s="880" t="s">
        <v>184</v>
      </c>
      <c r="L193" s="989" t="s">
        <v>370</v>
      </c>
      <c r="M193" s="1003" t="s">
        <v>242</v>
      </c>
      <c r="N193" s="821">
        <v>0.25</v>
      </c>
      <c r="O193" s="821">
        <v>0.5</v>
      </c>
      <c r="P193" s="821">
        <v>0.75</v>
      </c>
      <c r="Q193" s="873">
        <v>1</v>
      </c>
      <c r="R193" s="230"/>
      <c r="S193" s="237"/>
      <c r="T193" s="237"/>
      <c r="U193" s="237"/>
      <c r="V193" s="237"/>
      <c r="W193" s="237"/>
      <c r="X193" s="74"/>
      <c r="Y193" s="74"/>
      <c r="Z193" s="74"/>
      <c r="AA193" s="74"/>
      <c r="AB193" s="42">
        <v>1</v>
      </c>
      <c r="AC193" s="217" t="s">
        <v>371</v>
      </c>
      <c r="AD193" s="14">
        <v>0.25</v>
      </c>
      <c r="AE193" s="23">
        <v>43101</v>
      </c>
      <c r="AF193" s="23">
        <v>43190</v>
      </c>
      <c r="AG193" s="43" t="s">
        <v>244</v>
      </c>
      <c r="AI193" s="245"/>
      <c r="AJ193" s="245"/>
    </row>
    <row r="194" spans="2:36" ht="79.5" thickBot="1" x14ac:dyDescent="0.3">
      <c r="B194" s="57" t="s">
        <v>391</v>
      </c>
      <c r="C194" s="58" t="s">
        <v>392</v>
      </c>
      <c r="D194" s="52" t="s">
        <v>23</v>
      </c>
      <c r="E194" s="229" t="s">
        <v>546</v>
      </c>
      <c r="F194" s="53" t="s">
        <v>186</v>
      </c>
      <c r="G194" s="834"/>
      <c r="H194" s="997"/>
      <c r="I194" s="947"/>
      <c r="J194" s="941"/>
      <c r="K194" s="881"/>
      <c r="L194" s="990"/>
      <c r="M194" s="993"/>
      <c r="N194" s="862"/>
      <c r="O194" s="862"/>
      <c r="P194" s="862"/>
      <c r="Q194" s="995"/>
      <c r="R194" s="230"/>
      <c r="S194" s="237"/>
      <c r="T194" s="237"/>
      <c r="U194" s="237"/>
      <c r="V194" s="237"/>
      <c r="W194" s="237"/>
      <c r="X194" s="74"/>
      <c r="Y194" s="74"/>
      <c r="Z194" s="74"/>
      <c r="AA194" s="74"/>
      <c r="AB194" s="42">
        <v>2</v>
      </c>
      <c r="AC194" s="217" t="s">
        <v>371</v>
      </c>
      <c r="AD194" s="14">
        <v>0.25</v>
      </c>
      <c r="AE194" s="23">
        <v>43191</v>
      </c>
      <c r="AF194" s="23">
        <v>43281</v>
      </c>
      <c r="AG194" s="43" t="s">
        <v>244</v>
      </c>
      <c r="AI194" s="245"/>
      <c r="AJ194" s="245"/>
    </row>
    <row r="195" spans="2:36" ht="79.5" thickBot="1" x14ac:dyDescent="0.3">
      <c r="B195" s="57" t="s">
        <v>391</v>
      </c>
      <c r="C195" s="58" t="s">
        <v>392</v>
      </c>
      <c r="D195" s="52" t="s">
        <v>23</v>
      </c>
      <c r="E195" s="229" t="s">
        <v>546</v>
      </c>
      <c r="F195" s="53" t="s">
        <v>186</v>
      </c>
      <c r="G195" s="834"/>
      <c r="H195" s="997"/>
      <c r="I195" s="947"/>
      <c r="J195" s="941"/>
      <c r="K195" s="881"/>
      <c r="L195" s="990"/>
      <c r="M195" s="993"/>
      <c r="N195" s="862"/>
      <c r="O195" s="862"/>
      <c r="P195" s="862"/>
      <c r="Q195" s="995"/>
      <c r="R195" s="230"/>
      <c r="S195" s="237"/>
      <c r="T195" s="237"/>
      <c r="U195" s="237"/>
      <c r="V195" s="237"/>
      <c r="W195" s="237"/>
      <c r="X195" s="74"/>
      <c r="Y195" s="74"/>
      <c r="Z195" s="74"/>
      <c r="AA195" s="74"/>
      <c r="AB195" s="42">
        <v>3</v>
      </c>
      <c r="AC195" s="217" t="s">
        <v>372</v>
      </c>
      <c r="AD195" s="14">
        <v>0.25</v>
      </c>
      <c r="AE195" s="23">
        <v>43282</v>
      </c>
      <c r="AF195" s="23">
        <v>43373</v>
      </c>
      <c r="AG195" s="43" t="s">
        <v>244</v>
      </c>
      <c r="AI195" s="245"/>
      <c r="AJ195" s="245"/>
    </row>
    <row r="196" spans="2:36" ht="79.5" thickBot="1" x14ac:dyDescent="0.3">
      <c r="B196" s="57" t="s">
        <v>391</v>
      </c>
      <c r="C196" s="58" t="s">
        <v>392</v>
      </c>
      <c r="D196" s="52" t="s">
        <v>23</v>
      </c>
      <c r="E196" s="229" t="s">
        <v>546</v>
      </c>
      <c r="F196" s="53" t="s">
        <v>186</v>
      </c>
      <c r="G196" s="835"/>
      <c r="H196" s="998"/>
      <c r="I196" s="937"/>
      <c r="J196" s="986"/>
      <c r="K196" s="882"/>
      <c r="L196" s="991"/>
      <c r="M196" s="994"/>
      <c r="N196" s="872"/>
      <c r="O196" s="872"/>
      <c r="P196" s="872"/>
      <c r="Q196" s="874"/>
      <c r="R196" s="230"/>
      <c r="S196" s="237"/>
      <c r="T196" s="237"/>
      <c r="U196" s="237"/>
      <c r="V196" s="237"/>
      <c r="W196" s="237"/>
      <c r="X196" s="74"/>
      <c r="Y196" s="74"/>
      <c r="Z196" s="74"/>
      <c r="AA196" s="74"/>
      <c r="AB196" s="42">
        <v>4</v>
      </c>
      <c r="AC196" s="217" t="s">
        <v>371</v>
      </c>
      <c r="AD196" s="14">
        <v>0.25</v>
      </c>
      <c r="AE196" s="23">
        <v>43374</v>
      </c>
      <c r="AF196" s="23">
        <v>43465</v>
      </c>
      <c r="AG196" s="43" t="s">
        <v>244</v>
      </c>
      <c r="AI196" s="245"/>
      <c r="AJ196" s="245"/>
    </row>
    <row r="197" spans="2:36" ht="79.5" customHeight="1" thickBot="1" x14ac:dyDescent="0.3">
      <c r="B197" s="57" t="s">
        <v>391</v>
      </c>
      <c r="C197" s="57" t="s">
        <v>393</v>
      </c>
      <c r="D197" s="52" t="s">
        <v>23</v>
      </c>
      <c r="E197" s="229" t="s">
        <v>546</v>
      </c>
      <c r="F197" s="53" t="s">
        <v>186</v>
      </c>
      <c r="G197" s="833">
        <v>15</v>
      </c>
      <c r="H197" s="897" t="s">
        <v>256</v>
      </c>
      <c r="I197" s="936">
        <v>5.8799999999999998E-2</v>
      </c>
      <c r="J197" s="985">
        <v>100</v>
      </c>
      <c r="K197" s="880" t="s">
        <v>184</v>
      </c>
      <c r="L197" s="880" t="s">
        <v>373</v>
      </c>
      <c r="M197" s="1003" t="s">
        <v>242</v>
      </c>
      <c r="N197" s="821">
        <v>0.2</v>
      </c>
      <c r="O197" s="821">
        <v>0.4</v>
      </c>
      <c r="P197" s="821">
        <v>0.8</v>
      </c>
      <c r="Q197" s="873">
        <v>1</v>
      </c>
      <c r="R197" s="230"/>
      <c r="S197" s="237"/>
      <c r="T197" s="237"/>
      <c r="U197" s="237"/>
      <c r="V197" s="237"/>
      <c r="W197" s="237"/>
      <c r="X197" s="74"/>
      <c r="Y197" s="74"/>
      <c r="Z197" s="74"/>
      <c r="AA197" s="74"/>
      <c r="AB197" s="42">
        <v>1</v>
      </c>
      <c r="AC197" s="44" t="s">
        <v>257</v>
      </c>
      <c r="AD197" s="14">
        <v>0.2</v>
      </c>
      <c r="AE197" s="23">
        <v>43101</v>
      </c>
      <c r="AF197" s="23">
        <v>43190</v>
      </c>
      <c r="AG197" s="43" t="s">
        <v>244</v>
      </c>
      <c r="AI197" s="245"/>
      <c r="AJ197" s="245"/>
    </row>
    <row r="198" spans="2:36" ht="79.5" thickBot="1" x14ac:dyDescent="0.3">
      <c r="B198" s="57" t="s">
        <v>391</v>
      </c>
      <c r="C198" s="57" t="s">
        <v>393</v>
      </c>
      <c r="D198" s="52" t="s">
        <v>23</v>
      </c>
      <c r="E198" s="229" t="s">
        <v>546</v>
      </c>
      <c r="F198" s="53" t="s">
        <v>186</v>
      </c>
      <c r="G198" s="834"/>
      <c r="H198" s="898"/>
      <c r="I198" s="947"/>
      <c r="J198" s="941"/>
      <c r="K198" s="881"/>
      <c r="L198" s="881"/>
      <c r="M198" s="993"/>
      <c r="N198" s="816"/>
      <c r="O198" s="816"/>
      <c r="P198" s="816"/>
      <c r="Q198" s="870"/>
      <c r="R198" s="231"/>
      <c r="S198" s="236"/>
      <c r="T198" s="236"/>
      <c r="U198" s="236"/>
      <c r="V198" s="236"/>
      <c r="W198" s="236"/>
      <c r="X198" s="73"/>
      <c r="Y198" s="73"/>
      <c r="Z198" s="73"/>
      <c r="AA198" s="73"/>
      <c r="AB198" s="42">
        <v>2</v>
      </c>
      <c r="AC198" s="44" t="s">
        <v>258</v>
      </c>
      <c r="AD198" s="14">
        <v>0.2</v>
      </c>
      <c r="AE198" s="23">
        <v>43191</v>
      </c>
      <c r="AF198" s="23">
        <v>43281</v>
      </c>
      <c r="AG198" s="43" t="s">
        <v>244</v>
      </c>
      <c r="AI198" s="245"/>
      <c r="AJ198" s="245"/>
    </row>
    <row r="199" spans="2:36" ht="79.5" thickBot="1" x14ac:dyDescent="0.3">
      <c r="B199" s="57" t="s">
        <v>391</v>
      </c>
      <c r="C199" s="57" t="s">
        <v>393</v>
      </c>
      <c r="D199" s="52" t="s">
        <v>23</v>
      </c>
      <c r="E199" s="229" t="s">
        <v>546</v>
      </c>
      <c r="F199" s="53" t="s">
        <v>186</v>
      </c>
      <c r="G199" s="834"/>
      <c r="H199" s="898"/>
      <c r="I199" s="947"/>
      <c r="J199" s="941"/>
      <c r="K199" s="881"/>
      <c r="L199" s="881"/>
      <c r="M199" s="993"/>
      <c r="N199" s="816"/>
      <c r="O199" s="816"/>
      <c r="P199" s="816"/>
      <c r="Q199" s="870"/>
      <c r="R199" s="231"/>
      <c r="S199" s="236"/>
      <c r="T199" s="236"/>
      <c r="U199" s="236"/>
      <c r="V199" s="236"/>
      <c r="W199" s="236"/>
      <c r="X199" s="73"/>
      <c r="Y199" s="73"/>
      <c r="Z199" s="73"/>
      <c r="AA199" s="73"/>
      <c r="AB199" s="42">
        <v>3</v>
      </c>
      <c r="AC199" s="44" t="s">
        <v>259</v>
      </c>
      <c r="AD199" s="14">
        <v>0.4</v>
      </c>
      <c r="AE199" s="23">
        <v>43282</v>
      </c>
      <c r="AF199" s="23">
        <v>43373</v>
      </c>
      <c r="AG199" s="43" t="s">
        <v>244</v>
      </c>
      <c r="AI199" s="245"/>
      <c r="AJ199" s="245"/>
    </row>
    <row r="200" spans="2:36" ht="79.5" thickBot="1" x14ac:dyDescent="0.3">
      <c r="B200" s="57" t="s">
        <v>391</v>
      </c>
      <c r="C200" s="57" t="s">
        <v>393</v>
      </c>
      <c r="D200" s="52" t="s">
        <v>23</v>
      </c>
      <c r="E200" s="229" t="s">
        <v>546</v>
      </c>
      <c r="F200" s="53" t="s">
        <v>186</v>
      </c>
      <c r="G200" s="835"/>
      <c r="H200" s="899"/>
      <c r="I200" s="937"/>
      <c r="J200" s="986"/>
      <c r="K200" s="882"/>
      <c r="L200" s="882"/>
      <c r="M200" s="994"/>
      <c r="N200" s="817"/>
      <c r="O200" s="817"/>
      <c r="P200" s="817"/>
      <c r="Q200" s="871"/>
      <c r="R200" s="231"/>
      <c r="S200" s="236"/>
      <c r="T200" s="236"/>
      <c r="U200" s="236"/>
      <c r="V200" s="236"/>
      <c r="W200" s="236"/>
      <c r="X200" s="73"/>
      <c r="Y200" s="73"/>
      <c r="Z200" s="73"/>
      <c r="AA200" s="73"/>
      <c r="AB200" s="42">
        <v>4</v>
      </c>
      <c r="AC200" s="44" t="s">
        <v>260</v>
      </c>
      <c r="AD200" s="14">
        <v>0.2</v>
      </c>
      <c r="AE200" s="23">
        <v>43374</v>
      </c>
      <c r="AF200" s="23">
        <v>43465</v>
      </c>
      <c r="AG200" s="43" t="s">
        <v>244</v>
      </c>
      <c r="AI200" s="245"/>
      <c r="AJ200" s="245"/>
    </row>
    <row r="201" spans="2:36" ht="79.5" customHeight="1" thickBot="1" x14ac:dyDescent="0.3">
      <c r="B201" s="57" t="s">
        <v>391</v>
      </c>
      <c r="C201" s="57" t="s">
        <v>394</v>
      </c>
      <c r="D201" s="52" t="s">
        <v>23</v>
      </c>
      <c r="E201" s="229" t="s">
        <v>546</v>
      </c>
      <c r="F201" s="53" t="s">
        <v>186</v>
      </c>
      <c r="G201" s="833">
        <v>16</v>
      </c>
      <c r="H201" s="888" t="s">
        <v>261</v>
      </c>
      <c r="I201" s="936">
        <v>5.8799999999999998E-2</v>
      </c>
      <c r="J201" s="985">
        <v>100</v>
      </c>
      <c r="K201" s="880" t="s">
        <v>184</v>
      </c>
      <c r="L201" s="880" t="s">
        <v>374</v>
      </c>
      <c r="M201" s="1003" t="s">
        <v>242</v>
      </c>
      <c r="N201" s="821">
        <v>0.2</v>
      </c>
      <c r="O201" s="821">
        <v>0.6</v>
      </c>
      <c r="P201" s="821">
        <v>0.8</v>
      </c>
      <c r="Q201" s="873">
        <v>1</v>
      </c>
      <c r="R201" s="230"/>
      <c r="S201" s="237"/>
      <c r="T201" s="237"/>
      <c r="U201" s="237"/>
      <c r="V201" s="237"/>
      <c r="W201" s="237"/>
      <c r="X201" s="74"/>
      <c r="Y201" s="74"/>
      <c r="Z201" s="74"/>
      <c r="AA201" s="74"/>
      <c r="AB201" s="42">
        <v>1</v>
      </c>
      <c r="AC201" s="221" t="s">
        <v>262</v>
      </c>
      <c r="AD201" s="14">
        <v>0.2</v>
      </c>
      <c r="AE201" s="23">
        <v>43101</v>
      </c>
      <c r="AF201" s="23">
        <v>43190</v>
      </c>
      <c r="AG201" s="43" t="s">
        <v>253</v>
      </c>
      <c r="AI201" s="245"/>
      <c r="AJ201" s="245"/>
    </row>
    <row r="202" spans="2:36" ht="79.5" thickBot="1" x14ac:dyDescent="0.3">
      <c r="B202" s="57" t="s">
        <v>391</v>
      </c>
      <c r="C202" s="57" t="s">
        <v>394</v>
      </c>
      <c r="D202" s="52" t="s">
        <v>23</v>
      </c>
      <c r="E202" s="229" t="s">
        <v>546</v>
      </c>
      <c r="F202" s="53" t="s">
        <v>186</v>
      </c>
      <c r="G202" s="834"/>
      <c r="H202" s="889"/>
      <c r="I202" s="947"/>
      <c r="J202" s="941"/>
      <c r="K202" s="881"/>
      <c r="L202" s="881"/>
      <c r="M202" s="993"/>
      <c r="N202" s="816"/>
      <c r="O202" s="816"/>
      <c r="P202" s="816"/>
      <c r="Q202" s="870"/>
      <c r="R202" s="231"/>
      <c r="S202" s="236"/>
      <c r="T202" s="236"/>
      <c r="U202" s="236"/>
      <c r="V202" s="236"/>
      <c r="W202" s="236"/>
      <c r="X202" s="73"/>
      <c r="Y202" s="73"/>
      <c r="Z202" s="73"/>
      <c r="AA202" s="73"/>
      <c r="AB202" s="42">
        <v>2</v>
      </c>
      <c r="AC202" s="217" t="s">
        <v>263</v>
      </c>
      <c r="AD202" s="14">
        <v>0.4</v>
      </c>
      <c r="AE202" s="23">
        <v>43191</v>
      </c>
      <c r="AF202" s="23">
        <v>43281</v>
      </c>
      <c r="AG202" s="43" t="s">
        <v>248</v>
      </c>
      <c r="AI202" s="245"/>
      <c r="AJ202" s="245"/>
    </row>
    <row r="203" spans="2:36" ht="79.5" thickBot="1" x14ac:dyDescent="0.3">
      <c r="B203" s="57" t="s">
        <v>391</v>
      </c>
      <c r="C203" s="57" t="s">
        <v>394</v>
      </c>
      <c r="D203" s="52" t="s">
        <v>23</v>
      </c>
      <c r="E203" s="229" t="s">
        <v>546</v>
      </c>
      <c r="F203" s="53" t="s">
        <v>186</v>
      </c>
      <c r="G203" s="834"/>
      <c r="H203" s="889"/>
      <c r="I203" s="947"/>
      <c r="J203" s="941"/>
      <c r="K203" s="881"/>
      <c r="L203" s="881"/>
      <c r="M203" s="993"/>
      <c r="N203" s="816"/>
      <c r="O203" s="816"/>
      <c r="P203" s="816"/>
      <c r="Q203" s="870"/>
      <c r="R203" s="231"/>
      <c r="S203" s="236"/>
      <c r="T203" s="236"/>
      <c r="U203" s="236"/>
      <c r="V203" s="236"/>
      <c r="W203" s="236"/>
      <c r="X203" s="73"/>
      <c r="Y203" s="73"/>
      <c r="Z203" s="73"/>
      <c r="AA203" s="73"/>
      <c r="AB203" s="42">
        <v>3</v>
      </c>
      <c r="AC203" s="44" t="s">
        <v>264</v>
      </c>
      <c r="AD203" s="14">
        <v>0.2</v>
      </c>
      <c r="AE203" s="23">
        <v>43282</v>
      </c>
      <c r="AF203" s="23">
        <v>43373</v>
      </c>
      <c r="AG203" s="43" t="s">
        <v>248</v>
      </c>
      <c r="AI203" s="245"/>
      <c r="AJ203" s="245"/>
    </row>
    <row r="204" spans="2:36" ht="79.5" thickBot="1" x14ac:dyDescent="0.3">
      <c r="B204" s="57" t="s">
        <v>391</v>
      </c>
      <c r="C204" s="57" t="s">
        <v>394</v>
      </c>
      <c r="D204" s="52" t="s">
        <v>23</v>
      </c>
      <c r="E204" s="229" t="s">
        <v>546</v>
      </c>
      <c r="F204" s="53" t="s">
        <v>186</v>
      </c>
      <c r="G204" s="835"/>
      <c r="H204" s="890"/>
      <c r="I204" s="937"/>
      <c r="J204" s="986"/>
      <c r="K204" s="882"/>
      <c r="L204" s="882"/>
      <c r="M204" s="994"/>
      <c r="N204" s="817"/>
      <c r="O204" s="817"/>
      <c r="P204" s="817"/>
      <c r="Q204" s="871"/>
      <c r="R204" s="231"/>
      <c r="S204" s="236"/>
      <c r="T204" s="236"/>
      <c r="U204" s="236"/>
      <c r="V204" s="236"/>
      <c r="W204" s="236"/>
      <c r="X204" s="73"/>
      <c r="Y204" s="73"/>
      <c r="Z204" s="73"/>
      <c r="AA204" s="73"/>
      <c r="AB204" s="42">
        <v>4</v>
      </c>
      <c r="AC204" s="217" t="s">
        <v>265</v>
      </c>
      <c r="AD204" s="14">
        <v>0.2</v>
      </c>
      <c r="AE204" s="23">
        <v>43374</v>
      </c>
      <c r="AF204" s="23">
        <v>43465</v>
      </c>
      <c r="AG204" s="43" t="s">
        <v>248</v>
      </c>
      <c r="AI204" s="245"/>
      <c r="AJ204" s="245"/>
    </row>
    <row r="205" spans="2:36" ht="79.5" customHeight="1" thickBot="1" x14ac:dyDescent="0.3">
      <c r="B205" s="57" t="s">
        <v>391</v>
      </c>
      <c r="C205" s="58" t="s">
        <v>392</v>
      </c>
      <c r="D205" s="52" t="s">
        <v>23</v>
      </c>
      <c r="E205" s="229" t="s">
        <v>546</v>
      </c>
      <c r="F205" s="53" t="s">
        <v>186</v>
      </c>
      <c r="G205" s="833">
        <v>17</v>
      </c>
      <c r="H205" s="888" t="s">
        <v>266</v>
      </c>
      <c r="I205" s="936">
        <v>5.9200000000000003E-2</v>
      </c>
      <c r="J205" s="985">
        <v>100</v>
      </c>
      <c r="K205" s="880" t="s">
        <v>184</v>
      </c>
      <c r="L205" s="880" t="s">
        <v>267</v>
      </c>
      <c r="M205" s="1003" t="s">
        <v>242</v>
      </c>
      <c r="N205" s="821">
        <v>0.2</v>
      </c>
      <c r="O205" s="821">
        <v>0.4</v>
      </c>
      <c r="P205" s="821">
        <v>0.8</v>
      </c>
      <c r="Q205" s="873">
        <v>1</v>
      </c>
      <c r="R205" s="230"/>
      <c r="S205" s="237"/>
      <c r="T205" s="237"/>
      <c r="U205" s="237"/>
      <c r="V205" s="237"/>
      <c r="W205" s="237"/>
      <c r="X205" s="74"/>
      <c r="Y205" s="74"/>
      <c r="Z205" s="74"/>
      <c r="AA205" s="74"/>
      <c r="AB205" s="42">
        <v>1</v>
      </c>
      <c r="AC205" s="44" t="s">
        <v>268</v>
      </c>
      <c r="AD205" s="14">
        <v>0.2</v>
      </c>
      <c r="AE205" s="23">
        <v>43101</v>
      </c>
      <c r="AF205" s="23">
        <v>43190</v>
      </c>
      <c r="AG205" s="43" t="s">
        <v>248</v>
      </c>
      <c r="AI205" s="245"/>
      <c r="AJ205" s="245"/>
    </row>
    <row r="206" spans="2:36" ht="79.5" thickBot="1" x14ac:dyDescent="0.3">
      <c r="B206" s="57" t="s">
        <v>391</v>
      </c>
      <c r="C206" s="58" t="s">
        <v>392</v>
      </c>
      <c r="D206" s="52" t="s">
        <v>23</v>
      </c>
      <c r="E206" s="229" t="s">
        <v>546</v>
      </c>
      <c r="F206" s="53" t="s">
        <v>186</v>
      </c>
      <c r="G206" s="834"/>
      <c r="H206" s="889"/>
      <c r="I206" s="947"/>
      <c r="J206" s="941"/>
      <c r="K206" s="881"/>
      <c r="L206" s="881"/>
      <c r="M206" s="993"/>
      <c r="N206" s="816"/>
      <c r="O206" s="816"/>
      <c r="P206" s="816"/>
      <c r="Q206" s="870"/>
      <c r="R206" s="231"/>
      <c r="S206" s="236"/>
      <c r="T206" s="236"/>
      <c r="U206" s="236"/>
      <c r="V206" s="236"/>
      <c r="W206" s="236"/>
      <c r="X206" s="73"/>
      <c r="Y206" s="73"/>
      <c r="Z206" s="73"/>
      <c r="AA206" s="73"/>
      <c r="AB206" s="42">
        <v>2</v>
      </c>
      <c r="AC206" s="44" t="s">
        <v>264</v>
      </c>
      <c r="AD206" s="14">
        <v>0.2</v>
      </c>
      <c r="AE206" s="23">
        <v>43191</v>
      </c>
      <c r="AF206" s="23">
        <v>43281</v>
      </c>
      <c r="AG206" s="43" t="s">
        <v>248</v>
      </c>
      <c r="AI206" s="245"/>
      <c r="AJ206" s="245"/>
    </row>
    <row r="207" spans="2:36" ht="79.5" thickBot="1" x14ac:dyDescent="0.3">
      <c r="B207" s="57" t="s">
        <v>391</v>
      </c>
      <c r="C207" s="58" t="s">
        <v>392</v>
      </c>
      <c r="D207" s="52" t="s">
        <v>23</v>
      </c>
      <c r="E207" s="229" t="s">
        <v>546</v>
      </c>
      <c r="F207" s="53" t="s">
        <v>186</v>
      </c>
      <c r="G207" s="834"/>
      <c r="H207" s="889"/>
      <c r="I207" s="947"/>
      <c r="J207" s="941"/>
      <c r="K207" s="881"/>
      <c r="L207" s="881"/>
      <c r="M207" s="993"/>
      <c r="N207" s="816"/>
      <c r="O207" s="816"/>
      <c r="P207" s="816"/>
      <c r="Q207" s="870"/>
      <c r="R207" s="231"/>
      <c r="S207" s="236"/>
      <c r="T207" s="236"/>
      <c r="U207" s="236"/>
      <c r="V207" s="236"/>
      <c r="W207" s="236"/>
      <c r="X207" s="73"/>
      <c r="Y207" s="73"/>
      <c r="Z207" s="73"/>
      <c r="AA207" s="73"/>
      <c r="AB207" s="42">
        <v>3</v>
      </c>
      <c r="AC207" s="44" t="s">
        <v>269</v>
      </c>
      <c r="AD207" s="14">
        <v>0.4</v>
      </c>
      <c r="AE207" s="23">
        <v>43282</v>
      </c>
      <c r="AF207" s="23">
        <v>43373</v>
      </c>
      <c r="AG207" s="43" t="s">
        <v>248</v>
      </c>
      <c r="AI207" s="245"/>
      <c r="AJ207" s="245"/>
    </row>
    <row r="208" spans="2:36" ht="79.5" thickBot="1" x14ac:dyDescent="0.3">
      <c r="B208" s="57" t="s">
        <v>391</v>
      </c>
      <c r="C208" s="58" t="s">
        <v>392</v>
      </c>
      <c r="D208" s="52" t="s">
        <v>23</v>
      </c>
      <c r="E208" s="229" t="s">
        <v>546</v>
      </c>
      <c r="F208" s="53" t="s">
        <v>186</v>
      </c>
      <c r="G208" s="835"/>
      <c r="H208" s="890"/>
      <c r="I208" s="937"/>
      <c r="J208" s="986"/>
      <c r="K208" s="882"/>
      <c r="L208" s="882"/>
      <c r="M208" s="994"/>
      <c r="N208" s="817"/>
      <c r="O208" s="817"/>
      <c r="P208" s="817"/>
      <c r="Q208" s="871"/>
      <c r="R208" s="231"/>
      <c r="S208" s="236"/>
      <c r="T208" s="236"/>
      <c r="U208" s="236"/>
      <c r="V208" s="236"/>
      <c r="W208" s="236"/>
      <c r="X208" s="73"/>
      <c r="Y208" s="73"/>
      <c r="Z208" s="73"/>
      <c r="AA208" s="73"/>
      <c r="AB208" s="42">
        <v>4</v>
      </c>
      <c r="AC208" s="44" t="s">
        <v>270</v>
      </c>
      <c r="AD208" s="14">
        <v>0.2</v>
      </c>
      <c r="AE208" s="23">
        <v>43374</v>
      </c>
      <c r="AF208" s="23">
        <v>43465</v>
      </c>
      <c r="AG208" s="43" t="s">
        <v>244</v>
      </c>
      <c r="AI208" s="245"/>
      <c r="AJ208" s="245"/>
    </row>
    <row r="209" spans="2:43" ht="76.5" hidden="1" customHeight="1" thickBot="1" x14ac:dyDescent="0.3">
      <c r="B209" s="57" t="s">
        <v>388</v>
      </c>
      <c r="C209" s="58" t="s">
        <v>389</v>
      </c>
      <c r="D209" s="52" t="s">
        <v>23</v>
      </c>
      <c r="E209" s="229" t="s">
        <v>547</v>
      </c>
      <c r="F209" s="53" t="s">
        <v>271</v>
      </c>
      <c r="G209" s="833">
        <v>1</v>
      </c>
      <c r="H209" s="836" t="s">
        <v>272</v>
      </c>
      <c r="I209" s="806">
        <v>0.2</v>
      </c>
      <c r="J209" s="809">
        <v>100</v>
      </c>
      <c r="K209" s="806" t="s">
        <v>184</v>
      </c>
      <c r="L209" s="806" t="s">
        <v>273</v>
      </c>
      <c r="M209" s="812" t="s">
        <v>375</v>
      </c>
      <c r="N209" s="821">
        <v>0.15</v>
      </c>
      <c r="O209" s="821">
        <v>0.5</v>
      </c>
      <c r="P209" s="821">
        <v>0.85</v>
      </c>
      <c r="Q209" s="873">
        <v>1</v>
      </c>
      <c r="R209" s="230"/>
      <c r="S209" s="237"/>
      <c r="T209" s="237"/>
      <c r="U209" s="237"/>
      <c r="V209" s="237"/>
      <c r="W209" s="237"/>
      <c r="X209" s="170"/>
      <c r="Y209" s="63"/>
      <c r="Z209" s="63"/>
      <c r="AA209" s="63"/>
      <c r="AB209" s="12">
        <v>1</v>
      </c>
      <c r="AC209" s="13" t="s">
        <v>274</v>
      </c>
      <c r="AD209" s="14">
        <v>0.15</v>
      </c>
      <c r="AE209" s="22">
        <v>43132</v>
      </c>
      <c r="AF209" s="22">
        <v>43190</v>
      </c>
      <c r="AG209" s="15" t="s">
        <v>375</v>
      </c>
      <c r="AI209" s="245"/>
      <c r="AJ209" s="245"/>
      <c r="AM209" s="1"/>
      <c r="AN209" s="1"/>
      <c r="AO209" s="1"/>
      <c r="AP209" s="1"/>
      <c r="AQ209" s="1"/>
    </row>
    <row r="210" spans="2:43" ht="43.5" hidden="1" customHeight="1" thickBot="1" x14ac:dyDescent="0.3">
      <c r="B210" s="57" t="s">
        <v>388</v>
      </c>
      <c r="C210" s="58" t="s">
        <v>389</v>
      </c>
      <c r="D210" s="52" t="s">
        <v>23</v>
      </c>
      <c r="E210" s="229" t="s">
        <v>547</v>
      </c>
      <c r="F210" s="53" t="s">
        <v>271</v>
      </c>
      <c r="G210" s="834"/>
      <c r="H210" s="837"/>
      <c r="I210" s="807"/>
      <c r="J210" s="810"/>
      <c r="K210" s="807"/>
      <c r="L210" s="807"/>
      <c r="M210" s="813"/>
      <c r="N210" s="862"/>
      <c r="O210" s="862"/>
      <c r="P210" s="862"/>
      <c r="Q210" s="995"/>
      <c r="R210" s="230"/>
      <c r="S210" s="237"/>
      <c r="T210" s="237"/>
      <c r="U210" s="237"/>
      <c r="V210" s="237"/>
      <c r="W210" s="237"/>
      <c r="X210" s="170"/>
      <c r="Y210" s="63"/>
      <c r="Z210" s="63"/>
      <c r="AA210" s="63"/>
      <c r="AB210" s="12">
        <v>2</v>
      </c>
      <c r="AC210" s="13" t="s">
        <v>275</v>
      </c>
      <c r="AD210" s="14">
        <v>0.35</v>
      </c>
      <c r="AE210" s="22">
        <v>43191</v>
      </c>
      <c r="AF210" s="22">
        <v>43281</v>
      </c>
      <c r="AG210" s="15" t="s">
        <v>375</v>
      </c>
      <c r="AI210" s="245"/>
      <c r="AJ210" s="245"/>
      <c r="AM210" s="1004"/>
      <c r="AN210" s="1004"/>
      <c r="AO210" s="1004"/>
      <c r="AP210" s="1004"/>
      <c r="AQ210" s="1004"/>
    </row>
    <row r="211" spans="2:43" ht="43.5" hidden="1" customHeight="1" thickBot="1" x14ac:dyDescent="0.3">
      <c r="B211" s="57" t="s">
        <v>388</v>
      </c>
      <c r="C211" s="58" t="s">
        <v>389</v>
      </c>
      <c r="D211" s="52" t="s">
        <v>23</v>
      </c>
      <c r="E211" s="229" t="s">
        <v>547</v>
      </c>
      <c r="F211" s="53" t="s">
        <v>271</v>
      </c>
      <c r="G211" s="834"/>
      <c r="H211" s="837"/>
      <c r="I211" s="807"/>
      <c r="J211" s="810"/>
      <c r="K211" s="807"/>
      <c r="L211" s="807"/>
      <c r="M211" s="813"/>
      <c r="N211" s="862"/>
      <c r="O211" s="862"/>
      <c r="P211" s="862"/>
      <c r="Q211" s="995"/>
      <c r="R211" s="230"/>
      <c r="S211" s="237"/>
      <c r="T211" s="237"/>
      <c r="U211" s="237"/>
      <c r="V211" s="237"/>
      <c r="W211" s="237"/>
      <c r="X211" s="170"/>
      <c r="Y211" s="63"/>
      <c r="Z211" s="63"/>
      <c r="AA211" s="63"/>
      <c r="AB211" s="12">
        <v>3</v>
      </c>
      <c r="AC211" s="13" t="s">
        <v>276</v>
      </c>
      <c r="AD211" s="14">
        <v>0.35</v>
      </c>
      <c r="AE211" s="22">
        <v>43282</v>
      </c>
      <c r="AF211" s="22">
        <v>43373</v>
      </c>
      <c r="AG211" s="15" t="s">
        <v>375</v>
      </c>
      <c r="AI211" s="245"/>
      <c r="AJ211" s="245"/>
      <c r="AM211" s="1004"/>
      <c r="AN211" s="1004"/>
      <c r="AO211" s="1004"/>
      <c r="AP211" s="1004"/>
      <c r="AQ211" s="1004"/>
    </row>
    <row r="212" spans="2:43" ht="79.5" hidden="1" customHeight="1" thickBot="1" x14ac:dyDescent="0.3">
      <c r="B212" s="57" t="s">
        <v>388</v>
      </c>
      <c r="C212" s="58" t="s">
        <v>389</v>
      </c>
      <c r="D212" s="52" t="s">
        <v>23</v>
      </c>
      <c r="E212" s="229" t="s">
        <v>547</v>
      </c>
      <c r="F212" s="53" t="s">
        <v>271</v>
      </c>
      <c r="G212" s="835"/>
      <c r="H212" s="838"/>
      <c r="I212" s="808"/>
      <c r="J212" s="811"/>
      <c r="K212" s="808"/>
      <c r="L212" s="808"/>
      <c r="M212" s="814"/>
      <c r="N212" s="872"/>
      <c r="O212" s="872"/>
      <c r="P212" s="872"/>
      <c r="Q212" s="874"/>
      <c r="R212" s="230"/>
      <c r="S212" s="237"/>
      <c r="T212" s="237"/>
      <c r="U212" s="237"/>
      <c r="V212" s="237"/>
      <c r="W212" s="237"/>
      <c r="X212" s="171"/>
      <c r="Y212" s="64"/>
      <c r="Z212" s="64"/>
      <c r="AA212" s="64"/>
      <c r="AB212" s="12">
        <v>4</v>
      </c>
      <c r="AC212" s="13" t="s">
        <v>277</v>
      </c>
      <c r="AD212" s="14">
        <v>0.15</v>
      </c>
      <c r="AE212" s="22">
        <v>43374</v>
      </c>
      <c r="AF212" s="22">
        <v>43465</v>
      </c>
      <c r="AG212" s="15" t="s">
        <v>375</v>
      </c>
      <c r="AI212" s="245"/>
      <c r="AJ212" s="245"/>
      <c r="AM212" s="1004"/>
      <c r="AN212" s="1004"/>
      <c r="AO212" s="1004"/>
      <c r="AP212" s="1004"/>
      <c r="AQ212" s="1004"/>
    </row>
    <row r="213" spans="2:43" ht="79.5" hidden="1" customHeight="1" thickBot="1" x14ac:dyDescent="0.3">
      <c r="B213" s="57" t="s">
        <v>388</v>
      </c>
      <c r="C213" s="58" t="s">
        <v>389</v>
      </c>
      <c r="D213" s="52" t="s">
        <v>23</v>
      </c>
      <c r="E213" s="229" t="s">
        <v>547</v>
      </c>
      <c r="F213" s="53" t="s">
        <v>271</v>
      </c>
      <c r="G213" s="833">
        <v>2</v>
      </c>
      <c r="H213" s="836" t="s">
        <v>278</v>
      </c>
      <c r="I213" s="806">
        <v>0.2</v>
      </c>
      <c r="J213" s="809">
        <v>100</v>
      </c>
      <c r="K213" s="806" t="s">
        <v>184</v>
      </c>
      <c r="L213" s="806" t="s">
        <v>279</v>
      </c>
      <c r="M213" s="812" t="s">
        <v>375</v>
      </c>
      <c r="N213" s="1009">
        <v>0.25</v>
      </c>
      <c r="O213" s="1009">
        <v>0.5</v>
      </c>
      <c r="P213" s="1009">
        <v>0.85</v>
      </c>
      <c r="Q213" s="1006">
        <v>1</v>
      </c>
      <c r="R213" s="233"/>
      <c r="S213" s="239"/>
      <c r="T213" s="239"/>
      <c r="U213" s="239"/>
      <c r="V213" s="239"/>
      <c r="W213" s="239"/>
      <c r="X213" s="179"/>
      <c r="Y213" s="71"/>
      <c r="Z213" s="71"/>
      <c r="AA213" s="71"/>
      <c r="AB213" s="12">
        <v>1</v>
      </c>
      <c r="AC213" s="13" t="s">
        <v>280</v>
      </c>
      <c r="AD213" s="14">
        <v>0.15</v>
      </c>
      <c r="AE213" s="22">
        <v>43132</v>
      </c>
      <c r="AF213" s="22">
        <v>43190</v>
      </c>
      <c r="AG213" s="15" t="s">
        <v>375</v>
      </c>
      <c r="AI213" s="245"/>
      <c r="AJ213" s="245"/>
      <c r="AM213" s="1"/>
      <c r="AN213" s="1"/>
      <c r="AO213" s="1"/>
      <c r="AP213" s="1"/>
      <c r="AQ213" s="1"/>
    </row>
    <row r="214" spans="2:43" ht="79.5" hidden="1" customHeight="1" thickBot="1" x14ac:dyDescent="0.3">
      <c r="B214" s="57" t="s">
        <v>388</v>
      </c>
      <c r="C214" s="58" t="s">
        <v>389</v>
      </c>
      <c r="D214" s="52" t="s">
        <v>23</v>
      </c>
      <c r="E214" s="229" t="s">
        <v>547</v>
      </c>
      <c r="F214" s="53" t="s">
        <v>271</v>
      </c>
      <c r="G214" s="834"/>
      <c r="H214" s="837"/>
      <c r="I214" s="807"/>
      <c r="J214" s="810"/>
      <c r="K214" s="807"/>
      <c r="L214" s="807"/>
      <c r="M214" s="813"/>
      <c r="N214" s="1010"/>
      <c r="O214" s="1010"/>
      <c r="P214" s="1010"/>
      <c r="Q214" s="1007"/>
      <c r="R214" s="233"/>
      <c r="S214" s="239"/>
      <c r="T214" s="239"/>
      <c r="U214" s="239"/>
      <c r="V214" s="239"/>
      <c r="W214" s="239"/>
      <c r="X214" s="179"/>
      <c r="Y214" s="71"/>
      <c r="Z214" s="71"/>
      <c r="AA214" s="71"/>
      <c r="AB214" s="12">
        <v>2</v>
      </c>
      <c r="AC214" s="13" t="s">
        <v>275</v>
      </c>
      <c r="AD214" s="14">
        <v>0.35</v>
      </c>
      <c r="AE214" s="22">
        <v>43191</v>
      </c>
      <c r="AF214" s="22">
        <v>43281</v>
      </c>
      <c r="AG214" s="15" t="s">
        <v>375</v>
      </c>
      <c r="AI214" s="245"/>
      <c r="AJ214" s="245"/>
      <c r="AM214" s="1004"/>
      <c r="AN214" s="1004"/>
      <c r="AO214" s="1004"/>
      <c r="AP214" s="1004"/>
      <c r="AQ214" s="1004"/>
    </row>
    <row r="215" spans="2:43" ht="79.5" hidden="1" customHeight="1" thickBot="1" x14ac:dyDescent="0.3">
      <c r="B215" s="57" t="s">
        <v>388</v>
      </c>
      <c r="C215" s="58" t="s">
        <v>389</v>
      </c>
      <c r="D215" s="52" t="s">
        <v>23</v>
      </c>
      <c r="E215" s="229" t="s">
        <v>547</v>
      </c>
      <c r="F215" s="53" t="s">
        <v>271</v>
      </c>
      <c r="G215" s="834"/>
      <c r="H215" s="837"/>
      <c r="I215" s="807"/>
      <c r="J215" s="810"/>
      <c r="K215" s="807"/>
      <c r="L215" s="807"/>
      <c r="M215" s="813"/>
      <c r="N215" s="1010"/>
      <c r="O215" s="1010"/>
      <c r="P215" s="1010"/>
      <c r="Q215" s="1007"/>
      <c r="R215" s="233"/>
      <c r="S215" s="239"/>
      <c r="T215" s="239"/>
      <c r="U215" s="239"/>
      <c r="V215" s="239"/>
      <c r="W215" s="239"/>
      <c r="X215" s="179"/>
      <c r="Y215" s="71"/>
      <c r="Z215" s="71"/>
      <c r="AA215" s="71"/>
      <c r="AB215" s="12">
        <v>3</v>
      </c>
      <c r="AC215" s="13" t="s">
        <v>276</v>
      </c>
      <c r="AD215" s="14">
        <v>0.35</v>
      </c>
      <c r="AE215" s="22">
        <v>43282</v>
      </c>
      <c r="AF215" s="22">
        <v>43373</v>
      </c>
      <c r="AG215" s="15" t="s">
        <v>375</v>
      </c>
      <c r="AI215" s="245"/>
      <c r="AJ215" s="245"/>
      <c r="AM215" s="1004"/>
      <c r="AN215" s="1004"/>
      <c r="AO215" s="1004"/>
      <c r="AP215" s="1004"/>
      <c r="AQ215" s="1004"/>
    </row>
    <row r="216" spans="2:43" ht="79.5" hidden="1" customHeight="1" thickBot="1" x14ac:dyDescent="0.3">
      <c r="B216" s="57" t="s">
        <v>388</v>
      </c>
      <c r="C216" s="58" t="s">
        <v>389</v>
      </c>
      <c r="D216" s="52" t="s">
        <v>23</v>
      </c>
      <c r="E216" s="229" t="s">
        <v>547</v>
      </c>
      <c r="F216" s="53" t="s">
        <v>271</v>
      </c>
      <c r="G216" s="835"/>
      <c r="H216" s="838"/>
      <c r="I216" s="808"/>
      <c r="J216" s="811"/>
      <c r="K216" s="808"/>
      <c r="L216" s="808"/>
      <c r="M216" s="814"/>
      <c r="N216" s="1011"/>
      <c r="O216" s="1011"/>
      <c r="P216" s="1011"/>
      <c r="Q216" s="1008"/>
      <c r="R216" s="233"/>
      <c r="S216" s="239"/>
      <c r="T216" s="239"/>
      <c r="U216" s="239"/>
      <c r="V216" s="239"/>
      <c r="W216" s="239"/>
      <c r="X216" s="180"/>
      <c r="Y216" s="72"/>
      <c r="Z216" s="72"/>
      <c r="AA216" s="72"/>
      <c r="AB216" s="12">
        <v>4</v>
      </c>
      <c r="AC216" s="13" t="s">
        <v>277</v>
      </c>
      <c r="AD216" s="14">
        <v>0.15</v>
      </c>
      <c r="AE216" s="22">
        <v>43374</v>
      </c>
      <c r="AF216" s="22">
        <v>43465</v>
      </c>
      <c r="AG216" s="15" t="s">
        <v>375</v>
      </c>
      <c r="AI216" s="245"/>
      <c r="AJ216" s="245"/>
    </row>
    <row r="217" spans="2:43" ht="79.5" hidden="1" customHeight="1" thickBot="1" x14ac:dyDescent="0.3">
      <c r="B217" s="57" t="s">
        <v>388</v>
      </c>
      <c r="C217" s="58" t="s">
        <v>389</v>
      </c>
      <c r="D217" s="52" t="s">
        <v>23</v>
      </c>
      <c r="E217" s="229" t="s">
        <v>547</v>
      </c>
      <c r="F217" s="53" t="s">
        <v>271</v>
      </c>
      <c r="G217" s="833">
        <v>3</v>
      </c>
      <c r="H217" s="836" t="s">
        <v>281</v>
      </c>
      <c r="I217" s="806">
        <v>0.2</v>
      </c>
      <c r="J217" s="809">
        <v>100</v>
      </c>
      <c r="K217" s="806" t="s">
        <v>282</v>
      </c>
      <c r="L217" s="806" t="s">
        <v>376</v>
      </c>
      <c r="M217" s="812" t="s">
        <v>377</v>
      </c>
      <c r="N217" s="875">
        <v>0.25</v>
      </c>
      <c r="O217" s="821">
        <v>0.5</v>
      </c>
      <c r="P217" s="875">
        <v>0.75</v>
      </c>
      <c r="Q217" s="873">
        <v>1</v>
      </c>
      <c r="R217" s="230"/>
      <c r="S217" s="237"/>
      <c r="T217" s="237"/>
      <c r="U217" s="237"/>
      <c r="V217" s="237"/>
      <c r="W217" s="237"/>
      <c r="X217" s="170"/>
      <c r="Y217" s="63"/>
      <c r="Z217" s="63"/>
      <c r="AA217" s="63"/>
      <c r="AB217" s="12">
        <v>1</v>
      </c>
      <c r="AC217" s="45" t="s">
        <v>378</v>
      </c>
      <c r="AD217" s="46">
        <v>0.2</v>
      </c>
      <c r="AE217" s="47">
        <v>43132</v>
      </c>
      <c r="AF217" s="47">
        <v>43190</v>
      </c>
      <c r="AG217" s="48" t="s">
        <v>377</v>
      </c>
      <c r="AI217" s="245"/>
      <c r="AJ217" s="245"/>
    </row>
    <row r="218" spans="2:43" ht="62.25" hidden="1" customHeight="1" thickBot="1" x14ac:dyDescent="0.3">
      <c r="B218" s="57" t="s">
        <v>388</v>
      </c>
      <c r="C218" s="58" t="s">
        <v>389</v>
      </c>
      <c r="D218" s="52" t="s">
        <v>23</v>
      </c>
      <c r="E218" s="229" t="s">
        <v>547</v>
      </c>
      <c r="F218" s="53" t="s">
        <v>271</v>
      </c>
      <c r="G218" s="834"/>
      <c r="H218" s="837"/>
      <c r="I218" s="807"/>
      <c r="J218" s="810"/>
      <c r="K218" s="807"/>
      <c r="L218" s="807"/>
      <c r="M218" s="813"/>
      <c r="N218" s="1005"/>
      <c r="O218" s="862"/>
      <c r="P218" s="1005"/>
      <c r="Q218" s="995"/>
      <c r="R218" s="230"/>
      <c r="S218" s="237"/>
      <c r="T218" s="237"/>
      <c r="U218" s="237"/>
      <c r="V218" s="237"/>
      <c r="W218" s="237"/>
      <c r="X218" s="170"/>
      <c r="Y218" s="63"/>
      <c r="Z218" s="63"/>
      <c r="AA218" s="63"/>
      <c r="AB218" s="12">
        <v>2</v>
      </c>
      <c r="AC218" s="49" t="s">
        <v>379</v>
      </c>
      <c r="AD218" s="46">
        <v>0.2</v>
      </c>
      <c r="AE218" s="47">
        <v>43191</v>
      </c>
      <c r="AF218" s="47">
        <v>43281</v>
      </c>
      <c r="AG218" s="48" t="s">
        <v>377</v>
      </c>
      <c r="AH218" s="50"/>
      <c r="AI218" s="246"/>
      <c r="AJ218" s="245"/>
    </row>
    <row r="219" spans="2:43" ht="61.5" hidden="1" customHeight="1" thickBot="1" x14ac:dyDescent="0.3">
      <c r="B219" s="57" t="s">
        <v>388</v>
      </c>
      <c r="C219" s="58" t="s">
        <v>389</v>
      </c>
      <c r="D219" s="52" t="s">
        <v>23</v>
      </c>
      <c r="E219" s="229" t="s">
        <v>547</v>
      </c>
      <c r="F219" s="53" t="s">
        <v>271</v>
      </c>
      <c r="G219" s="834"/>
      <c r="H219" s="837"/>
      <c r="I219" s="807"/>
      <c r="J219" s="810"/>
      <c r="K219" s="807"/>
      <c r="L219" s="807"/>
      <c r="M219" s="813"/>
      <c r="N219" s="1005"/>
      <c r="O219" s="862"/>
      <c r="P219" s="1005"/>
      <c r="Q219" s="995"/>
      <c r="R219" s="230"/>
      <c r="S219" s="237"/>
      <c r="T219" s="237"/>
      <c r="U219" s="237"/>
      <c r="V219" s="237"/>
      <c r="W219" s="237"/>
      <c r="X219" s="170"/>
      <c r="Y219" s="63"/>
      <c r="Z219" s="63"/>
      <c r="AA219" s="63"/>
      <c r="AB219" s="12">
        <v>3</v>
      </c>
      <c r="AC219" s="45" t="s">
        <v>283</v>
      </c>
      <c r="AD219" s="46">
        <v>0.2</v>
      </c>
      <c r="AE219" s="47">
        <v>43282</v>
      </c>
      <c r="AF219" s="47">
        <v>43373</v>
      </c>
      <c r="AG219" s="48" t="s">
        <v>377</v>
      </c>
      <c r="AI219" s="245"/>
      <c r="AJ219" s="245"/>
    </row>
    <row r="220" spans="2:43" ht="61.5" hidden="1" customHeight="1" thickBot="1" x14ac:dyDescent="0.3">
      <c r="B220" s="57" t="s">
        <v>388</v>
      </c>
      <c r="C220" s="58" t="s">
        <v>389</v>
      </c>
      <c r="D220" s="52" t="s">
        <v>23</v>
      </c>
      <c r="E220" s="229" t="s">
        <v>547</v>
      </c>
      <c r="F220" s="53" t="s">
        <v>271</v>
      </c>
      <c r="G220" s="835"/>
      <c r="H220" s="838"/>
      <c r="I220" s="808"/>
      <c r="J220" s="811"/>
      <c r="K220" s="808"/>
      <c r="L220" s="808"/>
      <c r="M220" s="814"/>
      <c r="N220" s="876"/>
      <c r="O220" s="872"/>
      <c r="P220" s="876"/>
      <c r="Q220" s="874"/>
      <c r="R220" s="230"/>
      <c r="S220" s="237"/>
      <c r="T220" s="237"/>
      <c r="U220" s="237"/>
      <c r="V220" s="237"/>
      <c r="W220" s="237"/>
      <c r="X220" s="171"/>
      <c r="Y220" s="64"/>
      <c r="Z220" s="64"/>
      <c r="AA220" s="64"/>
      <c r="AB220" s="12">
        <v>4</v>
      </c>
      <c r="AC220" s="45" t="s">
        <v>380</v>
      </c>
      <c r="AD220" s="46">
        <v>0.4</v>
      </c>
      <c r="AE220" s="47">
        <v>43374</v>
      </c>
      <c r="AF220" s="47">
        <v>43465</v>
      </c>
      <c r="AG220" s="48" t="s">
        <v>377</v>
      </c>
      <c r="AI220" s="245"/>
      <c r="AJ220" s="245"/>
    </row>
    <row r="221" spans="2:43" ht="79.5" hidden="1" customHeight="1" thickBot="1" x14ac:dyDescent="0.3">
      <c r="B221" s="57" t="s">
        <v>391</v>
      </c>
      <c r="C221" s="57" t="s">
        <v>396</v>
      </c>
      <c r="D221" s="52" t="s">
        <v>23</v>
      </c>
      <c r="E221" s="229" t="s">
        <v>547</v>
      </c>
      <c r="F221" s="53" t="s">
        <v>271</v>
      </c>
      <c r="G221" s="833">
        <v>4</v>
      </c>
      <c r="H221" s="836" t="s">
        <v>381</v>
      </c>
      <c r="I221" s="806">
        <v>0.2</v>
      </c>
      <c r="J221" s="809">
        <v>100</v>
      </c>
      <c r="K221" s="806" t="s">
        <v>284</v>
      </c>
      <c r="L221" s="806" t="s">
        <v>285</v>
      </c>
      <c r="M221" s="812" t="s">
        <v>377</v>
      </c>
      <c r="N221" s="822">
        <v>0.25</v>
      </c>
      <c r="O221" s="822">
        <v>0.5</v>
      </c>
      <c r="P221" s="822">
        <v>0.75</v>
      </c>
      <c r="Q221" s="948">
        <v>1</v>
      </c>
      <c r="R221" s="232"/>
      <c r="S221" s="238"/>
      <c r="T221" s="238"/>
      <c r="U221" s="238"/>
      <c r="V221" s="238"/>
      <c r="W221" s="238"/>
      <c r="X221" s="175"/>
      <c r="Y221" s="67"/>
      <c r="Z221" s="67"/>
      <c r="AA221" s="67"/>
      <c r="AB221" s="12">
        <v>1</v>
      </c>
      <c r="AC221" s="218" t="s">
        <v>382</v>
      </c>
      <c r="AD221" s="46">
        <v>0.25</v>
      </c>
      <c r="AE221" s="47">
        <v>43132</v>
      </c>
      <c r="AF221" s="47">
        <v>43190</v>
      </c>
      <c r="AG221" s="48" t="s">
        <v>377</v>
      </c>
      <c r="AI221" s="245"/>
      <c r="AJ221" s="245"/>
    </row>
    <row r="222" spans="2:43" ht="79.5" hidden="1" thickBot="1" x14ac:dyDescent="0.3">
      <c r="B222" s="57" t="s">
        <v>391</v>
      </c>
      <c r="C222" s="57" t="s">
        <v>396</v>
      </c>
      <c r="D222" s="52" t="s">
        <v>23</v>
      </c>
      <c r="E222" s="229" t="s">
        <v>547</v>
      </c>
      <c r="F222" s="53" t="s">
        <v>271</v>
      </c>
      <c r="G222" s="834"/>
      <c r="H222" s="837"/>
      <c r="I222" s="807"/>
      <c r="J222" s="810"/>
      <c r="K222" s="807"/>
      <c r="L222" s="807"/>
      <c r="M222" s="813"/>
      <c r="N222" s="823"/>
      <c r="O222" s="823"/>
      <c r="P222" s="823"/>
      <c r="Q222" s="950"/>
      <c r="R222" s="232"/>
      <c r="S222" s="238"/>
      <c r="T222" s="238"/>
      <c r="U222" s="238"/>
      <c r="V222" s="238"/>
      <c r="W222" s="238"/>
      <c r="X222" s="175"/>
      <c r="Y222" s="67"/>
      <c r="Z222" s="67"/>
      <c r="AA222" s="67"/>
      <c r="AB222" s="12">
        <v>2</v>
      </c>
      <c r="AC222" s="218" t="s">
        <v>286</v>
      </c>
      <c r="AD222" s="46">
        <v>0.25</v>
      </c>
      <c r="AE222" s="47">
        <v>43191</v>
      </c>
      <c r="AF222" s="47">
        <v>43281</v>
      </c>
      <c r="AG222" s="48" t="s">
        <v>377</v>
      </c>
      <c r="AI222" s="245"/>
      <c r="AJ222" s="245"/>
    </row>
    <row r="223" spans="2:43" ht="79.5" hidden="1" thickBot="1" x14ac:dyDescent="0.3">
      <c r="B223" s="57" t="s">
        <v>391</v>
      </c>
      <c r="C223" s="57" t="s">
        <v>396</v>
      </c>
      <c r="D223" s="52" t="s">
        <v>23</v>
      </c>
      <c r="E223" s="229" t="s">
        <v>547</v>
      </c>
      <c r="F223" s="53" t="s">
        <v>271</v>
      </c>
      <c r="G223" s="834"/>
      <c r="H223" s="837"/>
      <c r="I223" s="807"/>
      <c r="J223" s="810"/>
      <c r="K223" s="807"/>
      <c r="L223" s="807"/>
      <c r="M223" s="813"/>
      <c r="N223" s="823"/>
      <c r="O223" s="823"/>
      <c r="P223" s="823"/>
      <c r="Q223" s="950"/>
      <c r="R223" s="232"/>
      <c r="S223" s="238"/>
      <c r="T223" s="238"/>
      <c r="U223" s="238"/>
      <c r="V223" s="238"/>
      <c r="W223" s="238"/>
      <c r="X223" s="175"/>
      <c r="Y223" s="67"/>
      <c r="Z223" s="67"/>
      <c r="AA223" s="67"/>
      <c r="AB223" s="12">
        <v>3</v>
      </c>
      <c r="AC223" s="219" t="s">
        <v>383</v>
      </c>
      <c r="AD223" s="46">
        <v>0.25</v>
      </c>
      <c r="AE223" s="47">
        <v>43282</v>
      </c>
      <c r="AF223" s="47">
        <v>43373</v>
      </c>
      <c r="AG223" s="48" t="s">
        <v>377</v>
      </c>
      <c r="AI223" s="245"/>
      <c r="AJ223" s="245"/>
    </row>
    <row r="224" spans="2:43" ht="79.5" hidden="1" thickBot="1" x14ac:dyDescent="0.3">
      <c r="B224" s="57" t="s">
        <v>391</v>
      </c>
      <c r="C224" s="57" t="s">
        <v>396</v>
      </c>
      <c r="D224" s="52" t="s">
        <v>23</v>
      </c>
      <c r="E224" s="229" t="s">
        <v>547</v>
      </c>
      <c r="F224" s="53" t="s">
        <v>271</v>
      </c>
      <c r="G224" s="835"/>
      <c r="H224" s="838"/>
      <c r="I224" s="808"/>
      <c r="J224" s="811"/>
      <c r="K224" s="808"/>
      <c r="L224" s="808"/>
      <c r="M224" s="813"/>
      <c r="N224" s="823"/>
      <c r="O224" s="823"/>
      <c r="P224" s="823"/>
      <c r="Q224" s="950"/>
      <c r="R224" s="232"/>
      <c r="S224" s="238"/>
      <c r="T224" s="238"/>
      <c r="U224" s="238"/>
      <c r="V224" s="238"/>
      <c r="W224" s="238"/>
      <c r="X224" s="175"/>
      <c r="Y224" s="67"/>
      <c r="Z224" s="67"/>
      <c r="AA224" s="67"/>
      <c r="AB224" s="12">
        <v>4</v>
      </c>
      <c r="AC224" s="219" t="s">
        <v>287</v>
      </c>
      <c r="AD224" s="46">
        <v>0.25</v>
      </c>
      <c r="AE224" s="47">
        <v>43374</v>
      </c>
      <c r="AF224" s="47">
        <v>43465</v>
      </c>
      <c r="AG224" s="48" t="s">
        <v>377</v>
      </c>
      <c r="AI224" s="245"/>
      <c r="AJ224" s="245"/>
    </row>
    <row r="225" spans="2:36" ht="79.5" hidden="1" customHeight="1" thickBot="1" x14ac:dyDescent="0.3">
      <c r="B225" s="57" t="s">
        <v>388</v>
      </c>
      <c r="C225" s="58" t="s">
        <v>389</v>
      </c>
      <c r="D225" s="52" t="s">
        <v>23</v>
      </c>
      <c r="E225" s="229" t="s">
        <v>547</v>
      </c>
      <c r="F225" s="53" t="s">
        <v>271</v>
      </c>
      <c r="G225" s="913">
        <v>5</v>
      </c>
      <c r="H225" s="877" t="s">
        <v>384</v>
      </c>
      <c r="I225" s="806">
        <v>0.2</v>
      </c>
      <c r="J225" s="809">
        <v>100</v>
      </c>
      <c r="K225" s="806" t="s">
        <v>284</v>
      </c>
      <c r="L225" s="806" t="s">
        <v>285</v>
      </c>
      <c r="M225" s="846" t="s">
        <v>377</v>
      </c>
      <c r="N225" s="910">
        <v>0.25</v>
      </c>
      <c r="O225" s="910">
        <v>0.5</v>
      </c>
      <c r="P225" s="910">
        <v>0.75</v>
      </c>
      <c r="Q225" s="911">
        <v>1</v>
      </c>
      <c r="R225" s="232"/>
      <c r="S225" s="238"/>
      <c r="T225" s="238"/>
      <c r="U225" s="238"/>
      <c r="V225" s="238"/>
      <c r="W225" s="238"/>
      <c r="X225" s="75"/>
      <c r="Y225" s="75"/>
      <c r="Z225" s="75"/>
      <c r="AA225" s="75"/>
      <c r="AB225" s="12">
        <v>1</v>
      </c>
      <c r="AC225" s="27" t="s">
        <v>288</v>
      </c>
      <c r="AD225" s="46">
        <v>0.5</v>
      </c>
      <c r="AE225" s="47">
        <v>43133</v>
      </c>
      <c r="AF225" s="47" t="s">
        <v>289</v>
      </c>
      <c r="AG225" s="48" t="s">
        <v>377</v>
      </c>
      <c r="AI225" s="245"/>
      <c r="AJ225" s="245"/>
    </row>
    <row r="226" spans="2:36" ht="79.5" hidden="1" thickBot="1" x14ac:dyDescent="0.3">
      <c r="B226" s="57" t="s">
        <v>388</v>
      </c>
      <c r="C226" s="58" t="s">
        <v>389</v>
      </c>
      <c r="D226" s="52" t="s">
        <v>23</v>
      </c>
      <c r="E226" s="229" t="s">
        <v>547</v>
      </c>
      <c r="F226" s="53" t="s">
        <v>271</v>
      </c>
      <c r="G226" s="1012"/>
      <c r="H226" s="878"/>
      <c r="I226" s="807"/>
      <c r="J226" s="810"/>
      <c r="K226" s="807"/>
      <c r="L226" s="807"/>
      <c r="M226" s="846"/>
      <c r="N226" s="910"/>
      <c r="O226" s="910"/>
      <c r="P226" s="910"/>
      <c r="Q226" s="911"/>
      <c r="R226" s="232"/>
      <c r="S226" s="238"/>
      <c r="T226" s="238"/>
      <c r="U226" s="238"/>
      <c r="V226" s="238"/>
      <c r="W226" s="238"/>
      <c r="X226" s="75"/>
      <c r="Y226" s="75"/>
      <c r="Z226" s="75"/>
      <c r="AA226" s="75"/>
      <c r="AB226" s="12">
        <v>2</v>
      </c>
      <c r="AC226" s="51" t="s">
        <v>290</v>
      </c>
      <c r="AD226" s="46">
        <v>0.3</v>
      </c>
      <c r="AE226" s="47">
        <v>43282</v>
      </c>
      <c r="AF226" s="47" t="s">
        <v>291</v>
      </c>
      <c r="AG226" s="48" t="s">
        <v>377</v>
      </c>
      <c r="AI226" s="245"/>
      <c r="AJ226" s="245"/>
    </row>
    <row r="227" spans="2:36" ht="79.5" hidden="1" thickBot="1" x14ac:dyDescent="0.3">
      <c r="B227" s="57" t="s">
        <v>388</v>
      </c>
      <c r="C227" s="58" t="s">
        <v>389</v>
      </c>
      <c r="D227" s="55" t="s">
        <v>23</v>
      </c>
      <c r="E227" s="229" t="s">
        <v>547</v>
      </c>
      <c r="F227" s="56" t="s">
        <v>271</v>
      </c>
      <c r="G227" s="914"/>
      <c r="H227" s="879"/>
      <c r="I227" s="808"/>
      <c r="J227" s="811"/>
      <c r="K227" s="808"/>
      <c r="L227" s="808"/>
      <c r="M227" s="846"/>
      <c r="N227" s="910"/>
      <c r="O227" s="910"/>
      <c r="P227" s="910"/>
      <c r="Q227" s="911"/>
      <c r="R227" s="232"/>
      <c r="S227" s="238"/>
      <c r="T227" s="238"/>
      <c r="U227" s="238"/>
      <c r="V227" s="238"/>
      <c r="W227" s="238"/>
      <c r="X227" s="75"/>
      <c r="Y227" s="75"/>
      <c r="Z227" s="75"/>
      <c r="AA227" s="75"/>
      <c r="AB227" s="12">
        <v>3</v>
      </c>
      <c r="AC227" s="51" t="s">
        <v>385</v>
      </c>
      <c r="AD227" s="46">
        <v>0.2</v>
      </c>
      <c r="AE227" s="47">
        <v>43110</v>
      </c>
      <c r="AF227" s="47" t="s">
        <v>292</v>
      </c>
      <c r="AG227" s="48" t="s">
        <v>377</v>
      </c>
      <c r="AI227" s="245"/>
      <c r="AJ227" s="245"/>
    </row>
    <row r="228" spans="2:36" ht="15.75" thickBot="1" x14ac:dyDescent="0.3"/>
    <row r="229" spans="2:36" ht="79.5" thickBot="1" x14ac:dyDescent="0.3">
      <c r="B229" s="258" t="s">
        <v>391</v>
      </c>
      <c r="C229" s="259" t="s">
        <v>529</v>
      </c>
      <c r="D229" s="260" t="s">
        <v>23</v>
      </c>
      <c r="E229" s="261" t="s">
        <v>548</v>
      </c>
      <c r="F229" s="262" t="s">
        <v>531</v>
      </c>
      <c r="G229" s="742" t="s">
        <v>578</v>
      </c>
      <c r="H229" s="743"/>
      <c r="I229" s="743"/>
      <c r="J229" s="743"/>
      <c r="K229" s="743"/>
      <c r="L229" s="743"/>
      <c r="M229" s="743"/>
      <c r="N229" s="743"/>
      <c r="O229" s="743"/>
      <c r="P229" s="743"/>
      <c r="Q229" s="743"/>
      <c r="R229" s="743"/>
      <c r="S229" s="743"/>
      <c r="T229" s="743"/>
      <c r="U229" s="743"/>
      <c r="V229" s="743"/>
      <c r="W229" s="744"/>
      <c r="AB229" s="227">
        <v>1</v>
      </c>
      <c r="AC229" s="223" t="s">
        <v>530</v>
      </c>
      <c r="AD229" s="46">
        <v>0.2</v>
      </c>
      <c r="AE229" s="47">
        <v>43252</v>
      </c>
      <c r="AF229" s="47">
        <v>43465</v>
      </c>
      <c r="AG229" s="59" t="s">
        <v>528</v>
      </c>
      <c r="AI229" s="245"/>
      <c r="AJ229" s="245"/>
    </row>
    <row r="232" spans="2:36" x14ac:dyDescent="0.25">
      <c r="F232" s="228"/>
    </row>
    <row r="233" spans="2:36" x14ac:dyDescent="0.25">
      <c r="E233" s="228"/>
    </row>
  </sheetData>
  <autoFilter ref="B8:AQ227">
    <filterColumn colId="4">
      <filters>
        <filter val="8. Subdirección de Gestión Corporativa"/>
      </filters>
    </filterColumn>
  </autoFilter>
  <mergeCells count="897">
    <mergeCell ref="AI7:AK7"/>
    <mergeCell ref="W9:W11"/>
    <mergeCell ref="S35:S36"/>
    <mergeCell ref="T35:T36"/>
    <mergeCell ref="U35:U36"/>
    <mergeCell ref="V35:V36"/>
    <mergeCell ref="W35:W36"/>
    <mergeCell ref="S7:AA7"/>
    <mergeCell ref="B7:F7"/>
    <mergeCell ref="L33:L34"/>
    <mergeCell ref="M33:M34"/>
    <mergeCell ref="N33:N34"/>
    <mergeCell ref="O33:O34"/>
    <mergeCell ref="P33:P34"/>
    <mergeCell ref="Q33:Q34"/>
    <mergeCell ref="P30:P32"/>
    <mergeCell ref="Q30:Q32"/>
    <mergeCell ref="G33:G34"/>
    <mergeCell ref="H33:H34"/>
    <mergeCell ref="I33:I34"/>
    <mergeCell ref="J33:J34"/>
    <mergeCell ref="K33:K34"/>
    <mergeCell ref="J30:J32"/>
    <mergeCell ref="K30:K32"/>
    <mergeCell ref="L225:L227"/>
    <mergeCell ref="M225:M227"/>
    <mergeCell ref="N225:N227"/>
    <mergeCell ref="O225:O227"/>
    <mergeCell ref="P225:P227"/>
    <mergeCell ref="Q225:Q227"/>
    <mergeCell ref="P221:P224"/>
    <mergeCell ref="Q221:Q224"/>
    <mergeCell ref="G225:G227"/>
    <mergeCell ref="H225:H227"/>
    <mergeCell ref="I225:I227"/>
    <mergeCell ref="J225:J227"/>
    <mergeCell ref="K225:K227"/>
    <mergeCell ref="J221:J224"/>
    <mergeCell ref="K221:K224"/>
    <mergeCell ref="L221:L224"/>
    <mergeCell ref="M221:M224"/>
    <mergeCell ref="N221:N224"/>
    <mergeCell ref="O221:O224"/>
    <mergeCell ref="G221:G224"/>
    <mergeCell ref="H221:H224"/>
    <mergeCell ref="I221:I224"/>
    <mergeCell ref="L217:L220"/>
    <mergeCell ref="M217:M220"/>
    <mergeCell ref="N217:N220"/>
    <mergeCell ref="O217:O220"/>
    <mergeCell ref="P217:P220"/>
    <mergeCell ref="Q217:Q220"/>
    <mergeCell ref="Q213:Q216"/>
    <mergeCell ref="AM214:AQ215"/>
    <mergeCell ref="G217:G220"/>
    <mergeCell ref="H217:H220"/>
    <mergeCell ref="I217:I220"/>
    <mergeCell ref="J217:J220"/>
    <mergeCell ref="K217:K220"/>
    <mergeCell ref="K213:K216"/>
    <mergeCell ref="L213:L216"/>
    <mergeCell ref="M213:M216"/>
    <mergeCell ref="N213:N216"/>
    <mergeCell ref="O213:O216"/>
    <mergeCell ref="P213:P216"/>
    <mergeCell ref="P209:P212"/>
    <mergeCell ref="Q209:Q212"/>
    <mergeCell ref="AM210:AQ212"/>
    <mergeCell ref="G213:G216"/>
    <mergeCell ref="H213:H216"/>
    <mergeCell ref="I213:I216"/>
    <mergeCell ref="J213:J216"/>
    <mergeCell ref="J209:J212"/>
    <mergeCell ref="K209:K212"/>
    <mergeCell ref="L209:L212"/>
    <mergeCell ref="M209:M212"/>
    <mergeCell ref="N209:N212"/>
    <mergeCell ref="O209:O212"/>
    <mergeCell ref="G209:G212"/>
    <mergeCell ref="H209:H212"/>
    <mergeCell ref="I209:I212"/>
    <mergeCell ref="L205:L208"/>
    <mergeCell ref="M205:M208"/>
    <mergeCell ref="N205:N208"/>
    <mergeCell ref="O205:O208"/>
    <mergeCell ref="P205:P208"/>
    <mergeCell ref="Q205:Q208"/>
    <mergeCell ref="P201:P204"/>
    <mergeCell ref="Q201:Q204"/>
    <mergeCell ref="G205:G208"/>
    <mergeCell ref="H205:H208"/>
    <mergeCell ref="I205:I208"/>
    <mergeCell ref="J205:J208"/>
    <mergeCell ref="K205:K208"/>
    <mergeCell ref="J201:J204"/>
    <mergeCell ref="K201:K204"/>
    <mergeCell ref="L201:L204"/>
    <mergeCell ref="M201:M204"/>
    <mergeCell ref="N201:N204"/>
    <mergeCell ref="O201:O204"/>
    <mergeCell ref="G201:G204"/>
    <mergeCell ref="H201:H204"/>
    <mergeCell ref="I201:I204"/>
    <mergeCell ref="L197:L200"/>
    <mergeCell ref="M197:M200"/>
    <mergeCell ref="N197:N200"/>
    <mergeCell ref="O197:O200"/>
    <mergeCell ref="P197:P200"/>
    <mergeCell ref="Q197:Q200"/>
    <mergeCell ref="P193:P196"/>
    <mergeCell ref="Q193:Q196"/>
    <mergeCell ref="G197:G200"/>
    <mergeCell ref="H197:H200"/>
    <mergeCell ref="I197:I200"/>
    <mergeCell ref="J197:J200"/>
    <mergeCell ref="K197:K200"/>
    <mergeCell ref="J193:J196"/>
    <mergeCell ref="K193:K196"/>
    <mergeCell ref="L193:L196"/>
    <mergeCell ref="M193:M196"/>
    <mergeCell ref="N193:N196"/>
    <mergeCell ref="O193:O196"/>
    <mergeCell ref="G193:G196"/>
    <mergeCell ref="H193:H196"/>
    <mergeCell ref="I193:I196"/>
    <mergeCell ref="L189:L192"/>
    <mergeCell ref="M189:M192"/>
    <mergeCell ref="N189:N192"/>
    <mergeCell ref="O189:O192"/>
    <mergeCell ref="P189:P192"/>
    <mergeCell ref="Q189:Q192"/>
    <mergeCell ref="P185:P188"/>
    <mergeCell ref="Q185:Q188"/>
    <mergeCell ref="G189:G192"/>
    <mergeCell ref="H189:H192"/>
    <mergeCell ref="I189:I192"/>
    <mergeCell ref="J189:J192"/>
    <mergeCell ref="K189:K192"/>
    <mergeCell ref="J185:J188"/>
    <mergeCell ref="K185:K188"/>
    <mergeCell ref="L185:L188"/>
    <mergeCell ref="M185:M188"/>
    <mergeCell ref="N185:N188"/>
    <mergeCell ref="O185:O188"/>
    <mergeCell ref="G185:G188"/>
    <mergeCell ref="H185:H188"/>
    <mergeCell ref="I185:I188"/>
    <mergeCell ref="L183:L184"/>
    <mergeCell ref="M183:M184"/>
    <mergeCell ref="N183:N184"/>
    <mergeCell ref="O183:O184"/>
    <mergeCell ref="P183:P184"/>
    <mergeCell ref="Q183:Q184"/>
    <mergeCell ref="P181:P182"/>
    <mergeCell ref="Q181:Q182"/>
    <mergeCell ref="G183:G184"/>
    <mergeCell ref="H183:H184"/>
    <mergeCell ref="I183:I184"/>
    <mergeCell ref="J183:J184"/>
    <mergeCell ref="K183:K184"/>
    <mergeCell ref="J181:J182"/>
    <mergeCell ref="K181:K182"/>
    <mergeCell ref="L181:L182"/>
    <mergeCell ref="M181:M182"/>
    <mergeCell ref="N181:N182"/>
    <mergeCell ref="O181:O182"/>
    <mergeCell ref="N178:N180"/>
    <mergeCell ref="O178:O180"/>
    <mergeCell ref="P178:P180"/>
    <mergeCell ref="Q178:Q180"/>
    <mergeCell ref="G181:G182"/>
    <mergeCell ref="H181:H182"/>
    <mergeCell ref="I181:I182"/>
    <mergeCell ref="Q176:Q177"/>
    <mergeCell ref="G178:G180"/>
    <mergeCell ref="H178:H180"/>
    <mergeCell ref="I178:I180"/>
    <mergeCell ref="J178:J180"/>
    <mergeCell ref="K178:K180"/>
    <mergeCell ref="L178:L180"/>
    <mergeCell ref="K176:K177"/>
    <mergeCell ref="L176:L177"/>
    <mergeCell ref="M176:M177"/>
    <mergeCell ref="N176:N177"/>
    <mergeCell ref="O176:O177"/>
    <mergeCell ref="P176:P177"/>
    <mergeCell ref="O173:O175"/>
    <mergeCell ref="P173:P175"/>
    <mergeCell ref="Q173:Q175"/>
    <mergeCell ref="G176:G177"/>
    <mergeCell ref="H176:H177"/>
    <mergeCell ref="I176:I177"/>
    <mergeCell ref="J176:J177"/>
    <mergeCell ref="I173:I175"/>
    <mergeCell ref="J173:J175"/>
    <mergeCell ref="K173:K175"/>
    <mergeCell ref="L173:L175"/>
    <mergeCell ref="M173:M175"/>
    <mergeCell ref="N173:N175"/>
    <mergeCell ref="G173:G175"/>
    <mergeCell ref="H173:H175"/>
    <mergeCell ref="Q167:Q169"/>
    <mergeCell ref="G170:G172"/>
    <mergeCell ref="H170:H172"/>
    <mergeCell ref="I170:I172"/>
    <mergeCell ref="J170:J172"/>
    <mergeCell ref="K170:K172"/>
    <mergeCell ref="L170:L172"/>
    <mergeCell ref="J167:J169"/>
    <mergeCell ref="K167:K169"/>
    <mergeCell ref="L167:L169"/>
    <mergeCell ref="N167:N169"/>
    <mergeCell ref="O167:O169"/>
    <mergeCell ref="P167:P169"/>
    <mergeCell ref="G167:G169"/>
    <mergeCell ref="H167:H169"/>
    <mergeCell ref="I167:I169"/>
    <mergeCell ref="M170:M172"/>
    <mergeCell ref="N170:N172"/>
    <mergeCell ref="O170:O172"/>
    <mergeCell ref="P170:P172"/>
    <mergeCell ref="Q170:Q172"/>
    <mergeCell ref="Q161:Q164"/>
    <mergeCell ref="G165:G166"/>
    <mergeCell ref="H165:H166"/>
    <mergeCell ref="I165:I166"/>
    <mergeCell ref="J165:J166"/>
    <mergeCell ref="K165:K166"/>
    <mergeCell ref="L165:L166"/>
    <mergeCell ref="J161:J164"/>
    <mergeCell ref="K161:K164"/>
    <mergeCell ref="L161:L164"/>
    <mergeCell ref="N161:N164"/>
    <mergeCell ref="O161:O164"/>
    <mergeCell ref="P161:P164"/>
    <mergeCell ref="G161:G164"/>
    <mergeCell ref="H161:H164"/>
    <mergeCell ref="I161:I164"/>
    <mergeCell ref="N165:N166"/>
    <mergeCell ref="O165:O166"/>
    <mergeCell ref="P165:P166"/>
    <mergeCell ref="Q165:Q166"/>
    <mergeCell ref="Q157:Q158"/>
    <mergeCell ref="G159:G160"/>
    <mergeCell ref="H159:H160"/>
    <mergeCell ref="I159:I160"/>
    <mergeCell ref="J159:J160"/>
    <mergeCell ref="K159:K160"/>
    <mergeCell ref="L159:L160"/>
    <mergeCell ref="J157:J158"/>
    <mergeCell ref="K157:K158"/>
    <mergeCell ref="L157:L158"/>
    <mergeCell ref="N157:N158"/>
    <mergeCell ref="O157:O158"/>
    <mergeCell ref="P157:P158"/>
    <mergeCell ref="G157:G158"/>
    <mergeCell ref="H157:H158"/>
    <mergeCell ref="I157:I158"/>
    <mergeCell ref="N159:N160"/>
    <mergeCell ref="O159:O160"/>
    <mergeCell ref="P159:P160"/>
    <mergeCell ref="Q159:Q160"/>
    <mergeCell ref="G153:G156"/>
    <mergeCell ref="H153:H156"/>
    <mergeCell ref="I153:I156"/>
    <mergeCell ref="J153:J156"/>
    <mergeCell ref="K153:K156"/>
    <mergeCell ref="J149:J152"/>
    <mergeCell ref="K149:K152"/>
    <mergeCell ref="L149:L152"/>
    <mergeCell ref="M149:M152"/>
    <mergeCell ref="G149:G152"/>
    <mergeCell ref="H149:H152"/>
    <mergeCell ref="I149:I152"/>
    <mergeCell ref="L153:L156"/>
    <mergeCell ref="M153:M156"/>
    <mergeCell ref="N153:N156"/>
    <mergeCell ref="O153:O156"/>
    <mergeCell ref="P153:P156"/>
    <mergeCell ref="Q153:Q156"/>
    <mergeCell ref="P149:P152"/>
    <mergeCell ref="Q149:Q152"/>
    <mergeCell ref="N149:N152"/>
    <mergeCell ref="O149:O152"/>
    <mergeCell ref="I135:I137"/>
    <mergeCell ref="L140:L142"/>
    <mergeCell ref="M140:M142"/>
    <mergeCell ref="N140:N142"/>
    <mergeCell ref="O140:O142"/>
    <mergeCell ref="P140:P142"/>
    <mergeCell ref="P135:P137"/>
    <mergeCell ref="Q135:Q137"/>
    <mergeCell ref="O143:O148"/>
    <mergeCell ref="P143:P148"/>
    <mergeCell ref="M135:M137"/>
    <mergeCell ref="N135:N137"/>
    <mergeCell ref="O135:O137"/>
    <mergeCell ref="N138:N139"/>
    <mergeCell ref="O138:O139"/>
    <mergeCell ref="Q126:Q128"/>
    <mergeCell ref="I126:I128"/>
    <mergeCell ref="J126:J128"/>
    <mergeCell ref="K126:K128"/>
    <mergeCell ref="L126:L128"/>
    <mergeCell ref="M126:M128"/>
    <mergeCell ref="N126:N128"/>
    <mergeCell ref="L131:L134"/>
    <mergeCell ref="M131:M134"/>
    <mergeCell ref="N131:N134"/>
    <mergeCell ref="O131:O134"/>
    <mergeCell ref="P131:P134"/>
    <mergeCell ref="L123:L125"/>
    <mergeCell ref="M123:M125"/>
    <mergeCell ref="N123:N125"/>
    <mergeCell ref="O123:O125"/>
    <mergeCell ref="P123:P125"/>
    <mergeCell ref="G126:G128"/>
    <mergeCell ref="H126:H128"/>
    <mergeCell ref="O126:O128"/>
    <mergeCell ref="P126:P128"/>
    <mergeCell ref="G123:G125"/>
    <mergeCell ref="H123:H125"/>
    <mergeCell ref="I123:I125"/>
    <mergeCell ref="J123:J125"/>
    <mergeCell ref="K123:K125"/>
    <mergeCell ref="L117:L119"/>
    <mergeCell ref="M117:M119"/>
    <mergeCell ref="N117:N119"/>
    <mergeCell ref="O117:O119"/>
    <mergeCell ref="P117:P119"/>
    <mergeCell ref="L120:L122"/>
    <mergeCell ref="M120:M122"/>
    <mergeCell ref="N120:N122"/>
    <mergeCell ref="O120:O122"/>
    <mergeCell ref="P120:P122"/>
    <mergeCell ref="L109:L110"/>
    <mergeCell ref="M109:M110"/>
    <mergeCell ref="N109:N110"/>
    <mergeCell ref="O109:O110"/>
    <mergeCell ref="P109:P110"/>
    <mergeCell ref="Q109:Q110"/>
    <mergeCell ref="P106:P108"/>
    <mergeCell ref="Q106:Q108"/>
    <mergeCell ref="G109:G110"/>
    <mergeCell ref="H109:H110"/>
    <mergeCell ref="I109:I110"/>
    <mergeCell ref="J109:J110"/>
    <mergeCell ref="K109:K110"/>
    <mergeCell ref="J106:J108"/>
    <mergeCell ref="K106:K108"/>
    <mergeCell ref="L106:L108"/>
    <mergeCell ref="M106:M108"/>
    <mergeCell ref="N106:N108"/>
    <mergeCell ref="O106:O108"/>
    <mergeCell ref="G106:G108"/>
    <mergeCell ref="H106:H108"/>
    <mergeCell ref="I106:I108"/>
    <mergeCell ref="L103:L105"/>
    <mergeCell ref="M103:M105"/>
    <mergeCell ref="N103:N105"/>
    <mergeCell ref="O103:O105"/>
    <mergeCell ref="P103:P105"/>
    <mergeCell ref="Q103:Q105"/>
    <mergeCell ref="P99:P102"/>
    <mergeCell ref="Q99:Q102"/>
    <mergeCell ref="G103:G105"/>
    <mergeCell ref="H103:H105"/>
    <mergeCell ref="I103:I105"/>
    <mergeCell ref="J103:J105"/>
    <mergeCell ref="K103:K105"/>
    <mergeCell ref="J99:J102"/>
    <mergeCell ref="K99:K102"/>
    <mergeCell ref="L99:L102"/>
    <mergeCell ref="M99:M102"/>
    <mergeCell ref="N99:N102"/>
    <mergeCell ref="O99:O102"/>
    <mergeCell ref="G99:G102"/>
    <mergeCell ref="H99:H102"/>
    <mergeCell ref="I99:I102"/>
    <mergeCell ref="L96:L98"/>
    <mergeCell ref="M96:M98"/>
    <mergeCell ref="N96:N98"/>
    <mergeCell ref="O96:O98"/>
    <mergeCell ref="P96:P98"/>
    <mergeCell ref="Q96:Q98"/>
    <mergeCell ref="P93:P95"/>
    <mergeCell ref="Q93:Q95"/>
    <mergeCell ref="G96:G98"/>
    <mergeCell ref="H96:H98"/>
    <mergeCell ref="I96:I98"/>
    <mergeCell ref="J96:J98"/>
    <mergeCell ref="K96:K98"/>
    <mergeCell ref="J93:J95"/>
    <mergeCell ref="K93:K95"/>
    <mergeCell ref="L93:L95"/>
    <mergeCell ref="M93:M95"/>
    <mergeCell ref="N93:N95"/>
    <mergeCell ref="O93:O95"/>
    <mergeCell ref="G93:G95"/>
    <mergeCell ref="H93:H95"/>
    <mergeCell ref="I93:I95"/>
    <mergeCell ref="L90:L92"/>
    <mergeCell ref="M90:M92"/>
    <mergeCell ref="N90:N92"/>
    <mergeCell ref="O90:O92"/>
    <mergeCell ref="P90:P92"/>
    <mergeCell ref="Q90:Q92"/>
    <mergeCell ref="P87:P89"/>
    <mergeCell ref="Q87:Q89"/>
    <mergeCell ref="G90:G92"/>
    <mergeCell ref="H90:H92"/>
    <mergeCell ref="I90:I92"/>
    <mergeCell ref="J90:J92"/>
    <mergeCell ref="K90:K92"/>
    <mergeCell ref="J87:J89"/>
    <mergeCell ref="K87:K89"/>
    <mergeCell ref="L87:L89"/>
    <mergeCell ref="M87:M89"/>
    <mergeCell ref="N87:N89"/>
    <mergeCell ref="O87:O89"/>
    <mergeCell ref="G87:G89"/>
    <mergeCell ref="H87:H89"/>
    <mergeCell ref="I87:I89"/>
    <mergeCell ref="L84:L86"/>
    <mergeCell ref="M84:M86"/>
    <mergeCell ref="N84:N86"/>
    <mergeCell ref="O84:O86"/>
    <mergeCell ref="P84:P86"/>
    <mergeCell ref="Q84:Q86"/>
    <mergeCell ref="P82:P83"/>
    <mergeCell ref="Q82:Q83"/>
    <mergeCell ref="G84:G86"/>
    <mergeCell ref="H84:H86"/>
    <mergeCell ref="I84:I86"/>
    <mergeCell ref="J84:J86"/>
    <mergeCell ref="K84:K86"/>
    <mergeCell ref="J82:J83"/>
    <mergeCell ref="K82:K83"/>
    <mergeCell ref="L82:L83"/>
    <mergeCell ref="M82:M83"/>
    <mergeCell ref="N82:N83"/>
    <mergeCell ref="O82:O83"/>
    <mergeCell ref="G82:G83"/>
    <mergeCell ref="H82:H83"/>
    <mergeCell ref="I82:I83"/>
    <mergeCell ref="L79:L81"/>
    <mergeCell ref="M79:M81"/>
    <mergeCell ref="N79:N81"/>
    <mergeCell ref="O79:O81"/>
    <mergeCell ref="P79:P81"/>
    <mergeCell ref="Q79:Q81"/>
    <mergeCell ref="P76:P78"/>
    <mergeCell ref="Q76:Q78"/>
    <mergeCell ref="G79:G81"/>
    <mergeCell ref="H79:H81"/>
    <mergeCell ref="I79:I81"/>
    <mergeCell ref="J79:J81"/>
    <mergeCell ref="K79:K81"/>
    <mergeCell ref="J76:J78"/>
    <mergeCell ref="K76:K78"/>
    <mergeCell ref="L76:L78"/>
    <mergeCell ref="M76:M78"/>
    <mergeCell ref="N76:N78"/>
    <mergeCell ref="O76:O78"/>
    <mergeCell ref="G76:G78"/>
    <mergeCell ref="H76:H78"/>
    <mergeCell ref="I76:I78"/>
    <mergeCell ref="L73:L75"/>
    <mergeCell ref="M73:M75"/>
    <mergeCell ref="N73:N75"/>
    <mergeCell ref="O73:O75"/>
    <mergeCell ref="P73:P75"/>
    <mergeCell ref="Q73:Q75"/>
    <mergeCell ref="P70:P72"/>
    <mergeCell ref="Q70:Q72"/>
    <mergeCell ref="G73:G75"/>
    <mergeCell ref="H73:H75"/>
    <mergeCell ref="I73:I75"/>
    <mergeCell ref="J73:J75"/>
    <mergeCell ref="K73:K75"/>
    <mergeCell ref="J70:J72"/>
    <mergeCell ref="K70:K72"/>
    <mergeCell ref="L70:L72"/>
    <mergeCell ref="M70:M72"/>
    <mergeCell ref="N70:N72"/>
    <mergeCell ref="O70:O72"/>
    <mergeCell ref="G70:G72"/>
    <mergeCell ref="H70:H72"/>
    <mergeCell ref="I70:I72"/>
    <mergeCell ref="L68:L69"/>
    <mergeCell ref="M68:M69"/>
    <mergeCell ref="N68:N69"/>
    <mergeCell ref="O68:O69"/>
    <mergeCell ref="P68:P69"/>
    <mergeCell ref="Q68:Q69"/>
    <mergeCell ref="P66:P67"/>
    <mergeCell ref="Q66:Q67"/>
    <mergeCell ref="G68:G69"/>
    <mergeCell ref="H68:H69"/>
    <mergeCell ref="I68:I69"/>
    <mergeCell ref="J68:J69"/>
    <mergeCell ref="K68:K69"/>
    <mergeCell ref="J66:J67"/>
    <mergeCell ref="K66:K67"/>
    <mergeCell ref="L66:L67"/>
    <mergeCell ref="M66:M67"/>
    <mergeCell ref="N66:N67"/>
    <mergeCell ref="O66:O67"/>
    <mergeCell ref="G66:G67"/>
    <mergeCell ref="H66:H67"/>
    <mergeCell ref="I66:I67"/>
    <mergeCell ref="L64:L65"/>
    <mergeCell ref="M64:M65"/>
    <mergeCell ref="N64:N65"/>
    <mergeCell ref="O64:O65"/>
    <mergeCell ref="P64:P65"/>
    <mergeCell ref="Q64:Q65"/>
    <mergeCell ref="P62:P63"/>
    <mergeCell ref="Q62:Q63"/>
    <mergeCell ref="G64:G65"/>
    <mergeCell ref="H64:H65"/>
    <mergeCell ref="I64:I65"/>
    <mergeCell ref="J64:J65"/>
    <mergeCell ref="K64:K65"/>
    <mergeCell ref="J62:J63"/>
    <mergeCell ref="K62:K63"/>
    <mergeCell ref="L62:L63"/>
    <mergeCell ref="M62:M63"/>
    <mergeCell ref="N62:N63"/>
    <mergeCell ref="O62:O63"/>
    <mergeCell ref="G62:G63"/>
    <mergeCell ref="H62:H63"/>
    <mergeCell ref="I62:I63"/>
    <mergeCell ref="L59:L61"/>
    <mergeCell ref="M59:M61"/>
    <mergeCell ref="N59:N61"/>
    <mergeCell ref="O59:O61"/>
    <mergeCell ref="P59:P61"/>
    <mergeCell ref="Q59:Q61"/>
    <mergeCell ref="P56:P58"/>
    <mergeCell ref="Q56:Q58"/>
    <mergeCell ref="G59:G61"/>
    <mergeCell ref="H59:H61"/>
    <mergeCell ref="I59:I61"/>
    <mergeCell ref="J59:J61"/>
    <mergeCell ref="K59:K61"/>
    <mergeCell ref="J56:J58"/>
    <mergeCell ref="K56:K58"/>
    <mergeCell ref="L56:L58"/>
    <mergeCell ref="M56:M58"/>
    <mergeCell ref="N56:N58"/>
    <mergeCell ref="O56:O58"/>
    <mergeCell ref="G56:G58"/>
    <mergeCell ref="H56:H58"/>
    <mergeCell ref="I56:I58"/>
    <mergeCell ref="L54:L55"/>
    <mergeCell ref="M54:M55"/>
    <mergeCell ref="N54:N55"/>
    <mergeCell ref="O54:O55"/>
    <mergeCell ref="P54:P55"/>
    <mergeCell ref="Q54:Q55"/>
    <mergeCell ref="P52:P53"/>
    <mergeCell ref="Q52:Q53"/>
    <mergeCell ref="G54:G55"/>
    <mergeCell ref="H54:H55"/>
    <mergeCell ref="I54:I55"/>
    <mergeCell ref="J54:J55"/>
    <mergeCell ref="K54:K55"/>
    <mergeCell ref="J52:J53"/>
    <mergeCell ref="K52:K53"/>
    <mergeCell ref="L52:L53"/>
    <mergeCell ref="M52:M53"/>
    <mergeCell ref="N52:N53"/>
    <mergeCell ref="O52:O53"/>
    <mergeCell ref="G52:G53"/>
    <mergeCell ref="H52:H53"/>
    <mergeCell ref="I52:I53"/>
    <mergeCell ref="L46:L51"/>
    <mergeCell ref="M46:M51"/>
    <mergeCell ref="N46:N51"/>
    <mergeCell ref="O46:O51"/>
    <mergeCell ref="P46:P51"/>
    <mergeCell ref="Q46:Q51"/>
    <mergeCell ref="P43:P45"/>
    <mergeCell ref="Q43:Q45"/>
    <mergeCell ref="G46:G51"/>
    <mergeCell ref="H46:H51"/>
    <mergeCell ref="I46:I51"/>
    <mergeCell ref="J46:J51"/>
    <mergeCell ref="K46:K51"/>
    <mergeCell ref="J43:J45"/>
    <mergeCell ref="K43:K45"/>
    <mergeCell ref="L43:L45"/>
    <mergeCell ref="M43:M45"/>
    <mergeCell ref="N43:N45"/>
    <mergeCell ref="O43:O45"/>
    <mergeCell ref="G43:G45"/>
    <mergeCell ref="H43:H45"/>
    <mergeCell ref="I43:I45"/>
    <mergeCell ref="L41:L42"/>
    <mergeCell ref="M41:M42"/>
    <mergeCell ref="N41:N42"/>
    <mergeCell ref="O41:O42"/>
    <mergeCell ref="P41:P42"/>
    <mergeCell ref="Q41:Q42"/>
    <mergeCell ref="P39:P40"/>
    <mergeCell ref="Q39:Q40"/>
    <mergeCell ref="G41:G42"/>
    <mergeCell ref="H41:H42"/>
    <mergeCell ref="I41:I42"/>
    <mergeCell ref="J41:J42"/>
    <mergeCell ref="K41:K42"/>
    <mergeCell ref="J39:J40"/>
    <mergeCell ref="K39:K40"/>
    <mergeCell ref="L39:L40"/>
    <mergeCell ref="M39:M40"/>
    <mergeCell ref="N39:N40"/>
    <mergeCell ref="O39:O40"/>
    <mergeCell ref="G39:G40"/>
    <mergeCell ref="H39:H40"/>
    <mergeCell ref="I39:I40"/>
    <mergeCell ref="L37:L38"/>
    <mergeCell ref="M37:M38"/>
    <mergeCell ref="N37:N38"/>
    <mergeCell ref="O37:O38"/>
    <mergeCell ref="P37:P38"/>
    <mergeCell ref="Q37:Q38"/>
    <mergeCell ref="P35:P36"/>
    <mergeCell ref="Q35:Q36"/>
    <mergeCell ref="G37:G38"/>
    <mergeCell ref="H37:H38"/>
    <mergeCell ref="I37:I38"/>
    <mergeCell ref="J37:J38"/>
    <mergeCell ref="K37:K38"/>
    <mergeCell ref="J35:J36"/>
    <mergeCell ref="K35:K36"/>
    <mergeCell ref="L35:L36"/>
    <mergeCell ref="M35:M36"/>
    <mergeCell ref="N35:N36"/>
    <mergeCell ref="O35:O36"/>
    <mergeCell ref="G35:G36"/>
    <mergeCell ref="H35:H36"/>
    <mergeCell ref="I35:I36"/>
    <mergeCell ref="L30:L32"/>
    <mergeCell ref="M30:M32"/>
    <mergeCell ref="N30:N32"/>
    <mergeCell ref="O30:O32"/>
    <mergeCell ref="G30:G32"/>
    <mergeCell ref="H30:H32"/>
    <mergeCell ref="I30:I32"/>
    <mergeCell ref="G28:G29"/>
    <mergeCell ref="H28:H29"/>
    <mergeCell ref="I28:I29"/>
    <mergeCell ref="J28:J29"/>
    <mergeCell ref="K28:K29"/>
    <mergeCell ref="J26:J27"/>
    <mergeCell ref="K26:K27"/>
    <mergeCell ref="L26:L27"/>
    <mergeCell ref="M26:M27"/>
    <mergeCell ref="G26:G27"/>
    <mergeCell ref="H26:H27"/>
    <mergeCell ref="I26:I27"/>
    <mergeCell ref="AE19:AE21"/>
    <mergeCell ref="AF19:AF21"/>
    <mergeCell ref="S19:S21"/>
    <mergeCell ref="T19:T21"/>
    <mergeCell ref="U19:U21"/>
    <mergeCell ref="V19:V21"/>
    <mergeCell ref="W19:W21"/>
    <mergeCell ref="S22:S24"/>
    <mergeCell ref="T22:T24"/>
    <mergeCell ref="U22:U24"/>
    <mergeCell ref="V22:V24"/>
    <mergeCell ref="W22:W24"/>
    <mergeCell ref="AG19:AG21"/>
    <mergeCell ref="L28:L29"/>
    <mergeCell ref="M28:M29"/>
    <mergeCell ref="N28:N29"/>
    <mergeCell ref="O28:O29"/>
    <mergeCell ref="P28:P29"/>
    <mergeCell ref="Q28:Q29"/>
    <mergeCell ref="P26:P27"/>
    <mergeCell ref="Q26:Q27"/>
    <mergeCell ref="N26:N27"/>
    <mergeCell ref="O26:O27"/>
    <mergeCell ref="R26:R27"/>
    <mergeCell ref="S26:S27"/>
    <mergeCell ref="T26:T27"/>
    <mergeCell ref="X26:X27"/>
    <mergeCell ref="P19:P21"/>
    <mergeCell ref="Q19:Q21"/>
    <mergeCell ref="U26:U27"/>
    <mergeCell ref="V26:V27"/>
    <mergeCell ref="W26:W27"/>
    <mergeCell ref="AG12:AG14"/>
    <mergeCell ref="G22:G24"/>
    <mergeCell ref="H22:H24"/>
    <mergeCell ref="J19:J21"/>
    <mergeCell ref="K19:K21"/>
    <mergeCell ref="L19:L21"/>
    <mergeCell ref="M19:M21"/>
    <mergeCell ref="N19:N21"/>
    <mergeCell ref="O19:O21"/>
    <mergeCell ref="G19:G21"/>
    <mergeCell ref="H19:H21"/>
    <mergeCell ref="I19:I21"/>
    <mergeCell ref="O22:O24"/>
    <mergeCell ref="P22:P24"/>
    <mergeCell ref="Q22:Q24"/>
    <mergeCell ref="AE22:AE24"/>
    <mergeCell ref="AF22:AF24"/>
    <mergeCell ref="AG22:AG24"/>
    <mergeCell ref="I22:I24"/>
    <mergeCell ref="J22:J24"/>
    <mergeCell ref="K22:K24"/>
    <mergeCell ref="L22:L24"/>
    <mergeCell ref="M22:M24"/>
    <mergeCell ref="N22:N24"/>
    <mergeCell ref="J15:J18"/>
    <mergeCell ref="K15:K18"/>
    <mergeCell ref="L15:L18"/>
    <mergeCell ref="M15:M18"/>
    <mergeCell ref="N15:N18"/>
    <mergeCell ref="P12:P14"/>
    <mergeCell ref="Q12:Q14"/>
    <mergeCell ref="AE12:AE14"/>
    <mergeCell ref="AF12:AF14"/>
    <mergeCell ref="S15:S18"/>
    <mergeCell ref="T15:T18"/>
    <mergeCell ref="U15:U18"/>
    <mergeCell ref="V15:V18"/>
    <mergeCell ref="W15:W18"/>
    <mergeCell ref="G7:M7"/>
    <mergeCell ref="N7:Q7"/>
    <mergeCell ref="AB7:AG7"/>
    <mergeCell ref="G9:G11"/>
    <mergeCell ref="H9:H11"/>
    <mergeCell ref="G15:G18"/>
    <mergeCell ref="H15:H18"/>
    <mergeCell ref="J12:J14"/>
    <mergeCell ref="K12:K14"/>
    <mergeCell ref="L12:L14"/>
    <mergeCell ref="M12:M14"/>
    <mergeCell ref="N12:N14"/>
    <mergeCell ref="O12:O14"/>
    <mergeCell ref="G12:G14"/>
    <mergeCell ref="H12:H14"/>
    <mergeCell ref="I12:I14"/>
    <mergeCell ref="O15:O18"/>
    <mergeCell ref="P15:P18"/>
    <mergeCell ref="Q15:Q18"/>
    <mergeCell ref="AE15:AE18"/>
    <mergeCell ref="AF15:AF18"/>
    <mergeCell ref="AG15:AG17"/>
    <mergeCell ref="I15:I18"/>
    <mergeCell ref="O9:O11"/>
    <mergeCell ref="AE9:AE11"/>
    <mergeCell ref="AF9:AF11"/>
    <mergeCell ref="AG9:AG11"/>
    <mergeCell ref="I9:I11"/>
    <mergeCell ref="J9:J11"/>
    <mergeCell ref="K9:K11"/>
    <mergeCell ref="L9:L11"/>
    <mergeCell ref="M9:M11"/>
    <mergeCell ref="N9:N11"/>
    <mergeCell ref="S9:S11"/>
    <mergeCell ref="T9:T11"/>
    <mergeCell ref="X9:X11"/>
    <mergeCell ref="Z9:Z11"/>
    <mergeCell ref="AA9:AA11"/>
    <mergeCell ref="U9:U11"/>
    <mergeCell ref="V9:V11"/>
    <mergeCell ref="Y9:Y11"/>
    <mergeCell ref="P9:P11"/>
    <mergeCell ref="Q9:Q11"/>
    <mergeCell ref="W37:W38"/>
    <mergeCell ref="S39:S40"/>
    <mergeCell ref="T39:T40"/>
    <mergeCell ref="U39:U40"/>
    <mergeCell ref="V39:V40"/>
    <mergeCell ref="W39:W40"/>
    <mergeCell ref="S30:S32"/>
    <mergeCell ref="T30:T32"/>
    <mergeCell ref="U30:U32"/>
    <mergeCell ref="V30:V32"/>
    <mergeCell ref="W30:W32"/>
    <mergeCell ref="S33:S34"/>
    <mergeCell ref="T33:T34"/>
    <mergeCell ref="U33:U34"/>
    <mergeCell ref="V33:V34"/>
    <mergeCell ref="W33:W34"/>
    <mergeCell ref="S47:S51"/>
    <mergeCell ref="T47:T51"/>
    <mergeCell ref="U47:U51"/>
    <mergeCell ref="V47:V51"/>
    <mergeCell ref="W47:W51"/>
    <mergeCell ref="S12:S14"/>
    <mergeCell ref="T12:T14"/>
    <mergeCell ref="U12:U14"/>
    <mergeCell ref="V12:V14"/>
    <mergeCell ref="W12:W14"/>
    <mergeCell ref="S41:S42"/>
    <mergeCell ref="T41:T42"/>
    <mergeCell ref="U41:U42"/>
    <mergeCell ref="V41:V42"/>
    <mergeCell ref="W41:W42"/>
    <mergeCell ref="S43:S45"/>
    <mergeCell ref="T43:T45"/>
    <mergeCell ref="U43:U45"/>
    <mergeCell ref="V43:V45"/>
    <mergeCell ref="W43:W45"/>
    <mergeCell ref="S37:S38"/>
    <mergeCell ref="T37:T38"/>
    <mergeCell ref="U37:U38"/>
    <mergeCell ref="V37:V38"/>
    <mergeCell ref="L114:L116"/>
    <mergeCell ref="M114:M116"/>
    <mergeCell ref="N114:N116"/>
    <mergeCell ref="O114:O116"/>
    <mergeCell ref="P114:P116"/>
    <mergeCell ref="G111:G113"/>
    <mergeCell ref="H111:H113"/>
    <mergeCell ref="I111:I113"/>
    <mergeCell ref="J111:J113"/>
    <mergeCell ref="K111:K113"/>
    <mergeCell ref="L111:L113"/>
    <mergeCell ref="M111:M113"/>
    <mergeCell ref="N111:N113"/>
    <mergeCell ref="O111:O113"/>
    <mergeCell ref="P111:P113"/>
    <mergeCell ref="G117:G119"/>
    <mergeCell ref="H117:H119"/>
    <mergeCell ref="I117:I119"/>
    <mergeCell ref="J117:J119"/>
    <mergeCell ref="K117:K119"/>
    <mergeCell ref="G114:G116"/>
    <mergeCell ref="H114:H116"/>
    <mergeCell ref="I114:I116"/>
    <mergeCell ref="J114:J116"/>
    <mergeCell ref="K114:K116"/>
    <mergeCell ref="G120:G122"/>
    <mergeCell ref="H120:H122"/>
    <mergeCell ref="I120:I122"/>
    <mergeCell ref="J120:J122"/>
    <mergeCell ref="K120:K122"/>
    <mergeCell ref="P138:P139"/>
    <mergeCell ref="G131:G134"/>
    <mergeCell ref="H131:H134"/>
    <mergeCell ref="I131:I134"/>
    <mergeCell ref="J131:J134"/>
    <mergeCell ref="K131:K134"/>
    <mergeCell ref="G129:G130"/>
    <mergeCell ref="H129:H130"/>
    <mergeCell ref="I129:I130"/>
    <mergeCell ref="J129:J130"/>
    <mergeCell ref="K129:K130"/>
    <mergeCell ref="L129:L130"/>
    <mergeCell ref="M129:M130"/>
    <mergeCell ref="N129:N130"/>
    <mergeCell ref="O129:O130"/>
    <mergeCell ref="P129:P130"/>
    <mergeCell ref="J135:J137"/>
    <mergeCell ref="K135:K137"/>
    <mergeCell ref="L135:L137"/>
    <mergeCell ref="G135:G137"/>
    <mergeCell ref="H135:H137"/>
    <mergeCell ref="G138:G139"/>
    <mergeCell ref="H138:H139"/>
    <mergeCell ref="I138:I139"/>
    <mergeCell ref="J138:J139"/>
    <mergeCell ref="K138:K139"/>
    <mergeCell ref="L138:L139"/>
    <mergeCell ref="M138:M139"/>
    <mergeCell ref="G229:W229"/>
    <mergeCell ref="Q138:Q139"/>
    <mergeCell ref="Q140:Q142"/>
    <mergeCell ref="Q143:Q148"/>
    <mergeCell ref="Q111:Q113"/>
    <mergeCell ref="Q114:Q116"/>
    <mergeCell ref="Q117:Q119"/>
    <mergeCell ref="Q120:Q122"/>
    <mergeCell ref="Q123:Q125"/>
    <mergeCell ref="Q129:Q130"/>
    <mergeCell ref="Q131:Q134"/>
    <mergeCell ref="G143:G148"/>
    <mergeCell ref="H143:H148"/>
    <mergeCell ref="I143:I148"/>
    <mergeCell ref="J143:J148"/>
    <mergeCell ref="K143:K148"/>
    <mergeCell ref="L143:L148"/>
    <mergeCell ref="M143:M148"/>
    <mergeCell ref="N143:N148"/>
    <mergeCell ref="G140:G142"/>
    <mergeCell ref="H140:H142"/>
    <mergeCell ref="I140:I142"/>
    <mergeCell ref="J140:J142"/>
    <mergeCell ref="K140:K142"/>
  </mergeCells>
  <conditionalFormatting sqref="X9:X11">
    <cfRule type="iconSet" priority="1">
      <iconSet>
        <cfvo type="percent" val="0"/>
        <cfvo type="percent" val="33"/>
        <cfvo type="percent" val="67"/>
      </iconSet>
    </cfRule>
  </conditionalFormatting>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[1]listas!#REF!</xm:f>
          </x14:formula1>
          <xm:sqref>D70:D110 F70:F110</xm:sqref>
        </x14:dataValidation>
        <x14:dataValidation type="list" allowBlank="1" showInputMessage="1" showErrorMessage="1">
          <x14:formula1>
            <xm:f>[2]listas!#REF!</xm:f>
          </x14:formula1>
          <xm:sqref>D229 F9:F69 D9:D69 D111:D227 F111:F227</xm:sqref>
        </x14:dataValidation>
        <x14:dataValidation type="list" allowBlank="1" showInputMessage="1" showErrorMessage="1">
          <x14:formula1>
            <xm:f>[1]listas!#REF!</xm:f>
          </x14:formula1>
          <xm:sqref>B9:B61 B209:B227 C225:C227 C189:C196 C205:C220 C9:C29 C46:C61 B229:C229 C70:C148 C153:C184 B111:B184</xm:sqref>
        </x14:dataValidation>
        <x14:dataValidation type="list" allowBlank="1" showInputMessage="1" showErrorMessage="1">
          <x14:formula1>
            <xm:f>[3]LISTAS!#REF!</xm:f>
          </x14:formula1>
          <xm:sqref>B185:B208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B9:CI117"/>
  <sheetViews>
    <sheetView showGridLines="0" zoomScale="90" zoomScaleNormal="90" workbookViewId="0">
      <selection activeCell="C56" sqref="C56"/>
    </sheetView>
  </sheetViews>
  <sheetFormatPr baseColWidth="10" defaultRowHeight="15" x14ac:dyDescent="0.25"/>
  <cols>
    <col min="1" max="1" width="5.28515625" customWidth="1"/>
    <col min="2" max="2" width="31.42578125" customWidth="1"/>
    <col min="3" max="3" width="31.7109375" customWidth="1"/>
    <col min="4" max="5" width="7.5703125" customWidth="1"/>
    <col min="6" max="6" width="48.28515625" customWidth="1"/>
    <col min="7" max="7" width="19.7109375" customWidth="1"/>
    <col min="8" max="9" width="13.5703125" customWidth="1"/>
    <col min="10" max="10" width="15.5703125" customWidth="1"/>
    <col min="11" max="11" width="13.5703125" customWidth="1"/>
    <col min="72" max="72" width="19.5703125" customWidth="1"/>
    <col min="73" max="73" width="12.42578125" customWidth="1"/>
    <col min="74" max="74" width="19.5703125" customWidth="1"/>
    <col min="75" max="75" width="14.85546875" customWidth="1"/>
    <col min="76" max="76" width="23.28515625" customWidth="1"/>
    <col min="77" max="77" width="15.85546875" customWidth="1"/>
    <col min="78" max="78" width="14.85546875" customWidth="1"/>
    <col min="79" max="79" width="16.28515625" customWidth="1"/>
    <col min="80" max="80" width="14.5703125" customWidth="1"/>
    <col min="81" max="81" width="14.7109375" customWidth="1"/>
    <col min="82" max="82" width="22.7109375" customWidth="1"/>
    <col min="83" max="83" width="13.28515625" customWidth="1"/>
    <col min="84" max="87" width="11" customWidth="1"/>
  </cols>
  <sheetData>
    <row r="9" spans="72:84" ht="45" x14ac:dyDescent="0.25">
      <c r="BU9" s="316" t="s">
        <v>24</v>
      </c>
      <c r="BV9" s="316" t="s">
        <v>53</v>
      </c>
      <c r="BW9" s="316" t="s">
        <v>59</v>
      </c>
      <c r="BX9" s="316" t="s">
        <v>115</v>
      </c>
      <c r="BY9" s="316" t="s">
        <v>131</v>
      </c>
      <c r="BZ9" s="316" t="s">
        <v>176</v>
      </c>
      <c r="CA9" s="316" t="s">
        <v>183</v>
      </c>
      <c r="CB9" s="316" t="s">
        <v>186</v>
      </c>
      <c r="CC9" s="316" t="s">
        <v>271</v>
      </c>
      <c r="CD9" s="85"/>
      <c r="CE9" s="320" t="s">
        <v>628</v>
      </c>
    </row>
    <row r="10" spans="72:84" x14ac:dyDescent="0.25">
      <c r="BT10" s="298" t="s">
        <v>665</v>
      </c>
      <c r="BU10" s="317">
        <v>1</v>
      </c>
      <c r="BV10" s="317">
        <v>1</v>
      </c>
      <c r="BW10" s="317">
        <v>0.75666666666666671</v>
      </c>
      <c r="BX10" s="317">
        <v>0.4950495049504951</v>
      </c>
      <c r="BY10" s="317">
        <v>1.0832944470368642</v>
      </c>
      <c r="BZ10" s="317">
        <v>0.81818181818181812</v>
      </c>
      <c r="CA10" s="317">
        <v>1</v>
      </c>
      <c r="CB10" s="317">
        <v>0.87316409791477778</v>
      </c>
      <c r="CC10" s="317">
        <v>1</v>
      </c>
      <c r="CE10" s="322">
        <f>VLOOKUP($B$44,Tablas!$A$4:$B$12,2,FALSE)</f>
        <v>1.3125</v>
      </c>
      <c r="CF10" s="322">
        <f>VLOOKUP($C$44,Tablas!$A$18:$B$26,2,FALSE)</f>
        <v>0.25</v>
      </c>
    </row>
    <row r="11" spans="72:84" x14ac:dyDescent="0.25">
      <c r="BT11" s="298" t="s">
        <v>666</v>
      </c>
      <c r="BU11" s="318">
        <v>1</v>
      </c>
      <c r="BV11" s="318">
        <v>1</v>
      </c>
      <c r="BW11" s="318">
        <v>0.59969924812030084</v>
      </c>
      <c r="BX11" s="318">
        <v>0.5</v>
      </c>
      <c r="BY11" s="318">
        <v>0.66540427036610073</v>
      </c>
      <c r="BZ11" s="318">
        <v>0.7384937238493724</v>
      </c>
      <c r="CA11" s="318">
        <v>1</v>
      </c>
      <c r="CB11" s="318">
        <v>0.71875139709404412</v>
      </c>
      <c r="CC11" s="318">
        <v>1</v>
      </c>
    </row>
    <row r="14" spans="72:84" ht="45" x14ac:dyDescent="0.25">
      <c r="BU14" s="316" t="s">
        <v>24</v>
      </c>
      <c r="BV14" s="316" t="s">
        <v>53</v>
      </c>
      <c r="BW14" s="316" t="s">
        <v>59</v>
      </c>
      <c r="BX14" s="316" t="s">
        <v>115</v>
      </c>
      <c r="BY14" s="316" t="s">
        <v>131</v>
      </c>
      <c r="BZ14" s="316" t="s">
        <v>176</v>
      </c>
      <c r="CA14" s="316" t="s">
        <v>183</v>
      </c>
      <c r="CB14" s="316" t="s">
        <v>186</v>
      </c>
      <c r="CC14" s="316" t="s">
        <v>271</v>
      </c>
      <c r="CE14" s="324" t="s">
        <v>671</v>
      </c>
      <c r="CF14" s="298">
        <f>SUM(CF15:CF16)</f>
        <v>74</v>
      </c>
    </row>
    <row r="15" spans="72:84" x14ac:dyDescent="0.25">
      <c r="BT15" s="298" t="s">
        <v>665</v>
      </c>
      <c r="BU15" s="317">
        <f>IF($BU19=TRUE,BU10,"")</f>
        <v>1</v>
      </c>
      <c r="BV15" s="317">
        <f t="shared" ref="BV15:CC15" si="0">IF($BU19=TRUE,BV10,"")</f>
        <v>1</v>
      </c>
      <c r="BW15" s="317">
        <f t="shared" si="0"/>
        <v>0.75666666666666671</v>
      </c>
      <c r="BX15" s="317">
        <f t="shared" si="0"/>
        <v>0.4950495049504951</v>
      </c>
      <c r="BY15" s="317">
        <f t="shared" si="0"/>
        <v>1.0832944470368642</v>
      </c>
      <c r="BZ15" s="317">
        <f t="shared" si="0"/>
        <v>0.81818181818181812</v>
      </c>
      <c r="CA15" s="317">
        <f t="shared" si="0"/>
        <v>1</v>
      </c>
      <c r="CB15" s="317">
        <f t="shared" si="0"/>
        <v>0.87316409791477778</v>
      </c>
      <c r="CC15" s="317">
        <f t="shared" si="0"/>
        <v>1</v>
      </c>
      <c r="CE15" s="301" t="s">
        <v>629</v>
      </c>
      <c r="CF15" s="325">
        <v>55</v>
      </c>
    </row>
    <row r="16" spans="72:84" x14ac:dyDescent="0.25">
      <c r="BT16" s="298" t="s">
        <v>666</v>
      </c>
      <c r="BU16" s="317">
        <f>IF($BU20=TRUE,BU11,"")</f>
        <v>1</v>
      </c>
      <c r="BV16" s="317">
        <f t="shared" ref="BV16:CC16" si="1">IF($BU20=TRUE,BV11,"")</f>
        <v>1</v>
      </c>
      <c r="BW16" s="317">
        <f t="shared" si="1"/>
        <v>0.59969924812030084</v>
      </c>
      <c r="BX16" s="317">
        <f t="shared" si="1"/>
        <v>0.5</v>
      </c>
      <c r="BY16" s="317">
        <f t="shared" si="1"/>
        <v>0.66540427036610073</v>
      </c>
      <c r="BZ16" s="317">
        <f t="shared" si="1"/>
        <v>0.7384937238493724</v>
      </c>
      <c r="CA16" s="317">
        <f t="shared" si="1"/>
        <v>1</v>
      </c>
      <c r="CB16" s="317">
        <f t="shared" si="1"/>
        <v>0.71875139709404412</v>
      </c>
      <c r="CC16" s="317">
        <f t="shared" si="1"/>
        <v>1</v>
      </c>
      <c r="CE16" s="301" t="s">
        <v>630</v>
      </c>
      <c r="CF16" s="325">
        <v>19</v>
      </c>
    </row>
    <row r="17" spans="72:87" x14ac:dyDescent="0.25">
      <c r="CE17" s="298" t="s">
        <v>670</v>
      </c>
      <c r="CF17" s="326">
        <f>CF15/CF14</f>
        <v>0.7432432432432432</v>
      </c>
      <c r="CH17" s="321" t="s">
        <v>630</v>
      </c>
      <c r="CI17">
        <f>VLOOKUP($CH$17,$CE$15:$CF$16,2,FALSE)</f>
        <v>19</v>
      </c>
    </row>
    <row r="19" spans="72:87" x14ac:dyDescent="0.25">
      <c r="BT19" s="298" t="s">
        <v>668</v>
      </c>
      <c r="BU19" t="b">
        <v>1</v>
      </c>
    </row>
    <row r="20" spans="72:87" x14ac:dyDescent="0.25">
      <c r="BT20" s="298" t="s">
        <v>669</v>
      </c>
      <c r="BU20" t="b">
        <v>1</v>
      </c>
    </row>
    <row r="21" spans="72:87" x14ac:dyDescent="0.25">
      <c r="BT21" s="319" t="s">
        <v>667</v>
      </c>
      <c r="BU21" t="str">
        <f>IF(AND(BU19=FALSE,BU20=FALSE),"Activa Cumplimiento de Productos o Actividades", "Cumplimiento " &amp; IF(AND(BU19=TRUE,BU20=TRUE),"Productos y Actividades",IF(BU19=TRUE,"Productos Primer trimestre","Actividades Primer trimestre")))</f>
        <v>Cumplimiento Productos y Actividades</v>
      </c>
    </row>
    <row r="33" spans="2:10" x14ac:dyDescent="0.25">
      <c r="B33" s="323"/>
    </row>
    <row r="42" spans="2:10" ht="15.75" thickBot="1" x14ac:dyDescent="0.3"/>
    <row r="43" spans="2:10" ht="45.75" thickBot="1" x14ac:dyDescent="0.3">
      <c r="B43" s="328" t="s">
        <v>662</v>
      </c>
      <c r="C43" s="329" t="s">
        <v>627</v>
      </c>
      <c r="F43" s="312" t="s">
        <v>8</v>
      </c>
      <c r="G43" s="313" t="s">
        <v>401</v>
      </c>
      <c r="H43" s="314" t="s">
        <v>654</v>
      </c>
      <c r="I43" s="314" t="s">
        <v>653</v>
      </c>
      <c r="J43" s="314" t="s">
        <v>655</v>
      </c>
    </row>
    <row r="44" spans="2:10" ht="46.5" thickTop="1" thickBot="1" x14ac:dyDescent="0.3">
      <c r="B44" s="331" t="s">
        <v>24</v>
      </c>
      <c r="C44" s="330" t="s">
        <v>24</v>
      </c>
      <c r="F44" s="655" t="s">
        <v>365</v>
      </c>
      <c r="G44" s="309" t="s">
        <v>649</v>
      </c>
      <c r="H44" s="310">
        <v>0</v>
      </c>
      <c r="I44" s="310">
        <v>2</v>
      </c>
      <c r="J44" s="310">
        <v>0</v>
      </c>
    </row>
    <row r="45" spans="2:10" ht="46.5" thickTop="1" thickBot="1" x14ac:dyDescent="0.3">
      <c r="F45" s="655" t="s">
        <v>250</v>
      </c>
      <c r="G45" s="309" t="s">
        <v>651</v>
      </c>
      <c r="H45" s="650">
        <v>30</v>
      </c>
      <c r="I45" s="650">
        <v>20</v>
      </c>
      <c r="J45" s="310">
        <v>0.66666666666666663</v>
      </c>
    </row>
    <row r="46" spans="2:10" ht="45.75" thickBot="1" x14ac:dyDescent="0.3">
      <c r="F46" s="655" t="s">
        <v>225</v>
      </c>
      <c r="G46" s="309" t="s">
        <v>649</v>
      </c>
      <c r="H46" s="310">
        <v>1</v>
      </c>
      <c r="I46" s="310">
        <v>0.5</v>
      </c>
      <c r="J46" s="310">
        <v>0.5</v>
      </c>
    </row>
    <row r="47" spans="2:10" ht="45.75" thickBot="1" x14ac:dyDescent="0.3">
      <c r="F47" s="655" t="s">
        <v>363</v>
      </c>
      <c r="G47" s="654" t="s">
        <v>650</v>
      </c>
      <c r="H47" s="310">
        <v>0.05</v>
      </c>
      <c r="I47" s="310">
        <v>0.05</v>
      </c>
      <c r="J47" s="310">
        <v>1</v>
      </c>
    </row>
    <row r="48" spans="2:10" ht="45.75" thickBot="1" x14ac:dyDescent="0.3">
      <c r="F48" s="655" t="s">
        <v>369</v>
      </c>
      <c r="G48" s="309" t="s">
        <v>651</v>
      </c>
      <c r="H48" s="650">
        <v>25</v>
      </c>
      <c r="I48" s="650">
        <v>20</v>
      </c>
      <c r="J48" s="310">
        <v>0.8</v>
      </c>
    </row>
    <row r="49" spans="6:10" ht="45.75" thickBot="1" x14ac:dyDescent="0.3">
      <c r="F49" s="655" t="s">
        <v>266</v>
      </c>
      <c r="G49" s="654" t="s">
        <v>649</v>
      </c>
      <c r="H49" s="650">
        <v>20</v>
      </c>
      <c r="I49" s="650">
        <v>10</v>
      </c>
      <c r="J49" s="310">
        <v>0.5</v>
      </c>
    </row>
    <row r="50" spans="6:10" ht="30.75" thickBot="1" x14ac:dyDescent="0.3">
      <c r="F50" s="655" t="s">
        <v>256</v>
      </c>
      <c r="G50" s="309" t="s">
        <v>649</v>
      </c>
      <c r="H50" s="650">
        <v>30</v>
      </c>
      <c r="I50" s="650">
        <v>7</v>
      </c>
      <c r="J50" s="310">
        <v>0.23333333333333334</v>
      </c>
    </row>
    <row r="51" spans="6:10" ht="60.75" thickBot="1" x14ac:dyDescent="0.3">
      <c r="F51" s="655" t="s">
        <v>240</v>
      </c>
      <c r="G51" s="654" t="s">
        <v>650</v>
      </c>
      <c r="H51" s="650">
        <v>20</v>
      </c>
      <c r="I51" s="650">
        <v>25</v>
      </c>
      <c r="J51" s="310">
        <v>1.25</v>
      </c>
    </row>
    <row r="52" spans="6:10" ht="45.75" thickBot="1" x14ac:dyDescent="0.3">
      <c r="F52" s="655" t="s">
        <v>307</v>
      </c>
      <c r="G52" s="654" t="s">
        <v>650</v>
      </c>
      <c r="H52" s="310">
        <v>0.25</v>
      </c>
      <c r="I52" s="310">
        <v>0.33</v>
      </c>
      <c r="J52" s="310">
        <v>1.32</v>
      </c>
    </row>
    <row r="53" spans="6:10" ht="45.75" thickBot="1" x14ac:dyDescent="0.3">
      <c r="F53" s="655" t="s">
        <v>261</v>
      </c>
      <c r="G53" s="654" t="s">
        <v>650</v>
      </c>
      <c r="H53" s="650">
        <v>20</v>
      </c>
      <c r="I53" s="650">
        <v>20</v>
      </c>
      <c r="J53" s="310">
        <v>1</v>
      </c>
    </row>
    <row r="54" spans="6:10" ht="15.75" thickBot="1" x14ac:dyDescent="0.3">
      <c r="F54" s="659" t="s">
        <v>25</v>
      </c>
      <c r="G54" s="654" t="s">
        <v>650</v>
      </c>
      <c r="H54" s="650">
        <v>3</v>
      </c>
      <c r="I54" s="650">
        <v>3</v>
      </c>
      <c r="J54" s="310">
        <v>1</v>
      </c>
    </row>
    <row r="55" spans="6:10" ht="30.75" thickBot="1" x14ac:dyDescent="0.3">
      <c r="F55" s="655" t="s">
        <v>331</v>
      </c>
      <c r="G55" s="654" t="s">
        <v>649</v>
      </c>
      <c r="H55" s="310">
        <v>0</v>
      </c>
      <c r="I55" s="310">
        <v>0</v>
      </c>
      <c r="J55" s="310">
        <v>0</v>
      </c>
    </row>
    <row r="56" spans="6:10" ht="45.75" thickBot="1" x14ac:dyDescent="0.3">
      <c r="F56" s="655" t="s">
        <v>211</v>
      </c>
      <c r="G56" s="654" t="s">
        <v>649</v>
      </c>
      <c r="H56" s="310">
        <v>0</v>
      </c>
      <c r="I56" s="310">
        <v>0</v>
      </c>
      <c r="J56" s="310">
        <v>0</v>
      </c>
    </row>
    <row r="57" spans="6:10" ht="15.75" thickBot="1" x14ac:dyDescent="0.3">
      <c r="F57" s="659" t="s">
        <v>675</v>
      </c>
      <c r="G57" s="309" t="s">
        <v>650</v>
      </c>
      <c r="H57" s="650">
        <v>12</v>
      </c>
      <c r="I57" s="650">
        <v>13</v>
      </c>
      <c r="J57" s="310">
        <v>1.0833333333333333</v>
      </c>
    </row>
    <row r="58" spans="6:10" ht="15.75" thickBot="1" x14ac:dyDescent="0.3">
      <c r="F58" s="659" t="s">
        <v>678</v>
      </c>
      <c r="G58" s="309" t="s">
        <v>650</v>
      </c>
      <c r="H58" s="650">
        <v>12</v>
      </c>
      <c r="I58" s="650">
        <v>12</v>
      </c>
      <c r="J58" s="310">
        <v>1</v>
      </c>
    </row>
    <row r="59" spans="6:10" ht="15.75" thickBot="1" x14ac:dyDescent="0.3">
      <c r="F59" s="659" t="s">
        <v>681</v>
      </c>
      <c r="G59" s="309" t="s">
        <v>650</v>
      </c>
      <c r="H59" s="650">
        <v>12</v>
      </c>
      <c r="I59" s="650">
        <v>24</v>
      </c>
      <c r="J59" s="310">
        <v>2</v>
      </c>
    </row>
    <row r="60" spans="6:10" ht="15.75" thickBot="1" x14ac:dyDescent="0.3">
      <c r="F60" s="659" t="s">
        <v>684</v>
      </c>
      <c r="G60" s="309" t="s">
        <v>650</v>
      </c>
      <c r="H60" s="650">
        <v>12</v>
      </c>
      <c r="I60" s="650">
        <v>13</v>
      </c>
      <c r="J60" s="310">
        <v>1.0833333333333333</v>
      </c>
    </row>
    <row r="61" spans="6:10" ht="15.75" thickBot="1" x14ac:dyDescent="0.3">
      <c r="F61" s="659" t="s">
        <v>687</v>
      </c>
      <c r="G61" s="309" t="s">
        <v>650</v>
      </c>
      <c r="H61" s="650">
        <v>12</v>
      </c>
      <c r="I61" s="650">
        <v>19</v>
      </c>
      <c r="J61" s="310">
        <v>1.5833333333333333</v>
      </c>
    </row>
    <row r="62" spans="6:10" ht="15.75" thickBot="1" x14ac:dyDescent="0.3">
      <c r="F62" s="309" t="s">
        <v>699</v>
      </c>
      <c r="G62" s="309" t="s">
        <v>650</v>
      </c>
      <c r="H62" s="310">
        <v>0.25</v>
      </c>
      <c r="I62" s="310">
        <v>0.24</v>
      </c>
      <c r="J62" s="310">
        <v>0.96</v>
      </c>
    </row>
    <row r="63" spans="6:10" ht="45.75" thickBot="1" x14ac:dyDescent="0.3">
      <c r="F63" s="309" t="s">
        <v>702</v>
      </c>
      <c r="G63" s="309" t="s">
        <v>649</v>
      </c>
      <c r="H63" s="310">
        <v>0.5</v>
      </c>
      <c r="I63" s="310">
        <v>0.1</v>
      </c>
      <c r="J63" s="310">
        <v>0.2</v>
      </c>
    </row>
    <row r="64" spans="6:10" ht="15.75" thickBot="1" x14ac:dyDescent="0.3">
      <c r="F64" s="309" t="s">
        <v>705</v>
      </c>
      <c r="G64" s="309" t="s">
        <v>650</v>
      </c>
      <c r="H64" s="650">
        <v>6</v>
      </c>
      <c r="I64" s="650">
        <v>6</v>
      </c>
      <c r="J64" s="310">
        <v>1</v>
      </c>
    </row>
    <row r="65" spans="6:10" ht="15.75" thickBot="1" x14ac:dyDescent="0.3">
      <c r="F65" s="309" t="s">
        <v>708</v>
      </c>
      <c r="G65" s="309" t="s">
        <v>649</v>
      </c>
      <c r="H65" s="310">
        <v>0</v>
      </c>
      <c r="I65" s="310">
        <v>0</v>
      </c>
      <c r="J65" s="310">
        <v>0</v>
      </c>
    </row>
    <row r="66" spans="6:10" ht="15.75" thickBot="1" x14ac:dyDescent="0.3">
      <c r="F66" s="309" t="s">
        <v>712</v>
      </c>
      <c r="G66" s="309" t="s">
        <v>650</v>
      </c>
      <c r="H66" s="310">
        <v>0.5</v>
      </c>
      <c r="I66" s="310">
        <v>0.5</v>
      </c>
      <c r="J66" s="310">
        <v>1</v>
      </c>
    </row>
    <row r="67" spans="6:10" ht="30.75" thickBot="1" x14ac:dyDescent="0.3">
      <c r="F67" s="309" t="s">
        <v>713</v>
      </c>
      <c r="G67" s="309" t="s">
        <v>649</v>
      </c>
      <c r="H67" s="310">
        <v>0</v>
      </c>
      <c r="I67" s="310">
        <v>0</v>
      </c>
      <c r="J67" s="310">
        <v>0</v>
      </c>
    </row>
    <row r="68" spans="6:10" ht="30.75" thickBot="1" x14ac:dyDescent="0.3">
      <c r="F68" s="309" t="s">
        <v>715</v>
      </c>
      <c r="G68" s="309" t="s">
        <v>649</v>
      </c>
      <c r="H68" s="310">
        <v>0</v>
      </c>
      <c r="I68" s="310">
        <v>0</v>
      </c>
      <c r="J68" s="310">
        <v>0</v>
      </c>
    </row>
    <row r="69" spans="6:10" ht="30.75" thickBot="1" x14ac:dyDescent="0.3">
      <c r="F69" s="309" t="s">
        <v>717</v>
      </c>
      <c r="G69" s="309" t="s">
        <v>650</v>
      </c>
      <c r="H69" s="310">
        <v>0.5</v>
      </c>
      <c r="I69" s="310">
        <v>0.5</v>
      </c>
      <c r="J69" s="310">
        <v>1</v>
      </c>
    </row>
    <row r="70" spans="6:10" ht="45.75" thickBot="1" x14ac:dyDescent="0.3">
      <c r="F70" s="309" t="s">
        <v>718</v>
      </c>
      <c r="G70" s="309" t="s">
        <v>650</v>
      </c>
      <c r="H70" s="310">
        <v>1</v>
      </c>
      <c r="I70" s="310">
        <v>1</v>
      </c>
      <c r="J70" s="310">
        <v>1</v>
      </c>
    </row>
    <row r="71" spans="6:10" ht="30.75" thickBot="1" x14ac:dyDescent="0.3">
      <c r="F71" s="309" t="s">
        <v>719</v>
      </c>
      <c r="G71" s="309" t="s">
        <v>650</v>
      </c>
      <c r="H71" s="310">
        <v>1</v>
      </c>
      <c r="I71" s="310">
        <v>1</v>
      </c>
      <c r="J71" s="310">
        <v>1</v>
      </c>
    </row>
    <row r="72" spans="6:10" ht="45.75" thickBot="1" x14ac:dyDescent="0.3">
      <c r="F72" s="309" t="s">
        <v>720</v>
      </c>
      <c r="G72" s="309" t="s">
        <v>650</v>
      </c>
      <c r="H72" s="310">
        <v>0.5</v>
      </c>
      <c r="I72" s="310">
        <v>0.5</v>
      </c>
      <c r="J72" s="310">
        <v>1</v>
      </c>
    </row>
    <row r="73" spans="6:10" ht="30.75" thickBot="1" x14ac:dyDescent="0.3">
      <c r="F73" s="309" t="s">
        <v>721</v>
      </c>
      <c r="G73" s="309" t="s">
        <v>650</v>
      </c>
      <c r="H73" s="310">
        <v>0.5</v>
      </c>
      <c r="I73" s="310">
        <v>0.5</v>
      </c>
      <c r="J73" s="310">
        <v>1</v>
      </c>
    </row>
    <row r="74" spans="6:10" ht="15.75" thickBot="1" x14ac:dyDescent="0.3">
      <c r="F74" s="309" t="s">
        <v>723</v>
      </c>
      <c r="G74" s="309" t="s">
        <v>651</v>
      </c>
      <c r="H74" s="310">
        <v>0.45</v>
      </c>
      <c r="I74" s="310">
        <v>0.32</v>
      </c>
      <c r="J74" s="310">
        <v>0.71111111111111114</v>
      </c>
    </row>
    <row r="75" spans="6:10" ht="15.75" thickBot="1" x14ac:dyDescent="0.3">
      <c r="F75" s="309" t="s">
        <v>726</v>
      </c>
      <c r="G75" s="309" t="s">
        <v>402</v>
      </c>
      <c r="H75" s="310">
        <v>0.45</v>
      </c>
      <c r="I75" s="310">
        <v>0.41</v>
      </c>
      <c r="J75" s="310">
        <v>0.91111111111111098</v>
      </c>
    </row>
    <row r="76" spans="6:10" ht="15.75" thickBot="1" x14ac:dyDescent="0.3">
      <c r="F76" s="309" t="s">
        <v>728</v>
      </c>
      <c r="G76" s="309" t="s">
        <v>650</v>
      </c>
      <c r="H76" s="310">
        <v>1</v>
      </c>
      <c r="I76" s="310">
        <v>1</v>
      </c>
      <c r="J76" s="310">
        <v>1</v>
      </c>
    </row>
    <row r="77" spans="6:10" ht="30.75" thickBot="1" x14ac:dyDescent="0.3">
      <c r="F77" s="309" t="s">
        <v>731</v>
      </c>
      <c r="G77" s="309" t="s">
        <v>650</v>
      </c>
      <c r="H77" s="310">
        <v>0.25</v>
      </c>
      <c r="I77" s="310">
        <v>0.25</v>
      </c>
      <c r="J77" s="310">
        <v>1</v>
      </c>
    </row>
    <row r="78" spans="6:10" ht="30.75" thickBot="1" x14ac:dyDescent="0.3">
      <c r="F78" s="309" t="s">
        <v>733</v>
      </c>
      <c r="G78" s="309" t="s">
        <v>650</v>
      </c>
      <c r="H78" s="310">
        <v>0.25</v>
      </c>
      <c r="I78" s="310">
        <v>0.25</v>
      </c>
      <c r="J78" s="310">
        <v>1</v>
      </c>
    </row>
    <row r="79" spans="6:10" ht="15.75" thickBot="1" x14ac:dyDescent="0.3">
      <c r="F79" s="309" t="s">
        <v>759</v>
      </c>
      <c r="G79" s="309" t="s">
        <v>650</v>
      </c>
      <c r="H79" s="310">
        <v>0.25</v>
      </c>
      <c r="I79" s="310">
        <v>0.25</v>
      </c>
      <c r="J79" s="310">
        <v>1</v>
      </c>
    </row>
    <row r="80" spans="6:10" ht="30.75" thickBot="1" x14ac:dyDescent="0.3">
      <c r="F80" s="309" t="s">
        <v>761</v>
      </c>
      <c r="G80" s="309" t="s">
        <v>650</v>
      </c>
      <c r="H80" s="310">
        <v>0.4</v>
      </c>
      <c r="I80" s="310">
        <v>0.4</v>
      </c>
      <c r="J80" s="310">
        <v>1</v>
      </c>
    </row>
    <row r="81" spans="6:10" ht="30.75" thickBot="1" x14ac:dyDescent="0.3">
      <c r="F81" s="309" t="s">
        <v>763</v>
      </c>
      <c r="G81" s="309" t="s">
        <v>649</v>
      </c>
      <c r="H81" s="310">
        <v>0</v>
      </c>
      <c r="I81" s="310">
        <v>0</v>
      </c>
      <c r="J81" s="310">
        <v>0</v>
      </c>
    </row>
    <row r="82" spans="6:10" ht="30.75" thickBot="1" x14ac:dyDescent="0.3">
      <c r="F82" s="309" t="s">
        <v>765</v>
      </c>
      <c r="G82" s="309" t="s">
        <v>650</v>
      </c>
      <c r="H82" s="310">
        <v>0.35</v>
      </c>
      <c r="I82" s="310">
        <v>0.35</v>
      </c>
      <c r="J82" s="310">
        <v>1</v>
      </c>
    </row>
    <row r="83" spans="6:10" ht="45.75" thickBot="1" x14ac:dyDescent="0.3">
      <c r="F83" s="309" t="s">
        <v>768</v>
      </c>
      <c r="G83" s="309" t="s">
        <v>650</v>
      </c>
      <c r="H83" s="310">
        <v>0.25</v>
      </c>
      <c r="I83" s="310">
        <v>0.25</v>
      </c>
      <c r="J83" s="310">
        <v>1</v>
      </c>
    </row>
    <row r="84" spans="6:10" ht="30.75" thickBot="1" x14ac:dyDescent="0.3">
      <c r="F84" s="309" t="s">
        <v>772</v>
      </c>
      <c r="G84" s="309" t="s">
        <v>651</v>
      </c>
      <c r="H84" s="310">
        <v>0.25</v>
      </c>
      <c r="I84" s="310">
        <v>0.2</v>
      </c>
      <c r="J84" s="310">
        <v>0.8</v>
      </c>
    </row>
    <row r="85" spans="6:10" ht="15.75" thickBot="1" x14ac:dyDescent="0.3">
      <c r="F85" s="309" t="s">
        <v>774</v>
      </c>
      <c r="G85" s="309" t="s">
        <v>651</v>
      </c>
      <c r="H85" s="310">
        <v>0.25</v>
      </c>
      <c r="I85" s="310">
        <v>0.2</v>
      </c>
      <c r="J85" s="310">
        <v>0.8</v>
      </c>
    </row>
    <row r="86" spans="6:10" ht="30.75" thickBot="1" x14ac:dyDescent="0.3">
      <c r="F86" s="309" t="s">
        <v>779</v>
      </c>
      <c r="G86" s="309" t="s">
        <v>651</v>
      </c>
      <c r="H86" s="310">
        <v>0.25</v>
      </c>
      <c r="I86" s="310">
        <v>0.2</v>
      </c>
      <c r="J86" s="310">
        <v>0.8</v>
      </c>
    </row>
    <row r="87" spans="6:10" ht="30.75" thickBot="1" x14ac:dyDescent="0.3">
      <c r="F87" s="309" t="s">
        <v>781</v>
      </c>
      <c r="G87" s="309" t="s">
        <v>651</v>
      </c>
      <c r="H87" s="310">
        <v>0.25</v>
      </c>
      <c r="I87" s="310">
        <v>0.2</v>
      </c>
      <c r="J87" s="310">
        <v>0.8</v>
      </c>
    </row>
    <row r="88" spans="6:10" ht="60.75" thickBot="1" x14ac:dyDescent="0.3">
      <c r="F88" s="309" t="s">
        <v>783</v>
      </c>
      <c r="G88" s="309" t="s">
        <v>651</v>
      </c>
      <c r="H88" s="310">
        <v>0.25</v>
      </c>
      <c r="I88" s="310">
        <v>0.2</v>
      </c>
      <c r="J88" s="310">
        <v>0.8</v>
      </c>
    </row>
    <row r="89" spans="6:10" ht="45.75" thickBot="1" x14ac:dyDescent="0.3">
      <c r="F89" s="309" t="s">
        <v>785</v>
      </c>
      <c r="G89" s="309" t="s">
        <v>650</v>
      </c>
      <c r="H89" s="310">
        <v>0.25</v>
      </c>
      <c r="I89" s="310">
        <v>0.35</v>
      </c>
      <c r="J89" s="310">
        <v>1.4</v>
      </c>
    </row>
    <row r="90" spans="6:10" ht="45.75" thickBot="1" x14ac:dyDescent="0.3">
      <c r="F90" s="309" t="s">
        <v>787</v>
      </c>
      <c r="G90" s="309" t="s">
        <v>649</v>
      </c>
      <c r="H90" s="310">
        <v>0</v>
      </c>
      <c r="I90" s="310">
        <v>0</v>
      </c>
      <c r="J90" s="310">
        <v>0</v>
      </c>
    </row>
    <row r="91" spans="6:10" ht="45.75" thickBot="1" x14ac:dyDescent="0.3">
      <c r="F91" s="309" t="s">
        <v>789</v>
      </c>
      <c r="G91" s="309" t="s">
        <v>651</v>
      </c>
      <c r="H91" s="310">
        <v>0.25</v>
      </c>
      <c r="I91" s="310">
        <v>0.2</v>
      </c>
      <c r="J91" s="310">
        <v>0.8</v>
      </c>
    </row>
    <row r="92" spans="6:10" ht="30.75" thickBot="1" x14ac:dyDescent="0.3">
      <c r="F92" s="309" t="s">
        <v>791</v>
      </c>
      <c r="G92" s="309" t="s">
        <v>650</v>
      </c>
      <c r="H92" s="310">
        <v>0.2</v>
      </c>
      <c r="I92" s="310">
        <v>0.2</v>
      </c>
      <c r="J92" s="310">
        <v>1</v>
      </c>
    </row>
    <row r="93" spans="6:10" ht="30.75" thickBot="1" x14ac:dyDescent="0.3">
      <c r="F93" s="309" t="s">
        <v>793</v>
      </c>
      <c r="G93" s="309" t="s">
        <v>650</v>
      </c>
      <c r="H93" s="310">
        <v>0.25</v>
      </c>
      <c r="I93" s="310">
        <v>0.25</v>
      </c>
      <c r="J93" s="310">
        <v>1</v>
      </c>
    </row>
    <row r="94" spans="6:10" ht="30.75" thickBot="1" x14ac:dyDescent="0.3">
      <c r="F94" s="309" t="s">
        <v>795</v>
      </c>
      <c r="G94" s="309" t="s">
        <v>650</v>
      </c>
      <c r="H94" s="310">
        <v>0.25</v>
      </c>
      <c r="I94" s="310">
        <v>0.25</v>
      </c>
      <c r="J94" s="310">
        <v>1</v>
      </c>
    </row>
    <row r="95" spans="6:10" ht="45.75" thickBot="1" x14ac:dyDescent="0.3">
      <c r="F95" s="309" t="s">
        <v>797</v>
      </c>
      <c r="G95" s="309" t="s">
        <v>650</v>
      </c>
      <c r="H95" s="310">
        <v>0.15</v>
      </c>
      <c r="I95" s="310">
        <v>0.15</v>
      </c>
      <c r="J95" s="310">
        <v>1</v>
      </c>
    </row>
    <row r="96" spans="6:10" ht="30.75" thickBot="1" x14ac:dyDescent="0.3">
      <c r="F96" s="309" t="s">
        <v>799</v>
      </c>
      <c r="G96" s="309" t="s">
        <v>650</v>
      </c>
      <c r="H96" s="310">
        <v>0.25</v>
      </c>
      <c r="I96" s="310">
        <v>0.4</v>
      </c>
      <c r="J96" s="310">
        <v>1.6</v>
      </c>
    </row>
    <row r="97" spans="6:10" ht="30.75" thickBot="1" x14ac:dyDescent="0.3">
      <c r="F97" s="309" t="s">
        <v>801</v>
      </c>
      <c r="G97" s="309" t="s">
        <v>649</v>
      </c>
      <c r="H97" s="310">
        <v>0</v>
      </c>
      <c r="I97" s="310">
        <v>0</v>
      </c>
      <c r="J97" s="310">
        <v>0</v>
      </c>
    </row>
    <row r="98" spans="6:10" ht="15.75" thickBot="1" x14ac:dyDescent="0.3">
      <c r="F98" s="309" t="s">
        <v>804</v>
      </c>
      <c r="G98" s="309" t="s">
        <v>649</v>
      </c>
      <c r="H98" s="310">
        <v>0.25</v>
      </c>
      <c r="I98" s="310">
        <v>0.15</v>
      </c>
      <c r="J98" s="310">
        <v>0.6</v>
      </c>
    </row>
    <row r="99" spans="6:10" ht="30.75" thickBot="1" x14ac:dyDescent="0.3">
      <c r="F99" s="309" t="s">
        <v>807</v>
      </c>
      <c r="G99" s="309" t="s">
        <v>650</v>
      </c>
      <c r="H99" s="310">
        <v>1</v>
      </c>
      <c r="I99" s="310">
        <v>1</v>
      </c>
      <c r="J99" s="310">
        <v>1</v>
      </c>
    </row>
    <row r="100" spans="6:10" ht="15.75" thickBot="1" x14ac:dyDescent="0.3">
      <c r="F100" s="309" t="s">
        <v>811</v>
      </c>
      <c r="G100" s="309" t="s">
        <v>649</v>
      </c>
      <c r="H100" s="310">
        <v>0</v>
      </c>
      <c r="I100" s="310">
        <v>0.15</v>
      </c>
      <c r="J100" s="310">
        <v>0</v>
      </c>
    </row>
    <row r="101" spans="6:10" ht="15.75" thickBot="1" x14ac:dyDescent="0.3">
      <c r="F101" s="309" t="s">
        <v>813</v>
      </c>
      <c r="G101" s="309" t="s">
        <v>649</v>
      </c>
      <c r="H101" s="310">
        <v>0</v>
      </c>
      <c r="I101" s="310">
        <v>0</v>
      </c>
      <c r="J101" s="310">
        <v>0</v>
      </c>
    </row>
    <row r="102" spans="6:10" ht="30.75" thickBot="1" x14ac:dyDescent="0.3">
      <c r="F102" s="309" t="s">
        <v>816</v>
      </c>
      <c r="G102" s="309" t="s">
        <v>651</v>
      </c>
      <c r="H102" s="650">
        <v>50</v>
      </c>
      <c r="I102" s="650">
        <v>40</v>
      </c>
      <c r="J102" s="310">
        <v>0.8</v>
      </c>
    </row>
    <row r="103" spans="6:10" ht="60.75" thickBot="1" x14ac:dyDescent="0.3">
      <c r="F103" s="309" t="s">
        <v>819</v>
      </c>
      <c r="G103" s="309" t="s">
        <v>650</v>
      </c>
      <c r="H103" s="650">
        <v>10</v>
      </c>
      <c r="I103" s="650">
        <v>10</v>
      </c>
      <c r="J103" s="310">
        <v>1</v>
      </c>
    </row>
    <row r="104" spans="6:10" ht="90.75" thickBot="1" x14ac:dyDescent="0.3">
      <c r="F104" s="309" t="s">
        <v>821</v>
      </c>
      <c r="G104" s="309" t="s">
        <v>650</v>
      </c>
      <c r="H104" s="650">
        <v>10</v>
      </c>
      <c r="I104" s="650">
        <v>10</v>
      </c>
      <c r="J104" s="310">
        <v>1</v>
      </c>
    </row>
    <row r="105" spans="6:10" ht="15.75" thickBot="1" x14ac:dyDescent="0.3">
      <c r="F105" s="309" t="s">
        <v>823</v>
      </c>
      <c r="G105" s="309" t="s">
        <v>650</v>
      </c>
      <c r="H105" s="650">
        <v>25</v>
      </c>
      <c r="I105" s="650">
        <v>25</v>
      </c>
      <c r="J105" s="310">
        <v>1</v>
      </c>
    </row>
    <row r="106" spans="6:10" ht="15.75" thickBot="1" x14ac:dyDescent="0.3">
      <c r="F106" s="309" t="s">
        <v>827</v>
      </c>
      <c r="G106" s="309" t="s">
        <v>649</v>
      </c>
      <c r="H106" s="310">
        <v>0</v>
      </c>
      <c r="I106" s="310">
        <v>0</v>
      </c>
      <c r="J106" s="310">
        <v>0</v>
      </c>
    </row>
    <row r="107" spans="6:10" ht="90.75" thickBot="1" x14ac:dyDescent="0.3">
      <c r="F107" s="309" t="s">
        <v>830</v>
      </c>
      <c r="G107" s="309" t="s">
        <v>650</v>
      </c>
      <c r="H107" s="310">
        <v>1</v>
      </c>
      <c r="I107" s="310">
        <v>1</v>
      </c>
      <c r="J107" s="310">
        <v>1</v>
      </c>
    </row>
    <row r="108" spans="6:10" ht="15.75" thickBot="1" x14ac:dyDescent="0.3">
      <c r="F108" s="309" t="s">
        <v>835</v>
      </c>
      <c r="G108" s="309" t="s">
        <v>650</v>
      </c>
      <c r="H108" s="650">
        <v>50</v>
      </c>
      <c r="I108" s="650">
        <v>50</v>
      </c>
      <c r="J108" s="310">
        <v>1</v>
      </c>
    </row>
    <row r="109" spans="6:10" ht="30.75" thickBot="1" x14ac:dyDescent="0.3">
      <c r="F109" s="309" t="s">
        <v>838</v>
      </c>
      <c r="G109" s="309" t="s">
        <v>650</v>
      </c>
      <c r="H109" s="650">
        <v>10</v>
      </c>
      <c r="I109" s="650">
        <v>10</v>
      </c>
      <c r="J109" s="310">
        <v>1</v>
      </c>
    </row>
    <row r="110" spans="6:10" ht="15.75" thickBot="1" x14ac:dyDescent="0.3">
      <c r="F110" s="309" t="s">
        <v>840</v>
      </c>
      <c r="G110" s="309" t="s">
        <v>650</v>
      </c>
      <c r="H110" s="650">
        <v>16</v>
      </c>
      <c r="I110" s="650">
        <v>16</v>
      </c>
      <c r="J110" s="310">
        <v>1</v>
      </c>
    </row>
    <row r="111" spans="6:10" ht="45.75" thickBot="1" x14ac:dyDescent="0.3">
      <c r="F111" s="309" t="s">
        <v>849</v>
      </c>
      <c r="G111" s="309" t="s">
        <v>651</v>
      </c>
      <c r="H111" s="310">
        <v>0.25</v>
      </c>
      <c r="I111" s="310">
        <v>0.2</v>
      </c>
      <c r="J111" s="310">
        <v>0.8</v>
      </c>
    </row>
    <row r="112" spans="6:10" ht="45.75" thickBot="1" x14ac:dyDescent="0.3">
      <c r="F112" s="309" t="s">
        <v>852</v>
      </c>
      <c r="G112" s="309" t="s">
        <v>651</v>
      </c>
      <c r="H112" s="310">
        <v>0.25</v>
      </c>
      <c r="I112" s="310">
        <v>0.2</v>
      </c>
      <c r="J112" s="310">
        <v>0.8</v>
      </c>
    </row>
    <row r="113" spans="6:10" ht="45.75" thickBot="1" x14ac:dyDescent="0.3">
      <c r="F113" s="309" t="s">
        <v>854</v>
      </c>
      <c r="G113" s="309" t="s">
        <v>651</v>
      </c>
      <c r="H113" s="310">
        <v>0.25</v>
      </c>
      <c r="I113" s="310">
        <v>0.2</v>
      </c>
      <c r="J113" s="310">
        <v>0.8</v>
      </c>
    </row>
    <row r="114" spans="6:10" ht="30.75" thickBot="1" x14ac:dyDescent="0.3">
      <c r="F114" s="309" t="s">
        <v>857</v>
      </c>
      <c r="G114" s="309" t="s">
        <v>650</v>
      </c>
      <c r="H114" s="310">
        <v>0.25</v>
      </c>
      <c r="I114" s="310">
        <v>0.25</v>
      </c>
      <c r="J114" s="310">
        <v>1</v>
      </c>
    </row>
    <row r="115" spans="6:10" ht="45.75" thickBot="1" x14ac:dyDescent="0.3">
      <c r="F115" s="309" t="s">
        <v>859</v>
      </c>
      <c r="G115" s="309" t="s">
        <v>651</v>
      </c>
      <c r="H115" s="310">
        <v>0.25</v>
      </c>
      <c r="I115" s="310">
        <v>0.2</v>
      </c>
      <c r="J115" s="310">
        <v>0.8</v>
      </c>
    </row>
    <row r="117" spans="6:10" ht="15.75" thickBot="1" x14ac:dyDescent="0.3"/>
  </sheetData>
  <conditionalFormatting pivot="1" sqref="J44:J115">
    <cfRule type="iconSet" priority="1">
      <iconSet>
        <cfvo type="percent" val="0"/>
        <cfvo type="num" val="0.6" gte="0"/>
        <cfvo type="num" val="0.8" gte="0"/>
      </iconSet>
    </cfRule>
  </conditionalFormatting>
  <dataValidations count="1">
    <dataValidation type="list" allowBlank="1" showInputMessage="1" showErrorMessage="1" sqref="CH17">
      <formula1>$CE$15:$CE$16</formula1>
    </dataValidation>
  </dataValidations>
  <pageMargins left="0.7" right="0.7" top="0.75" bottom="0.75" header="0.3" footer="0.3"/>
  <pageSetup orientation="portrait" horizontalDpi="4294967294" verticalDpi="4294967294" r:id="rId2"/>
  <drawing r:id="rId3"/>
  <legacyDrawing r:id="rId4"/>
  <mc:AlternateContent xmlns:mc="http://schemas.openxmlformats.org/markup-compatibility/2006">
    <mc:Choice Requires="x14">
      <controls>
        <mc:AlternateContent xmlns:mc="http://schemas.openxmlformats.org/markup-compatibility/2006">
          <mc:Choice Requires="x14">
            <control shapeId="22529" r:id="rId5" name="Check Box 1">
              <controlPr defaultSize="0" autoFill="0" autoLine="0" autoPict="0">
                <anchor moveWithCells="1">
                  <from>
                    <xdr:col>8</xdr:col>
                    <xdr:colOff>781050</xdr:colOff>
                    <xdr:row>16</xdr:row>
                    <xdr:rowOff>57150</xdr:rowOff>
                  </from>
                  <to>
                    <xdr:col>9</xdr:col>
                    <xdr:colOff>647700</xdr:colOff>
                    <xdr:row>17</xdr:row>
                    <xdr:rowOff>161925</xdr:rowOff>
                  </to>
                </anchor>
              </controlPr>
            </control>
          </mc:Choice>
        </mc:AlternateContent>
        <mc:AlternateContent xmlns:mc="http://schemas.openxmlformats.org/markup-compatibility/2006">
          <mc:Choice Requires="x14">
            <control shapeId="22530" r:id="rId6" name="Check Box 2">
              <controlPr defaultSize="0" autoFill="0" autoLine="0" autoPict="0">
                <anchor moveWithCells="1">
                  <from>
                    <xdr:col>9</xdr:col>
                    <xdr:colOff>838200</xdr:colOff>
                    <xdr:row>16</xdr:row>
                    <xdr:rowOff>76200</xdr:rowOff>
                  </from>
                  <to>
                    <xdr:col>10</xdr:col>
                    <xdr:colOff>561975</xdr:colOff>
                    <xdr:row>17</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Tablas!$A$4:$A$12</xm:f>
          </x14:formula1>
          <xm:sqref>B44</xm:sqref>
        </x14:dataValidation>
        <x14:dataValidation type="list" allowBlank="1" showInputMessage="1" showErrorMessage="1">
          <x14:formula1>
            <xm:f>Tablas!$A$18:$A$26</xm:f>
          </x14:formula1>
          <xm:sqref>C44</xm:sqref>
        </x14:dataValidation>
      </x14:dataValidations>
    </ext>
    <ext xmlns:x14="http://schemas.microsoft.com/office/spreadsheetml/2009/9/main" uri="{A8765BA9-456A-4dab-B4F3-ACF838C121DE}">
      <x14:slicerList>
        <x14:slicer r:id="rId7"/>
      </x14:slicerList>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B5:AA86"/>
  <sheetViews>
    <sheetView showGridLines="0" zoomScale="60" zoomScaleNormal="60" workbookViewId="0">
      <selection activeCell="I3" sqref="I3"/>
    </sheetView>
  </sheetViews>
  <sheetFormatPr baseColWidth="10" defaultRowHeight="15" x14ac:dyDescent="0.25"/>
  <cols>
    <col min="1" max="1" width="4.140625" customWidth="1"/>
    <col min="2" max="3" width="29.7109375" customWidth="1"/>
    <col min="4" max="4" width="38.5703125" customWidth="1"/>
    <col min="5" max="5" width="26.42578125" customWidth="1"/>
    <col min="6" max="6" width="30.7109375" customWidth="1"/>
    <col min="7" max="7" width="8.42578125" customWidth="1"/>
    <col min="8" max="13" width="31.5703125" customWidth="1"/>
    <col min="18" max="19" width="18.7109375" hidden="1" customWidth="1"/>
    <col min="20" max="20" width="23" hidden="1" customWidth="1"/>
    <col min="21" max="21" width="37.42578125" hidden="1" customWidth="1"/>
    <col min="22" max="22" width="27.85546875" hidden="1" customWidth="1"/>
    <col min="23" max="23" width="35" hidden="1" customWidth="1"/>
    <col min="24" max="25" width="24.28515625" hidden="1" customWidth="1"/>
    <col min="26" max="26" width="20" hidden="1" customWidth="1"/>
    <col min="27" max="27" width="27.7109375" hidden="1" customWidth="1"/>
  </cols>
  <sheetData>
    <row r="5" spans="2:27" ht="15.75" thickBot="1" x14ac:dyDescent="0.3"/>
    <row r="6" spans="2:27" ht="66.75" customHeight="1" thickBot="1" x14ac:dyDescent="0.3">
      <c r="B6" s="2" t="s">
        <v>386</v>
      </c>
      <c r="C6" s="2" t="s">
        <v>387</v>
      </c>
      <c r="D6" s="2" t="s">
        <v>4</v>
      </c>
      <c r="E6" s="3" t="s">
        <v>5</v>
      </c>
      <c r="F6" s="4" t="s">
        <v>6</v>
      </c>
      <c r="G6" s="5" t="s">
        <v>7</v>
      </c>
      <c r="H6" s="5" t="s">
        <v>8</v>
      </c>
      <c r="I6" s="6" t="s">
        <v>9</v>
      </c>
      <c r="J6" s="7" t="s">
        <v>10</v>
      </c>
      <c r="K6" s="7" t="s">
        <v>11</v>
      </c>
      <c r="L6" s="7" t="s">
        <v>12</v>
      </c>
      <c r="M6" s="696" t="s">
        <v>13</v>
      </c>
      <c r="N6" s="719" t="s">
        <v>14</v>
      </c>
      <c r="O6" s="8" t="s">
        <v>15</v>
      </c>
      <c r="P6" s="8" t="s">
        <v>16</v>
      </c>
      <c r="Q6" s="8" t="s">
        <v>17</v>
      </c>
      <c r="R6" s="235" t="s">
        <v>549</v>
      </c>
      <c r="S6" s="235" t="s">
        <v>633</v>
      </c>
      <c r="T6" s="235" t="s">
        <v>466</v>
      </c>
      <c r="U6" s="235" t="s">
        <v>464</v>
      </c>
      <c r="V6" s="235" t="s">
        <v>399</v>
      </c>
      <c r="W6" s="235" t="s">
        <v>465</v>
      </c>
      <c r="X6" s="284" t="s">
        <v>397</v>
      </c>
      <c r="Y6" s="284" t="s">
        <v>401</v>
      </c>
      <c r="Z6" s="284" t="s">
        <v>398</v>
      </c>
      <c r="AA6" s="8" t="s">
        <v>405</v>
      </c>
    </row>
    <row r="7" spans="2:27" ht="76.5" customHeight="1" thickBot="1" x14ac:dyDescent="0.3">
      <c r="B7" s="372" t="s">
        <v>388</v>
      </c>
      <c r="C7" s="373" t="s">
        <v>389</v>
      </c>
      <c r="D7" s="374" t="s">
        <v>23</v>
      </c>
      <c r="E7" s="375" t="s">
        <v>532</v>
      </c>
      <c r="F7" s="376" t="s">
        <v>24</v>
      </c>
      <c r="G7" s="345">
        <v>1</v>
      </c>
      <c r="H7" s="377" t="s">
        <v>25</v>
      </c>
      <c r="I7" s="378">
        <v>0.2</v>
      </c>
      <c r="J7" s="379">
        <v>12</v>
      </c>
      <c r="K7" s="378" t="s">
        <v>672</v>
      </c>
      <c r="L7" s="378" t="s">
        <v>27</v>
      </c>
      <c r="M7" s="697" t="s">
        <v>28</v>
      </c>
      <c r="N7" s="380">
        <v>3</v>
      </c>
      <c r="O7" s="380">
        <v>6</v>
      </c>
      <c r="P7" s="380">
        <v>9</v>
      </c>
      <c r="Q7" s="380">
        <v>12</v>
      </c>
      <c r="R7" s="715">
        <f t="shared" ref="R7:R15" si="0">N7</f>
        <v>3</v>
      </c>
      <c r="S7" s="238">
        <f>IFERROR(R7/N7,0)*I7</f>
        <v>0.2</v>
      </c>
      <c r="T7" s="340">
        <v>3</v>
      </c>
      <c r="U7" s="340" t="s">
        <v>673</v>
      </c>
      <c r="V7" s="340" t="s">
        <v>674</v>
      </c>
      <c r="W7" s="340" t="s">
        <v>607</v>
      </c>
      <c r="X7" s="287">
        <f>IFERROR((T7/R7),0)</f>
        <v>1</v>
      </c>
      <c r="Y7" s="285" t="str">
        <f>+IF(AND(X7&gt;=0%,X7&lt;=60%),"MALO",IF(AND(X7&gt;=61%,X7&lt;=80%),"REGULAR",IF(AND(X7&gt;=81%,X7&lt;95%),"BUENO","EXCELENTE")))</f>
        <v>EXCELENTE</v>
      </c>
      <c r="Z7" s="288" t="str">
        <f>IF(X7&gt;0,"EN EJECUCIÓN","SIN EJECUTAR")</f>
        <v>EN EJECUCIÓN</v>
      </c>
      <c r="AA7" s="286">
        <f>X7*I7</f>
        <v>0.2</v>
      </c>
    </row>
    <row r="8" spans="2:27" ht="76.5" customHeight="1" thickBot="1" x14ac:dyDescent="0.3">
      <c r="B8" s="381" t="s">
        <v>388</v>
      </c>
      <c r="C8" s="382" t="s">
        <v>389</v>
      </c>
      <c r="D8" s="52" t="s">
        <v>23</v>
      </c>
      <c r="E8" s="229" t="s">
        <v>532</v>
      </c>
      <c r="F8" s="383" t="s">
        <v>24</v>
      </c>
      <c r="G8" s="345">
        <v>2</v>
      </c>
      <c r="H8" s="384" t="s">
        <v>675</v>
      </c>
      <c r="I8" s="385">
        <v>0.2</v>
      </c>
      <c r="J8" s="386">
        <v>50</v>
      </c>
      <c r="K8" s="385" t="s">
        <v>676</v>
      </c>
      <c r="L8" s="385" t="s">
        <v>677</v>
      </c>
      <c r="M8" s="698" t="s">
        <v>28</v>
      </c>
      <c r="N8" s="387">
        <v>12</v>
      </c>
      <c r="O8" s="387">
        <v>25</v>
      </c>
      <c r="P8" s="387">
        <v>38</v>
      </c>
      <c r="Q8" s="387">
        <v>50</v>
      </c>
      <c r="R8" s="715">
        <f t="shared" si="0"/>
        <v>12</v>
      </c>
      <c r="S8" s="238">
        <f t="shared" ref="S8:S71" si="1">IFERROR(R8/N8,0)*I8</f>
        <v>0.2</v>
      </c>
      <c r="T8" s="340">
        <v>13</v>
      </c>
      <c r="U8" s="340" t="s">
        <v>689</v>
      </c>
      <c r="V8" s="340" t="s">
        <v>690</v>
      </c>
      <c r="W8" s="340" t="s">
        <v>607</v>
      </c>
      <c r="X8" s="359">
        <f t="shared" ref="X8:X71" si="2">IFERROR((T8/R8),0)</f>
        <v>1.0833333333333333</v>
      </c>
      <c r="Y8" s="344" t="str">
        <f t="shared" ref="Y8:Y71" si="3">+IF(AND(X8&gt;=0%,X8&lt;=60%),"MALO",IF(AND(X8&gt;=61%,X8&lt;=80%),"REGULAR",IF(AND(X8&gt;=81%,X8&lt;95%),"BUENO","EXCELENTE")))</f>
        <v>EXCELENTE</v>
      </c>
      <c r="Z8" s="342" t="str">
        <f t="shared" ref="Z8:Z71" si="4">IF(X8&gt;0,"EN EJECUCIÓN","SIN EJECUTAR")</f>
        <v>EN EJECUCIÓN</v>
      </c>
      <c r="AA8" s="343">
        <f t="shared" ref="AA8:AA71" si="5">X8*I8</f>
        <v>0.21666666666666667</v>
      </c>
    </row>
    <row r="9" spans="2:27" ht="76.5" customHeight="1" thickBot="1" x14ac:dyDescent="0.3">
      <c r="B9" s="372" t="s">
        <v>388</v>
      </c>
      <c r="C9" s="373" t="s">
        <v>389</v>
      </c>
      <c r="D9" s="374" t="s">
        <v>23</v>
      </c>
      <c r="E9" s="375" t="s">
        <v>532</v>
      </c>
      <c r="F9" s="376" t="s">
        <v>24</v>
      </c>
      <c r="G9" s="345">
        <v>3</v>
      </c>
      <c r="H9" s="377" t="s">
        <v>678</v>
      </c>
      <c r="I9" s="378">
        <v>0.15</v>
      </c>
      <c r="J9" s="379">
        <v>50</v>
      </c>
      <c r="K9" s="378" t="s">
        <v>679</v>
      </c>
      <c r="L9" s="378" t="s">
        <v>680</v>
      </c>
      <c r="M9" s="697" t="s">
        <v>28</v>
      </c>
      <c r="N9" s="380">
        <v>12</v>
      </c>
      <c r="O9" s="380">
        <v>25</v>
      </c>
      <c r="P9" s="380">
        <v>38</v>
      </c>
      <c r="Q9" s="380">
        <v>50</v>
      </c>
      <c r="R9" s="715">
        <f t="shared" si="0"/>
        <v>12</v>
      </c>
      <c r="S9" s="238">
        <f t="shared" si="1"/>
        <v>0.15</v>
      </c>
      <c r="T9" s="347">
        <v>12</v>
      </c>
      <c r="U9" s="347" t="s">
        <v>691</v>
      </c>
      <c r="V9" s="340" t="s">
        <v>692</v>
      </c>
      <c r="W9" s="347" t="s">
        <v>607</v>
      </c>
      <c r="X9" s="359">
        <f t="shared" si="2"/>
        <v>1</v>
      </c>
      <c r="Y9" s="344" t="str">
        <f t="shared" si="3"/>
        <v>EXCELENTE</v>
      </c>
      <c r="Z9" s="342" t="str">
        <f t="shared" si="4"/>
        <v>EN EJECUCIÓN</v>
      </c>
      <c r="AA9" s="343">
        <f t="shared" si="5"/>
        <v>0.15</v>
      </c>
    </row>
    <row r="10" spans="2:27" ht="76.5" customHeight="1" thickBot="1" x14ac:dyDescent="0.3">
      <c r="B10" s="381" t="s">
        <v>388</v>
      </c>
      <c r="C10" s="382" t="s">
        <v>389</v>
      </c>
      <c r="D10" s="52" t="s">
        <v>23</v>
      </c>
      <c r="E10" s="229" t="s">
        <v>532</v>
      </c>
      <c r="F10" s="383" t="s">
        <v>24</v>
      </c>
      <c r="G10" s="345">
        <v>4</v>
      </c>
      <c r="H10" s="384" t="s">
        <v>681</v>
      </c>
      <c r="I10" s="385">
        <v>0.2</v>
      </c>
      <c r="J10" s="386">
        <v>50</v>
      </c>
      <c r="K10" s="385" t="s">
        <v>682</v>
      </c>
      <c r="L10" s="385" t="s">
        <v>683</v>
      </c>
      <c r="M10" s="698" t="s">
        <v>28</v>
      </c>
      <c r="N10" s="387">
        <v>12</v>
      </c>
      <c r="O10" s="387">
        <v>25</v>
      </c>
      <c r="P10" s="387">
        <v>38</v>
      </c>
      <c r="Q10" s="387">
        <v>50</v>
      </c>
      <c r="R10" s="715">
        <f t="shared" si="0"/>
        <v>12</v>
      </c>
      <c r="S10" s="238">
        <f t="shared" si="1"/>
        <v>0.2</v>
      </c>
      <c r="T10" s="347">
        <v>24</v>
      </c>
      <c r="U10" s="347" t="s">
        <v>693</v>
      </c>
      <c r="V10" s="340" t="s">
        <v>694</v>
      </c>
      <c r="W10" s="340" t="s">
        <v>607</v>
      </c>
      <c r="X10" s="359">
        <f t="shared" si="2"/>
        <v>2</v>
      </c>
      <c r="Y10" s="344" t="str">
        <f t="shared" si="3"/>
        <v>EXCELENTE</v>
      </c>
      <c r="Z10" s="342" t="str">
        <f t="shared" si="4"/>
        <v>EN EJECUCIÓN</v>
      </c>
      <c r="AA10" s="343">
        <f t="shared" si="5"/>
        <v>0.4</v>
      </c>
    </row>
    <row r="11" spans="2:27" ht="76.5" customHeight="1" thickBot="1" x14ac:dyDescent="0.3">
      <c r="B11" s="372" t="s">
        <v>388</v>
      </c>
      <c r="C11" s="373" t="s">
        <v>389</v>
      </c>
      <c r="D11" s="374" t="s">
        <v>23</v>
      </c>
      <c r="E11" s="375" t="s">
        <v>532</v>
      </c>
      <c r="F11" s="376" t="s">
        <v>24</v>
      </c>
      <c r="G11" s="345">
        <v>5</v>
      </c>
      <c r="H11" s="377" t="s">
        <v>684</v>
      </c>
      <c r="I11" s="378">
        <v>0.1</v>
      </c>
      <c r="J11" s="379">
        <v>50</v>
      </c>
      <c r="K11" s="378" t="s">
        <v>685</v>
      </c>
      <c r="L11" s="378" t="s">
        <v>686</v>
      </c>
      <c r="M11" s="697" t="s">
        <v>28</v>
      </c>
      <c r="N11" s="380">
        <v>12</v>
      </c>
      <c r="O11" s="380">
        <v>25</v>
      </c>
      <c r="P11" s="380">
        <v>38</v>
      </c>
      <c r="Q11" s="380">
        <v>50</v>
      </c>
      <c r="R11" s="715">
        <f t="shared" si="0"/>
        <v>12</v>
      </c>
      <c r="S11" s="238">
        <f t="shared" si="1"/>
        <v>0.1</v>
      </c>
      <c r="T11" s="347">
        <v>13</v>
      </c>
      <c r="U11" s="347" t="s">
        <v>695</v>
      </c>
      <c r="V11" s="340" t="s">
        <v>696</v>
      </c>
      <c r="W11" s="340" t="s">
        <v>607</v>
      </c>
      <c r="X11" s="359">
        <f t="shared" si="2"/>
        <v>1.0833333333333333</v>
      </c>
      <c r="Y11" s="344" t="str">
        <f t="shared" si="3"/>
        <v>EXCELENTE</v>
      </c>
      <c r="Z11" s="342" t="str">
        <f t="shared" si="4"/>
        <v>EN EJECUCIÓN</v>
      </c>
      <c r="AA11" s="343">
        <f t="shared" si="5"/>
        <v>0.10833333333333334</v>
      </c>
    </row>
    <row r="12" spans="2:27" ht="76.5" customHeight="1" thickBot="1" x14ac:dyDescent="0.3">
      <c r="B12" s="381" t="s">
        <v>388</v>
      </c>
      <c r="C12" s="382" t="s">
        <v>389</v>
      </c>
      <c r="D12" s="52" t="s">
        <v>23</v>
      </c>
      <c r="E12" s="229" t="s">
        <v>532</v>
      </c>
      <c r="F12" s="383" t="s">
        <v>24</v>
      </c>
      <c r="G12" s="345">
        <v>6</v>
      </c>
      <c r="H12" s="16" t="s">
        <v>687</v>
      </c>
      <c r="I12" s="385">
        <v>0.15</v>
      </c>
      <c r="J12" s="389">
        <v>50</v>
      </c>
      <c r="K12" s="390" t="s">
        <v>682</v>
      </c>
      <c r="L12" s="16" t="s">
        <v>688</v>
      </c>
      <c r="M12" s="698" t="s">
        <v>28</v>
      </c>
      <c r="N12" s="387">
        <v>12</v>
      </c>
      <c r="O12" s="387">
        <v>25</v>
      </c>
      <c r="P12" s="387">
        <v>38</v>
      </c>
      <c r="Q12" s="387">
        <v>50</v>
      </c>
      <c r="R12" s="715">
        <f t="shared" si="0"/>
        <v>12</v>
      </c>
      <c r="S12" s="238">
        <f t="shared" si="1"/>
        <v>0.15</v>
      </c>
      <c r="T12" s="347">
        <v>19</v>
      </c>
      <c r="U12" s="391" t="s">
        <v>697</v>
      </c>
      <c r="V12" s="340" t="s">
        <v>698</v>
      </c>
      <c r="W12" s="340" t="s">
        <v>607</v>
      </c>
      <c r="X12" s="359">
        <f t="shared" si="2"/>
        <v>1.5833333333333333</v>
      </c>
      <c r="Y12" s="344" t="str">
        <f t="shared" si="3"/>
        <v>EXCELENTE</v>
      </c>
      <c r="Z12" s="342" t="str">
        <f t="shared" si="4"/>
        <v>EN EJECUCIÓN</v>
      </c>
      <c r="AA12" s="343">
        <f t="shared" si="5"/>
        <v>0.23749999999999999</v>
      </c>
    </row>
    <row r="13" spans="2:27" ht="76.5" customHeight="1" thickBot="1" x14ac:dyDescent="0.3">
      <c r="B13" s="372" t="s">
        <v>388</v>
      </c>
      <c r="C13" s="373" t="s">
        <v>389</v>
      </c>
      <c r="D13" s="374" t="s">
        <v>23</v>
      </c>
      <c r="E13" s="375" t="s">
        <v>533</v>
      </c>
      <c r="F13" s="376" t="s">
        <v>53</v>
      </c>
      <c r="G13" s="346">
        <v>1</v>
      </c>
      <c r="H13" s="392" t="s">
        <v>699</v>
      </c>
      <c r="I13" s="378">
        <v>1</v>
      </c>
      <c r="J13" s="393">
        <v>100</v>
      </c>
      <c r="K13" s="394" t="s">
        <v>184</v>
      </c>
      <c r="L13" s="392" t="s">
        <v>700</v>
      </c>
      <c r="M13" s="699" t="s">
        <v>56</v>
      </c>
      <c r="N13" s="395">
        <v>0.25</v>
      </c>
      <c r="O13" s="395">
        <v>0.5</v>
      </c>
      <c r="P13" s="395">
        <v>0.75</v>
      </c>
      <c r="Q13" s="395">
        <v>1</v>
      </c>
      <c r="R13" s="716">
        <f t="shared" si="0"/>
        <v>0.25</v>
      </c>
      <c r="S13" s="238">
        <f t="shared" si="1"/>
        <v>1</v>
      </c>
      <c r="T13" s="341">
        <v>0.24</v>
      </c>
      <c r="U13" s="276" t="s">
        <v>701</v>
      </c>
      <c r="V13" s="276" t="s">
        <v>609</v>
      </c>
      <c r="W13" s="341" t="s">
        <v>607</v>
      </c>
      <c r="X13" s="359">
        <f t="shared" si="2"/>
        <v>0.96</v>
      </c>
      <c r="Y13" s="344" t="str">
        <f t="shared" si="3"/>
        <v>EXCELENTE</v>
      </c>
      <c r="Z13" s="342" t="str">
        <f t="shared" si="4"/>
        <v>EN EJECUCIÓN</v>
      </c>
      <c r="AA13" s="343">
        <f t="shared" si="5"/>
        <v>0.96</v>
      </c>
    </row>
    <row r="14" spans="2:27" ht="79.5" customHeight="1" thickBot="1" x14ac:dyDescent="0.3">
      <c r="B14" s="381" t="s">
        <v>388</v>
      </c>
      <c r="C14" s="382" t="s">
        <v>389</v>
      </c>
      <c r="D14" s="52" t="s">
        <v>23</v>
      </c>
      <c r="E14" s="229" t="s">
        <v>543</v>
      </c>
      <c r="F14" s="383" t="s">
        <v>59</v>
      </c>
      <c r="G14" s="345">
        <v>1</v>
      </c>
      <c r="H14" s="352" t="s">
        <v>702</v>
      </c>
      <c r="I14" s="398">
        <v>6.25E-2</v>
      </c>
      <c r="J14" s="389">
        <v>100</v>
      </c>
      <c r="K14" s="385" t="s">
        <v>184</v>
      </c>
      <c r="L14" s="385" t="s">
        <v>703</v>
      </c>
      <c r="M14" s="698" t="s">
        <v>704</v>
      </c>
      <c r="N14" s="407">
        <v>0.5</v>
      </c>
      <c r="O14" s="407">
        <v>1</v>
      </c>
      <c r="P14" s="387">
        <v>0</v>
      </c>
      <c r="Q14" s="387">
        <v>0</v>
      </c>
      <c r="R14" s="716">
        <f t="shared" si="0"/>
        <v>0.5</v>
      </c>
      <c r="S14" s="238">
        <f t="shared" si="1"/>
        <v>6.25E-2</v>
      </c>
      <c r="T14" s="528">
        <v>0.1</v>
      </c>
      <c r="U14" s="341" t="s">
        <v>736</v>
      </c>
      <c r="V14" s="341" t="s">
        <v>737</v>
      </c>
      <c r="W14" s="341" t="s">
        <v>607</v>
      </c>
      <c r="X14" s="359">
        <f t="shared" si="2"/>
        <v>0.2</v>
      </c>
      <c r="Y14" s="344" t="str">
        <f t="shared" si="3"/>
        <v>MALO</v>
      </c>
      <c r="Z14" s="342" t="str">
        <f t="shared" si="4"/>
        <v>EN EJECUCIÓN</v>
      </c>
      <c r="AA14" s="343">
        <f t="shared" si="5"/>
        <v>1.2500000000000001E-2</v>
      </c>
    </row>
    <row r="15" spans="2:27" ht="79.5" customHeight="1" thickBot="1" x14ac:dyDescent="0.3">
      <c r="B15" s="372" t="s">
        <v>388</v>
      </c>
      <c r="C15" s="373" t="s">
        <v>389</v>
      </c>
      <c r="D15" s="374" t="s">
        <v>23</v>
      </c>
      <c r="E15" s="375" t="s">
        <v>543</v>
      </c>
      <c r="F15" s="376" t="s">
        <v>59</v>
      </c>
      <c r="G15" s="351">
        <v>2</v>
      </c>
      <c r="H15" s="392" t="s">
        <v>705</v>
      </c>
      <c r="I15" s="396">
        <v>6.25E-2</v>
      </c>
      <c r="J15" s="379">
        <v>12</v>
      </c>
      <c r="K15" s="378" t="s">
        <v>706</v>
      </c>
      <c r="L15" s="378" t="s">
        <v>707</v>
      </c>
      <c r="M15" s="697" t="s">
        <v>704</v>
      </c>
      <c r="N15" s="380">
        <v>6</v>
      </c>
      <c r="O15" s="380">
        <v>12</v>
      </c>
      <c r="P15" s="380">
        <v>0</v>
      </c>
      <c r="Q15" s="380">
        <v>0</v>
      </c>
      <c r="R15" s="717">
        <f t="shared" si="0"/>
        <v>6</v>
      </c>
      <c r="S15" s="238">
        <f t="shared" si="1"/>
        <v>6.25E-2</v>
      </c>
      <c r="T15" s="557">
        <v>6</v>
      </c>
      <c r="U15" s="341" t="s">
        <v>738</v>
      </c>
      <c r="V15" s="341" t="s">
        <v>739</v>
      </c>
      <c r="W15" s="361" t="s">
        <v>607</v>
      </c>
      <c r="X15" s="359">
        <f t="shared" si="2"/>
        <v>1</v>
      </c>
      <c r="Y15" s="344" t="str">
        <f t="shared" si="3"/>
        <v>EXCELENTE</v>
      </c>
      <c r="Z15" s="342" t="str">
        <f t="shared" si="4"/>
        <v>EN EJECUCIÓN</v>
      </c>
      <c r="AA15" s="343">
        <f t="shared" si="5"/>
        <v>6.25E-2</v>
      </c>
    </row>
    <row r="16" spans="2:27" ht="79.5" customHeight="1" thickBot="1" x14ac:dyDescent="0.3">
      <c r="B16" s="381" t="s">
        <v>388</v>
      </c>
      <c r="C16" s="382" t="s">
        <v>389</v>
      </c>
      <c r="D16" s="52" t="s">
        <v>23</v>
      </c>
      <c r="E16" s="229" t="s">
        <v>543</v>
      </c>
      <c r="F16" s="383" t="s">
        <v>59</v>
      </c>
      <c r="G16" s="345">
        <v>3</v>
      </c>
      <c r="H16" s="16" t="s">
        <v>708</v>
      </c>
      <c r="I16" s="398">
        <v>6.25E-2</v>
      </c>
      <c r="J16" s="386">
        <v>15</v>
      </c>
      <c r="K16" s="385" t="s">
        <v>709</v>
      </c>
      <c r="L16" s="385" t="s">
        <v>710</v>
      </c>
      <c r="M16" s="698" t="s">
        <v>704</v>
      </c>
      <c r="N16" s="388">
        <v>0</v>
      </c>
      <c r="O16" s="387">
        <v>7</v>
      </c>
      <c r="P16" s="387">
        <v>15</v>
      </c>
      <c r="Q16" s="387">
        <v>0</v>
      </c>
      <c r="R16" s="717">
        <f>NO16</f>
        <v>0</v>
      </c>
      <c r="S16" s="238">
        <f>IFERROR(R16/O16,0)*I16</f>
        <v>0</v>
      </c>
      <c r="T16" s="556">
        <v>0</v>
      </c>
      <c r="U16" s="341" t="s">
        <v>740</v>
      </c>
      <c r="V16" s="341" t="s">
        <v>741</v>
      </c>
      <c r="W16" s="340" t="s">
        <v>607</v>
      </c>
      <c r="X16" s="359">
        <f t="shared" si="2"/>
        <v>0</v>
      </c>
      <c r="Y16" s="344" t="str">
        <f t="shared" si="3"/>
        <v>MALO</v>
      </c>
      <c r="Z16" s="342" t="str">
        <f t="shared" si="4"/>
        <v>SIN EJECUTAR</v>
      </c>
      <c r="AA16" s="343">
        <f t="shared" si="5"/>
        <v>0</v>
      </c>
    </row>
    <row r="17" spans="2:27" ht="79.5" customHeight="1" thickBot="1" x14ac:dyDescent="0.3">
      <c r="B17" s="372" t="s">
        <v>388</v>
      </c>
      <c r="C17" s="373" t="s">
        <v>711</v>
      </c>
      <c r="D17" s="374" t="s">
        <v>23</v>
      </c>
      <c r="E17" s="375" t="s">
        <v>534</v>
      </c>
      <c r="F17" s="376" t="s">
        <v>59</v>
      </c>
      <c r="G17" s="360">
        <v>4</v>
      </c>
      <c r="H17" s="399" t="s">
        <v>712</v>
      </c>
      <c r="I17" s="396">
        <v>6.25E-2</v>
      </c>
      <c r="J17" s="409">
        <v>100</v>
      </c>
      <c r="K17" s="410" t="s">
        <v>184</v>
      </c>
      <c r="L17" s="410" t="s">
        <v>62</v>
      </c>
      <c r="M17" s="433" t="s">
        <v>293</v>
      </c>
      <c r="N17" s="404">
        <v>0.5</v>
      </c>
      <c r="O17" s="404">
        <v>1</v>
      </c>
      <c r="P17" s="380">
        <v>0</v>
      </c>
      <c r="Q17" s="380">
        <v>100</v>
      </c>
      <c r="R17" s="716">
        <f t="shared" ref="R17:R58" si="6">N17</f>
        <v>0.5</v>
      </c>
      <c r="S17" s="238">
        <f t="shared" si="1"/>
        <v>6.25E-2</v>
      </c>
      <c r="T17" s="341">
        <v>0.5</v>
      </c>
      <c r="U17" s="362" t="s">
        <v>742</v>
      </c>
      <c r="V17" s="362" t="s">
        <v>743</v>
      </c>
      <c r="W17" s="341"/>
      <c r="X17" s="359">
        <f t="shared" si="2"/>
        <v>1</v>
      </c>
      <c r="Y17" s="344" t="str">
        <f t="shared" si="3"/>
        <v>EXCELENTE</v>
      </c>
      <c r="Z17" s="342" t="str">
        <f t="shared" si="4"/>
        <v>EN EJECUCIÓN</v>
      </c>
      <c r="AA17" s="343">
        <f t="shared" si="5"/>
        <v>6.25E-2</v>
      </c>
    </row>
    <row r="18" spans="2:27" ht="79.5" customHeight="1" thickBot="1" x14ac:dyDescent="0.3">
      <c r="B18" s="381" t="s">
        <v>388</v>
      </c>
      <c r="C18" s="382" t="s">
        <v>711</v>
      </c>
      <c r="D18" s="52" t="s">
        <v>23</v>
      </c>
      <c r="E18" s="229" t="s">
        <v>534</v>
      </c>
      <c r="F18" s="383" t="s">
        <v>59</v>
      </c>
      <c r="G18" s="351">
        <v>5</v>
      </c>
      <c r="H18" s="403" t="s">
        <v>713</v>
      </c>
      <c r="I18" s="385">
        <v>6.25E-2</v>
      </c>
      <c r="J18" s="386">
        <v>100</v>
      </c>
      <c r="K18" s="385" t="s">
        <v>184</v>
      </c>
      <c r="L18" s="385" t="s">
        <v>714</v>
      </c>
      <c r="M18" s="698" t="s">
        <v>293</v>
      </c>
      <c r="N18" s="402"/>
      <c r="O18" s="402"/>
      <c r="P18" s="387">
        <v>75</v>
      </c>
      <c r="Q18" s="387">
        <v>100</v>
      </c>
      <c r="R18" s="717">
        <f t="shared" si="6"/>
        <v>0</v>
      </c>
      <c r="S18" s="238">
        <f t="shared" si="1"/>
        <v>0</v>
      </c>
      <c r="T18" s="556">
        <v>0</v>
      </c>
      <c r="U18" s="341" t="s">
        <v>607</v>
      </c>
      <c r="V18" s="341"/>
      <c r="W18" s="341"/>
      <c r="X18" s="359">
        <f t="shared" si="2"/>
        <v>0</v>
      </c>
      <c r="Y18" s="344" t="str">
        <f t="shared" si="3"/>
        <v>MALO</v>
      </c>
      <c r="Z18" s="342" t="str">
        <f t="shared" si="4"/>
        <v>SIN EJECUTAR</v>
      </c>
      <c r="AA18" s="343">
        <f t="shared" si="5"/>
        <v>0</v>
      </c>
    </row>
    <row r="19" spans="2:27" ht="79.5" customHeight="1" thickBot="1" x14ac:dyDescent="0.3">
      <c r="B19" s="372" t="s">
        <v>388</v>
      </c>
      <c r="C19" s="373" t="s">
        <v>711</v>
      </c>
      <c r="D19" s="374" t="s">
        <v>23</v>
      </c>
      <c r="E19" s="375" t="s">
        <v>534</v>
      </c>
      <c r="F19" s="376" t="s">
        <v>59</v>
      </c>
      <c r="G19" s="351">
        <v>6</v>
      </c>
      <c r="H19" s="403" t="s">
        <v>715</v>
      </c>
      <c r="I19" s="378">
        <v>6.25E-2</v>
      </c>
      <c r="J19" s="379">
        <v>100</v>
      </c>
      <c r="K19" s="378" t="s">
        <v>184</v>
      </c>
      <c r="L19" s="378" t="s">
        <v>716</v>
      </c>
      <c r="M19" s="697" t="s">
        <v>293</v>
      </c>
      <c r="N19" s="404"/>
      <c r="O19" s="404"/>
      <c r="P19" s="380">
        <v>75</v>
      </c>
      <c r="Q19" s="380">
        <v>100</v>
      </c>
      <c r="R19" s="717">
        <f t="shared" si="6"/>
        <v>0</v>
      </c>
      <c r="S19" s="238">
        <f t="shared" si="1"/>
        <v>0</v>
      </c>
      <c r="T19" s="556">
        <v>0</v>
      </c>
      <c r="U19" s="341" t="s">
        <v>607</v>
      </c>
      <c r="V19" s="341"/>
      <c r="W19" s="341"/>
      <c r="X19" s="359">
        <f t="shared" si="2"/>
        <v>0</v>
      </c>
      <c r="Y19" s="344" t="str">
        <f t="shared" si="3"/>
        <v>MALO</v>
      </c>
      <c r="Z19" s="342" t="str">
        <f t="shared" si="4"/>
        <v>SIN EJECUTAR</v>
      </c>
      <c r="AA19" s="343">
        <f t="shared" si="5"/>
        <v>0</v>
      </c>
    </row>
    <row r="20" spans="2:27" ht="79.5" customHeight="1" thickBot="1" x14ac:dyDescent="0.3">
      <c r="B20" s="381" t="s">
        <v>388</v>
      </c>
      <c r="C20" s="382" t="s">
        <v>711</v>
      </c>
      <c r="D20" s="52" t="s">
        <v>23</v>
      </c>
      <c r="E20" s="229" t="s">
        <v>534</v>
      </c>
      <c r="F20" s="383" t="s">
        <v>59</v>
      </c>
      <c r="G20" s="351">
        <v>7</v>
      </c>
      <c r="H20" s="383" t="s">
        <v>717</v>
      </c>
      <c r="I20" s="398">
        <v>6.25E-2</v>
      </c>
      <c r="J20" s="386">
        <v>100</v>
      </c>
      <c r="K20" s="385" t="s">
        <v>184</v>
      </c>
      <c r="L20" s="385" t="s">
        <v>294</v>
      </c>
      <c r="M20" s="698" t="s">
        <v>293</v>
      </c>
      <c r="N20" s="402">
        <v>0.5</v>
      </c>
      <c r="O20" s="402">
        <v>1</v>
      </c>
      <c r="P20" s="387"/>
      <c r="Q20" s="387"/>
      <c r="R20" s="716">
        <f t="shared" si="6"/>
        <v>0.5</v>
      </c>
      <c r="S20" s="238">
        <f t="shared" si="1"/>
        <v>6.25E-2</v>
      </c>
      <c r="T20" s="341">
        <v>0.5</v>
      </c>
      <c r="U20" s="362" t="s">
        <v>744</v>
      </c>
      <c r="V20" s="362" t="s">
        <v>745</v>
      </c>
      <c r="W20" s="341"/>
      <c r="X20" s="359">
        <f t="shared" si="2"/>
        <v>1</v>
      </c>
      <c r="Y20" s="344" t="str">
        <f t="shared" si="3"/>
        <v>EXCELENTE</v>
      </c>
      <c r="Z20" s="342" t="str">
        <f t="shared" si="4"/>
        <v>EN EJECUCIÓN</v>
      </c>
      <c r="AA20" s="343">
        <f t="shared" si="5"/>
        <v>6.25E-2</v>
      </c>
    </row>
    <row r="21" spans="2:27" ht="79.5" customHeight="1" thickBot="1" x14ac:dyDescent="0.3">
      <c r="B21" s="372" t="s">
        <v>388</v>
      </c>
      <c r="C21" s="373" t="s">
        <v>711</v>
      </c>
      <c r="D21" s="374" t="s">
        <v>23</v>
      </c>
      <c r="E21" s="375" t="s">
        <v>534</v>
      </c>
      <c r="F21" s="376" t="s">
        <v>59</v>
      </c>
      <c r="G21" s="351">
        <v>8</v>
      </c>
      <c r="H21" s="352" t="s">
        <v>718</v>
      </c>
      <c r="I21" s="396">
        <v>6.25E-2</v>
      </c>
      <c r="J21" s="393">
        <v>100</v>
      </c>
      <c r="K21" s="394" t="s">
        <v>184</v>
      </c>
      <c r="L21" s="394" t="s">
        <v>72</v>
      </c>
      <c r="M21" s="699" t="s">
        <v>293</v>
      </c>
      <c r="N21" s="404">
        <v>1</v>
      </c>
      <c r="O21" s="404"/>
      <c r="P21" s="380"/>
      <c r="Q21" s="380"/>
      <c r="R21" s="716">
        <f t="shared" si="6"/>
        <v>1</v>
      </c>
      <c r="S21" s="238">
        <f t="shared" si="1"/>
        <v>6.25E-2</v>
      </c>
      <c r="T21" s="341">
        <v>1</v>
      </c>
      <c r="U21" s="362" t="s">
        <v>746</v>
      </c>
      <c r="V21" s="362" t="s">
        <v>747</v>
      </c>
      <c r="W21" s="341" t="s">
        <v>607</v>
      </c>
      <c r="X21" s="359">
        <f t="shared" si="2"/>
        <v>1</v>
      </c>
      <c r="Y21" s="344" t="str">
        <f t="shared" si="3"/>
        <v>EXCELENTE</v>
      </c>
      <c r="Z21" s="342" t="str">
        <f t="shared" si="4"/>
        <v>EN EJECUCIÓN</v>
      </c>
      <c r="AA21" s="343">
        <f t="shared" si="5"/>
        <v>6.25E-2</v>
      </c>
    </row>
    <row r="22" spans="2:27" ht="79.5" customHeight="1" thickBot="1" x14ac:dyDescent="0.3">
      <c r="B22" s="381" t="s">
        <v>388</v>
      </c>
      <c r="C22" s="382" t="s">
        <v>711</v>
      </c>
      <c r="D22" s="52" t="s">
        <v>23</v>
      </c>
      <c r="E22" s="229" t="s">
        <v>534</v>
      </c>
      <c r="F22" s="383" t="s">
        <v>59</v>
      </c>
      <c r="G22" s="351">
        <v>9</v>
      </c>
      <c r="H22" s="384" t="s">
        <v>719</v>
      </c>
      <c r="I22" s="398">
        <v>6.25E-2</v>
      </c>
      <c r="J22" s="386">
        <v>100</v>
      </c>
      <c r="K22" s="385" t="s">
        <v>184</v>
      </c>
      <c r="L22" s="385" t="s">
        <v>81</v>
      </c>
      <c r="M22" s="698" t="s">
        <v>293</v>
      </c>
      <c r="N22" s="411">
        <v>1</v>
      </c>
      <c r="O22" s="411"/>
      <c r="P22" s="412"/>
      <c r="Q22" s="412"/>
      <c r="R22" s="716">
        <f t="shared" si="6"/>
        <v>1</v>
      </c>
      <c r="S22" s="238">
        <f t="shared" si="1"/>
        <v>6.25E-2</v>
      </c>
      <c r="T22" s="341">
        <v>1</v>
      </c>
      <c r="U22" s="362" t="s">
        <v>748</v>
      </c>
      <c r="V22" s="362" t="s">
        <v>749</v>
      </c>
      <c r="W22" s="363"/>
      <c r="X22" s="359">
        <f t="shared" si="2"/>
        <v>1</v>
      </c>
      <c r="Y22" s="344" t="str">
        <f t="shared" si="3"/>
        <v>EXCELENTE</v>
      </c>
      <c r="Z22" s="342" t="str">
        <f t="shared" si="4"/>
        <v>EN EJECUCIÓN</v>
      </c>
      <c r="AA22" s="343">
        <f t="shared" si="5"/>
        <v>6.25E-2</v>
      </c>
    </row>
    <row r="23" spans="2:27" ht="79.5" customHeight="1" thickBot="1" x14ac:dyDescent="0.3">
      <c r="B23" s="372" t="s">
        <v>388</v>
      </c>
      <c r="C23" s="373" t="s">
        <v>711</v>
      </c>
      <c r="D23" s="374" t="s">
        <v>23</v>
      </c>
      <c r="E23" s="375" t="s">
        <v>534</v>
      </c>
      <c r="F23" s="376" t="s">
        <v>59</v>
      </c>
      <c r="G23" s="345">
        <v>10</v>
      </c>
      <c r="H23" s="392" t="s">
        <v>720</v>
      </c>
      <c r="I23" s="396">
        <v>6.25E-2</v>
      </c>
      <c r="J23" s="393">
        <v>100</v>
      </c>
      <c r="K23" s="394" t="s">
        <v>184</v>
      </c>
      <c r="L23" s="394" t="s">
        <v>88</v>
      </c>
      <c r="M23" s="699" t="s">
        <v>293</v>
      </c>
      <c r="N23" s="413">
        <v>0.5</v>
      </c>
      <c r="O23" s="413">
        <v>1</v>
      </c>
      <c r="P23" s="413">
        <v>0</v>
      </c>
      <c r="Q23" s="404">
        <v>0</v>
      </c>
      <c r="R23" s="716">
        <f t="shared" si="6"/>
        <v>0.5</v>
      </c>
      <c r="S23" s="238">
        <f t="shared" si="1"/>
        <v>6.25E-2</v>
      </c>
      <c r="T23" s="408">
        <v>0.5</v>
      </c>
      <c r="U23" s="362" t="s">
        <v>750</v>
      </c>
      <c r="V23" s="362" t="s">
        <v>751</v>
      </c>
      <c r="W23" s="347"/>
      <c r="X23" s="359">
        <f t="shared" si="2"/>
        <v>1</v>
      </c>
      <c r="Y23" s="344" t="str">
        <f t="shared" si="3"/>
        <v>EXCELENTE</v>
      </c>
      <c r="Z23" s="342" t="str">
        <f t="shared" si="4"/>
        <v>EN EJECUCIÓN</v>
      </c>
      <c r="AA23" s="343">
        <f t="shared" si="5"/>
        <v>6.25E-2</v>
      </c>
    </row>
    <row r="24" spans="2:27" ht="79.5" customHeight="1" thickBot="1" x14ac:dyDescent="0.3">
      <c r="B24" s="381" t="s">
        <v>388</v>
      </c>
      <c r="C24" s="382" t="s">
        <v>711</v>
      </c>
      <c r="D24" s="52" t="s">
        <v>23</v>
      </c>
      <c r="E24" s="229" t="s">
        <v>534</v>
      </c>
      <c r="F24" s="383" t="s">
        <v>59</v>
      </c>
      <c r="G24" s="345">
        <v>11</v>
      </c>
      <c r="H24" s="352" t="s">
        <v>721</v>
      </c>
      <c r="I24" s="398">
        <v>6.25E-2</v>
      </c>
      <c r="J24" s="389">
        <v>100</v>
      </c>
      <c r="K24" s="390" t="s">
        <v>184</v>
      </c>
      <c r="L24" s="390" t="s">
        <v>722</v>
      </c>
      <c r="M24" s="700" t="s">
        <v>293</v>
      </c>
      <c r="N24" s="720">
        <v>0.5</v>
      </c>
      <c r="O24" s="414">
        <v>1</v>
      </c>
      <c r="P24" s="414"/>
      <c r="Q24" s="721"/>
      <c r="R24" s="716">
        <f t="shared" si="6"/>
        <v>0.5</v>
      </c>
      <c r="S24" s="238">
        <f t="shared" si="1"/>
        <v>6.25E-2</v>
      </c>
      <c r="T24" s="408">
        <v>0.5</v>
      </c>
      <c r="U24" s="362" t="s">
        <v>752</v>
      </c>
      <c r="V24" s="362" t="s">
        <v>753</v>
      </c>
      <c r="W24" s="347"/>
      <c r="X24" s="359">
        <f t="shared" si="2"/>
        <v>1</v>
      </c>
      <c r="Y24" s="344" t="str">
        <f t="shared" si="3"/>
        <v>EXCELENTE</v>
      </c>
      <c r="Z24" s="342" t="str">
        <f t="shared" si="4"/>
        <v>EN EJECUCIÓN</v>
      </c>
      <c r="AA24" s="343">
        <f t="shared" si="5"/>
        <v>6.25E-2</v>
      </c>
    </row>
    <row r="25" spans="2:27" ht="79.5" thickBot="1" x14ac:dyDescent="0.3">
      <c r="B25" s="372" t="s">
        <v>388</v>
      </c>
      <c r="C25" s="373" t="s">
        <v>389</v>
      </c>
      <c r="D25" s="374" t="s">
        <v>23</v>
      </c>
      <c r="E25" s="375" t="s">
        <v>535</v>
      </c>
      <c r="F25" s="376" t="s">
        <v>59</v>
      </c>
      <c r="G25" s="345">
        <v>12</v>
      </c>
      <c r="H25" s="377" t="s">
        <v>723</v>
      </c>
      <c r="I25" s="396">
        <v>6.25E-2</v>
      </c>
      <c r="J25" s="379">
        <v>100</v>
      </c>
      <c r="K25" s="378" t="s">
        <v>184</v>
      </c>
      <c r="L25" s="378" t="s">
        <v>724</v>
      </c>
      <c r="M25" s="697" t="s">
        <v>725</v>
      </c>
      <c r="N25" s="415">
        <v>0.45</v>
      </c>
      <c r="O25" s="415">
        <v>1</v>
      </c>
      <c r="P25" s="416">
        <v>0</v>
      </c>
      <c r="Q25" s="416">
        <v>0</v>
      </c>
      <c r="R25" s="716">
        <f t="shared" si="6"/>
        <v>0.45</v>
      </c>
      <c r="S25" s="238">
        <f t="shared" si="1"/>
        <v>6.25E-2</v>
      </c>
      <c r="T25" s="364">
        <v>0.32</v>
      </c>
      <c r="U25" s="340" t="s">
        <v>754</v>
      </c>
      <c r="V25" s="340" t="s">
        <v>755</v>
      </c>
      <c r="W25" s="347"/>
      <c r="X25" s="359">
        <f t="shared" si="2"/>
        <v>0.71111111111111114</v>
      </c>
      <c r="Y25" s="344" t="str">
        <f t="shared" si="3"/>
        <v>REGULAR</v>
      </c>
      <c r="Z25" s="342" t="str">
        <f t="shared" si="4"/>
        <v>EN EJECUCIÓN</v>
      </c>
      <c r="AA25" s="343">
        <f t="shared" si="5"/>
        <v>4.4444444444444446E-2</v>
      </c>
    </row>
    <row r="26" spans="2:27" ht="95.25" thickBot="1" x14ac:dyDescent="0.3">
      <c r="B26" s="381" t="s">
        <v>388</v>
      </c>
      <c r="C26" s="382" t="s">
        <v>389</v>
      </c>
      <c r="D26" s="52" t="s">
        <v>23</v>
      </c>
      <c r="E26" s="229" t="s">
        <v>535</v>
      </c>
      <c r="F26" s="383" t="s">
        <v>59</v>
      </c>
      <c r="G26" s="345">
        <v>13</v>
      </c>
      <c r="H26" s="384" t="s">
        <v>726</v>
      </c>
      <c r="I26" s="398">
        <v>6.25E-2</v>
      </c>
      <c r="J26" s="386">
        <v>100</v>
      </c>
      <c r="K26" s="385" t="s">
        <v>184</v>
      </c>
      <c r="L26" s="385" t="s">
        <v>727</v>
      </c>
      <c r="M26" s="698" t="s">
        <v>725</v>
      </c>
      <c r="N26" s="407">
        <v>0.45</v>
      </c>
      <c r="O26" s="407">
        <v>1</v>
      </c>
      <c r="P26" s="387">
        <v>0</v>
      </c>
      <c r="Q26" s="387">
        <v>0</v>
      </c>
      <c r="R26" s="716">
        <f t="shared" si="6"/>
        <v>0.45</v>
      </c>
      <c r="S26" s="238">
        <f t="shared" si="1"/>
        <v>6.25E-2</v>
      </c>
      <c r="T26" s="408">
        <v>0.41</v>
      </c>
      <c r="U26" s="340" t="s">
        <v>756</v>
      </c>
      <c r="V26" s="340" t="s">
        <v>755</v>
      </c>
      <c r="W26" s="347"/>
      <c r="X26" s="359">
        <f t="shared" si="2"/>
        <v>0.91111111111111098</v>
      </c>
      <c r="Y26" s="344" t="str">
        <f t="shared" si="3"/>
        <v>BUENO</v>
      </c>
      <c r="Z26" s="342" t="str">
        <f t="shared" si="4"/>
        <v>EN EJECUCIÓN</v>
      </c>
      <c r="AA26" s="343">
        <f t="shared" si="5"/>
        <v>5.6944444444444436E-2</v>
      </c>
    </row>
    <row r="27" spans="2:27" ht="142.5" thickBot="1" x14ac:dyDescent="0.3">
      <c r="B27" s="372" t="s">
        <v>388</v>
      </c>
      <c r="C27" s="373" t="s">
        <v>389</v>
      </c>
      <c r="D27" s="374" t="s">
        <v>23</v>
      </c>
      <c r="E27" s="375" t="s">
        <v>535</v>
      </c>
      <c r="F27" s="376" t="s">
        <v>59</v>
      </c>
      <c r="G27" s="345">
        <v>14</v>
      </c>
      <c r="H27" s="377" t="s">
        <v>728</v>
      </c>
      <c r="I27" s="396">
        <v>6.25E-2</v>
      </c>
      <c r="J27" s="379">
        <v>4</v>
      </c>
      <c r="K27" s="378" t="s">
        <v>729</v>
      </c>
      <c r="L27" s="378" t="s">
        <v>730</v>
      </c>
      <c r="M27" s="697" t="s">
        <v>725</v>
      </c>
      <c r="N27" s="380">
        <v>1</v>
      </c>
      <c r="O27" s="380">
        <v>2</v>
      </c>
      <c r="P27" s="380">
        <v>3</v>
      </c>
      <c r="Q27" s="380">
        <v>4</v>
      </c>
      <c r="R27" s="717">
        <f t="shared" si="6"/>
        <v>1</v>
      </c>
      <c r="S27" s="238">
        <f t="shared" si="1"/>
        <v>6.25E-2</v>
      </c>
      <c r="T27" s="557">
        <v>1</v>
      </c>
      <c r="U27" s="340" t="s">
        <v>757</v>
      </c>
      <c r="V27" s="340" t="s">
        <v>755</v>
      </c>
      <c r="W27" s="347"/>
      <c r="X27" s="359">
        <f t="shared" si="2"/>
        <v>1</v>
      </c>
      <c r="Y27" s="344" t="str">
        <f t="shared" si="3"/>
        <v>EXCELENTE</v>
      </c>
      <c r="Z27" s="342" t="str">
        <f t="shared" si="4"/>
        <v>EN EJECUCIÓN</v>
      </c>
      <c r="AA27" s="343">
        <f t="shared" si="5"/>
        <v>6.25E-2</v>
      </c>
    </row>
    <row r="28" spans="2:27" ht="79.5" customHeight="1" thickBot="1" x14ac:dyDescent="0.3">
      <c r="B28" s="381" t="s">
        <v>388</v>
      </c>
      <c r="C28" s="382" t="s">
        <v>389</v>
      </c>
      <c r="D28" s="52" t="s">
        <v>23</v>
      </c>
      <c r="E28" s="229" t="s">
        <v>535</v>
      </c>
      <c r="F28" s="383" t="s">
        <v>59</v>
      </c>
      <c r="G28" s="345">
        <v>15</v>
      </c>
      <c r="H28" s="406" t="s">
        <v>731</v>
      </c>
      <c r="I28" s="398">
        <v>6.25E-2</v>
      </c>
      <c r="J28" s="386">
        <v>100</v>
      </c>
      <c r="K28" s="385" t="s">
        <v>184</v>
      </c>
      <c r="L28" s="385" t="s">
        <v>732</v>
      </c>
      <c r="M28" s="698" t="s">
        <v>725</v>
      </c>
      <c r="N28" s="407">
        <v>0.25</v>
      </c>
      <c r="O28" s="407">
        <v>0.85</v>
      </c>
      <c r="P28" s="407">
        <v>1</v>
      </c>
      <c r="Q28" s="387">
        <v>0</v>
      </c>
      <c r="R28" s="716">
        <f t="shared" si="6"/>
        <v>0.25</v>
      </c>
      <c r="S28" s="238">
        <f t="shared" si="1"/>
        <v>6.25E-2</v>
      </c>
      <c r="T28" s="408">
        <v>0.25</v>
      </c>
      <c r="U28" s="340" t="s">
        <v>758</v>
      </c>
      <c r="V28" s="340" t="s">
        <v>755</v>
      </c>
      <c r="W28" s="347"/>
      <c r="X28" s="359">
        <f t="shared" si="2"/>
        <v>1</v>
      </c>
      <c r="Y28" s="344" t="str">
        <f t="shared" si="3"/>
        <v>EXCELENTE</v>
      </c>
      <c r="Z28" s="342" t="str">
        <f t="shared" si="4"/>
        <v>EN EJECUCIÓN</v>
      </c>
      <c r="AA28" s="343">
        <f t="shared" si="5"/>
        <v>6.25E-2</v>
      </c>
    </row>
    <row r="29" spans="2:27" ht="75.75" customHeight="1" thickBot="1" x14ac:dyDescent="0.3">
      <c r="B29" s="372" t="s">
        <v>388</v>
      </c>
      <c r="C29" s="373" t="s">
        <v>389</v>
      </c>
      <c r="D29" s="374" t="s">
        <v>23</v>
      </c>
      <c r="E29" s="375" t="s">
        <v>535</v>
      </c>
      <c r="F29" s="376" t="s">
        <v>59</v>
      </c>
      <c r="G29" s="345">
        <v>16</v>
      </c>
      <c r="H29" s="405" t="s">
        <v>733</v>
      </c>
      <c r="I29" s="396">
        <v>6.25E-2</v>
      </c>
      <c r="J29" s="379">
        <v>100</v>
      </c>
      <c r="K29" s="378" t="s">
        <v>184</v>
      </c>
      <c r="L29" s="378" t="s">
        <v>734</v>
      </c>
      <c r="M29" s="697" t="s">
        <v>735</v>
      </c>
      <c r="N29" s="397">
        <v>0.25</v>
      </c>
      <c r="O29" s="397">
        <v>0.5</v>
      </c>
      <c r="P29" s="397">
        <v>0.75</v>
      </c>
      <c r="Q29" s="397">
        <v>1</v>
      </c>
      <c r="R29" s="716">
        <f t="shared" si="6"/>
        <v>0.25</v>
      </c>
      <c r="S29" s="238">
        <f t="shared" si="1"/>
        <v>6.25E-2</v>
      </c>
      <c r="T29" s="364">
        <v>0.25</v>
      </c>
      <c r="U29" s="347" t="s">
        <v>946</v>
      </c>
      <c r="V29" s="347"/>
      <c r="W29" s="347"/>
      <c r="X29" s="359">
        <f t="shared" si="2"/>
        <v>1</v>
      </c>
      <c r="Y29" s="344" t="str">
        <f t="shared" si="3"/>
        <v>EXCELENTE</v>
      </c>
      <c r="Z29" s="342" t="str">
        <f t="shared" si="4"/>
        <v>EN EJECUCIÓN</v>
      </c>
      <c r="AA29" s="343">
        <f t="shared" si="5"/>
        <v>6.25E-2</v>
      </c>
    </row>
    <row r="30" spans="2:27" ht="76.5" customHeight="1" thickBot="1" x14ac:dyDescent="0.3">
      <c r="B30" s="381" t="s">
        <v>388</v>
      </c>
      <c r="C30" s="382" t="s">
        <v>389</v>
      </c>
      <c r="D30" s="52" t="s">
        <v>23</v>
      </c>
      <c r="E30" s="229" t="s">
        <v>536</v>
      </c>
      <c r="F30" s="383" t="s">
        <v>115</v>
      </c>
      <c r="G30" s="345">
        <v>1</v>
      </c>
      <c r="H30" s="406" t="s">
        <v>759</v>
      </c>
      <c r="I30" s="385">
        <v>0.25</v>
      </c>
      <c r="J30" s="386">
        <v>100</v>
      </c>
      <c r="K30" s="385" t="s">
        <v>184</v>
      </c>
      <c r="L30" s="385" t="s">
        <v>760</v>
      </c>
      <c r="M30" s="698" t="s">
        <v>117</v>
      </c>
      <c r="N30" s="412">
        <v>0.25</v>
      </c>
      <c r="O30" s="412">
        <v>0.5</v>
      </c>
      <c r="P30" s="412">
        <v>0.75</v>
      </c>
      <c r="Q30" s="412">
        <v>1</v>
      </c>
      <c r="R30" s="716">
        <f t="shared" si="6"/>
        <v>0.25</v>
      </c>
      <c r="S30" s="238">
        <f t="shared" si="1"/>
        <v>0.25</v>
      </c>
      <c r="T30" s="408">
        <v>0.25</v>
      </c>
      <c r="U30" s="362" t="s">
        <v>868</v>
      </c>
      <c r="V30" s="362" t="s">
        <v>869</v>
      </c>
      <c r="W30" s="347"/>
      <c r="X30" s="359">
        <f t="shared" si="2"/>
        <v>1</v>
      </c>
      <c r="Y30" s="344" t="str">
        <f t="shared" si="3"/>
        <v>EXCELENTE</v>
      </c>
      <c r="Z30" s="342" t="str">
        <f t="shared" si="4"/>
        <v>EN EJECUCIÓN</v>
      </c>
      <c r="AA30" s="343">
        <f t="shared" si="5"/>
        <v>0.25</v>
      </c>
    </row>
    <row r="31" spans="2:27" ht="76.5" customHeight="1" thickBot="1" x14ac:dyDescent="0.3">
      <c r="B31" s="372" t="s">
        <v>388</v>
      </c>
      <c r="C31" s="373" t="s">
        <v>389</v>
      </c>
      <c r="D31" s="374" t="s">
        <v>23</v>
      </c>
      <c r="E31" s="375" t="s">
        <v>536</v>
      </c>
      <c r="F31" s="376" t="s">
        <v>115</v>
      </c>
      <c r="G31" s="345">
        <v>2</v>
      </c>
      <c r="H31" s="405" t="s">
        <v>761</v>
      </c>
      <c r="I31" s="378">
        <v>0.25</v>
      </c>
      <c r="J31" s="379">
        <v>100</v>
      </c>
      <c r="K31" s="378" t="s">
        <v>184</v>
      </c>
      <c r="L31" s="378" t="s">
        <v>762</v>
      </c>
      <c r="M31" s="697" t="s">
        <v>117</v>
      </c>
      <c r="N31" s="397">
        <v>0.4</v>
      </c>
      <c r="O31" s="397">
        <v>0.8</v>
      </c>
      <c r="P31" s="397">
        <v>0.9</v>
      </c>
      <c r="Q31" s="397">
        <v>1</v>
      </c>
      <c r="R31" s="716">
        <f t="shared" si="6"/>
        <v>0.4</v>
      </c>
      <c r="S31" s="238">
        <f t="shared" si="1"/>
        <v>0.25</v>
      </c>
      <c r="T31" s="361">
        <v>0.4</v>
      </c>
      <c r="U31" s="362" t="s">
        <v>870</v>
      </c>
      <c r="V31" s="362" t="s">
        <v>871</v>
      </c>
      <c r="W31" s="347"/>
      <c r="X31" s="359">
        <f t="shared" si="2"/>
        <v>1</v>
      </c>
      <c r="Y31" s="344" t="str">
        <f t="shared" si="3"/>
        <v>EXCELENTE</v>
      </c>
      <c r="Z31" s="342" t="str">
        <f t="shared" si="4"/>
        <v>EN EJECUCIÓN</v>
      </c>
      <c r="AA31" s="343">
        <f t="shared" si="5"/>
        <v>0.25</v>
      </c>
    </row>
    <row r="32" spans="2:27" ht="76.5" customHeight="1" thickBot="1" x14ac:dyDescent="0.3">
      <c r="B32" s="381" t="s">
        <v>388</v>
      </c>
      <c r="C32" s="382" t="s">
        <v>389</v>
      </c>
      <c r="D32" s="52" t="s">
        <v>23</v>
      </c>
      <c r="E32" s="229" t="s">
        <v>536</v>
      </c>
      <c r="F32" s="383" t="s">
        <v>115</v>
      </c>
      <c r="G32" s="345">
        <v>3</v>
      </c>
      <c r="H32" s="406" t="s">
        <v>763</v>
      </c>
      <c r="I32" s="385">
        <v>0.25</v>
      </c>
      <c r="J32" s="386">
        <v>100</v>
      </c>
      <c r="K32" s="385" t="s">
        <v>184</v>
      </c>
      <c r="L32" s="385" t="s">
        <v>764</v>
      </c>
      <c r="M32" s="698" t="s">
        <v>117</v>
      </c>
      <c r="N32" s="407">
        <v>0</v>
      </c>
      <c r="O32" s="407">
        <v>0.5</v>
      </c>
      <c r="P32" s="407">
        <v>1</v>
      </c>
      <c r="Q32" s="407">
        <v>0</v>
      </c>
      <c r="R32" s="716">
        <f t="shared" si="6"/>
        <v>0</v>
      </c>
      <c r="S32" s="238">
        <f t="shared" si="1"/>
        <v>0</v>
      </c>
      <c r="T32" s="408">
        <v>0</v>
      </c>
      <c r="U32" s="347"/>
      <c r="V32" s="347"/>
      <c r="W32" s="347"/>
      <c r="X32" s="359">
        <f t="shared" si="2"/>
        <v>0</v>
      </c>
      <c r="Y32" s="344" t="str">
        <f t="shared" si="3"/>
        <v>MALO</v>
      </c>
      <c r="Z32" s="342" t="str">
        <f t="shared" si="4"/>
        <v>SIN EJECUTAR</v>
      </c>
      <c r="AA32" s="343">
        <f t="shared" si="5"/>
        <v>0</v>
      </c>
    </row>
    <row r="33" spans="2:27" ht="76.5" customHeight="1" thickBot="1" x14ac:dyDescent="0.3">
      <c r="B33" s="372" t="s">
        <v>388</v>
      </c>
      <c r="C33" s="373" t="s">
        <v>389</v>
      </c>
      <c r="D33" s="374" t="s">
        <v>23</v>
      </c>
      <c r="E33" s="375" t="s">
        <v>536</v>
      </c>
      <c r="F33" s="376" t="s">
        <v>115</v>
      </c>
      <c r="G33" s="345">
        <v>4</v>
      </c>
      <c r="H33" s="405" t="s">
        <v>765</v>
      </c>
      <c r="I33" s="378">
        <v>0.25</v>
      </c>
      <c r="J33" s="379">
        <v>100</v>
      </c>
      <c r="K33" s="378" t="s">
        <v>184</v>
      </c>
      <c r="L33" s="378" t="s">
        <v>766</v>
      </c>
      <c r="M33" s="697" t="s">
        <v>117</v>
      </c>
      <c r="N33" s="397">
        <v>0.35</v>
      </c>
      <c r="O33" s="397">
        <v>0.7</v>
      </c>
      <c r="P33" s="397">
        <v>0.85</v>
      </c>
      <c r="Q33" s="397">
        <v>1</v>
      </c>
      <c r="R33" s="716">
        <f t="shared" si="6"/>
        <v>0.35</v>
      </c>
      <c r="S33" s="238">
        <f t="shared" si="1"/>
        <v>0.25</v>
      </c>
      <c r="T33" s="408">
        <v>0.35</v>
      </c>
      <c r="U33" s="362" t="s">
        <v>921</v>
      </c>
      <c r="V33" s="362" t="s">
        <v>922</v>
      </c>
      <c r="W33" s="347"/>
      <c r="X33" s="359">
        <f t="shared" si="2"/>
        <v>1</v>
      </c>
      <c r="Y33" s="344" t="str">
        <f t="shared" si="3"/>
        <v>EXCELENTE</v>
      </c>
      <c r="Z33" s="342" t="str">
        <f t="shared" si="4"/>
        <v>EN EJECUCIÓN</v>
      </c>
      <c r="AA33" s="343">
        <f t="shared" si="5"/>
        <v>0.25</v>
      </c>
    </row>
    <row r="34" spans="2:27" ht="105.75" customHeight="1" thickBot="1" x14ac:dyDescent="0.3">
      <c r="B34" s="381" t="s">
        <v>391</v>
      </c>
      <c r="C34" s="382" t="s">
        <v>767</v>
      </c>
      <c r="D34" s="52" t="s">
        <v>52</v>
      </c>
      <c r="E34" s="229" t="s">
        <v>537</v>
      </c>
      <c r="F34" s="383" t="s">
        <v>131</v>
      </c>
      <c r="G34" s="345">
        <v>1</v>
      </c>
      <c r="H34" s="417" t="s">
        <v>768</v>
      </c>
      <c r="I34" s="418">
        <v>6.25E-2</v>
      </c>
      <c r="J34" s="386">
        <v>100</v>
      </c>
      <c r="K34" s="385" t="s">
        <v>769</v>
      </c>
      <c r="L34" s="385" t="s">
        <v>770</v>
      </c>
      <c r="M34" s="698" t="s">
        <v>771</v>
      </c>
      <c r="N34" s="412">
        <v>0.25</v>
      </c>
      <c r="O34" s="412">
        <v>0.5</v>
      </c>
      <c r="P34" s="412">
        <v>0.75</v>
      </c>
      <c r="Q34" s="412">
        <v>1</v>
      </c>
      <c r="R34" s="716">
        <f t="shared" si="6"/>
        <v>0.25</v>
      </c>
      <c r="S34" s="238">
        <f t="shared" si="1"/>
        <v>6.25E-2</v>
      </c>
      <c r="T34" s="408">
        <v>0.25</v>
      </c>
      <c r="U34" s="529" t="s">
        <v>872</v>
      </c>
      <c r="V34" s="362" t="s">
        <v>873</v>
      </c>
      <c r="W34" s="530"/>
      <c r="X34" s="359">
        <f t="shared" si="2"/>
        <v>1</v>
      </c>
      <c r="Y34" s="344" t="str">
        <f t="shared" si="3"/>
        <v>EXCELENTE</v>
      </c>
      <c r="Z34" s="342" t="str">
        <f t="shared" si="4"/>
        <v>EN EJECUCIÓN</v>
      </c>
      <c r="AA34" s="343">
        <f t="shared" si="5"/>
        <v>6.25E-2</v>
      </c>
    </row>
    <row r="35" spans="2:27" ht="75.75" customHeight="1" thickBot="1" x14ac:dyDescent="0.3">
      <c r="B35" s="372" t="s">
        <v>391</v>
      </c>
      <c r="C35" s="373" t="s">
        <v>767</v>
      </c>
      <c r="D35" s="374" t="s">
        <v>142</v>
      </c>
      <c r="E35" s="375" t="s">
        <v>537</v>
      </c>
      <c r="F35" s="376" t="s">
        <v>131</v>
      </c>
      <c r="G35" s="345">
        <v>2</v>
      </c>
      <c r="H35" s="419" t="s">
        <v>772</v>
      </c>
      <c r="I35" s="420">
        <v>6.25E-2</v>
      </c>
      <c r="J35" s="379">
        <v>100</v>
      </c>
      <c r="K35" s="378" t="s">
        <v>769</v>
      </c>
      <c r="L35" s="378" t="s">
        <v>773</v>
      </c>
      <c r="M35" s="697" t="s">
        <v>771</v>
      </c>
      <c r="N35" s="395">
        <v>0.25</v>
      </c>
      <c r="O35" s="395">
        <v>0.5</v>
      </c>
      <c r="P35" s="395">
        <v>0.75</v>
      </c>
      <c r="Q35" s="395">
        <v>1</v>
      </c>
      <c r="R35" s="716">
        <f t="shared" si="6"/>
        <v>0.25</v>
      </c>
      <c r="S35" s="238">
        <f t="shared" si="1"/>
        <v>6.25E-2</v>
      </c>
      <c r="T35" s="408">
        <v>0.2</v>
      </c>
      <c r="U35" s="531" t="s">
        <v>874</v>
      </c>
      <c r="V35" s="362" t="s">
        <v>873</v>
      </c>
      <c r="W35" s="530"/>
      <c r="X35" s="359">
        <f t="shared" si="2"/>
        <v>0.8</v>
      </c>
      <c r="Y35" s="344" t="str">
        <f t="shared" si="3"/>
        <v>REGULAR</v>
      </c>
      <c r="Z35" s="342" t="str">
        <f t="shared" si="4"/>
        <v>EN EJECUCIÓN</v>
      </c>
      <c r="AA35" s="343">
        <f t="shared" si="5"/>
        <v>0.05</v>
      </c>
    </row>
    <row r="36" spans="2:27" ht="48" customHeight="1" thickBot="1" x14ac:dyDescent="0.3">
      <c r="B36" s="381" t="s">
        <v>391</v>
      </c>
      <c r="C36" s="382" t="s">
        <v>767</v>
      </c>
      <c r="D36" s="52" t="s">
        <v>142</v>
      </c>
      <c r="E36" s="229" t="s">
        <v>537</v>
      </c>
      <c r="F36" s="383" t="s">
        <v>131</v>
      </c>
      <c r="G36" s="345">
        <v>3</v>
      </c>
      <c r="H36" s="384" t="s">
        <v>307</v>
      </c>
      <c r="I36" s="418">
        <v>6.25E-2</v>
      </c>
      <c r="J36" s="386">
        <v>100</v>
      </c>
      <c r="K36" s="385" t="s">
        <v>769</v>
      </c>
      <c r="L36" s="385" t="s">
        <v>308</v>
      </c>
      <c r="M36" s="698" t="s">
        <v>771</v>
      </c>
      <c r="N36" s="412">
        <v>0.25</v>
      </c>
      <c r="O36" s="412">
        <v>0.5</v>
      </c>
      <c r="P36" s="412">
        <v>0.75</v>
      </c>
      <c r="Q36" s="412">
        <v>1</v>
      </c>
      <c r="R36" s="716">
        <f t="shared" si="6"/>
        <v>0.25</v>
      </c>
      <c r="S36" s="238">
        <f t="shared" si="1"/>
        <v>6.25E-2</v>
      </c>
      <c r="T36" s="408">
        <v>0.33</v>
      </c>
      <c r="U36" s="531" t="s">
        <v>875</v>
      </c>
      <c r="V36" s="362" t="s">
        <v>613</v>
      </c>
      <c r="W36" s="530"/>
      <c r="X36" s="359">
        <f t="shared" si="2"/>
        <v>1.32</v>
      </c>
      <c r="Y36" s="344" t="str">
        <f t="shared" si="3"/>
        <v>EXCELENTE</v>
      </c>
      <c r="Z36" s="342" t="str">
        <f t="shared" si="4"/>
        <v>EN EJECUCIÓN</v>
      </c>
      <c r="AA36" s="343">
        <f t="shared" si="5"/>
        <v>8.2500000000000004E-2</v>
      </c>
    </row>
    <row r="37" spans="2:27" ht="120.75" customHeight="1" thickBot="1" x14ac:dyDescent="0.3">
      <c r="B37" s="372" t="s">
        <v>391</v>
      </c>
      <c r="C37" s="373" t="s">
        <v>767</v>
      </c>
      <c r="D37" s="374" t="s">
        <v>142</v>
      </c>
      <c r="E37" s="375" t="s">
        <v>537</v>
      </c>
      <c r="F37" s="376" t="s">
        <v>131</v>
      </c>
      <c r="G37" s="345">
        <v>4</v>
      </c>
      <c r="H37" s="421" t="s">
        <v>774</v>
      </c>
      <c r="I37" s="420">
        <v>6.25E-2</v>
      </c>
      <c r="J37" s="379">
        <v>100</v>
      </c>
      <c r="K37" s="378" t="s">
        <v>769</v>
      </c>
      <c r="L37" s="378" t="s">
        <v>775</v>
      </c>
      <c r="M37" s="697" t="s">
        <v>771</v>
      </c>
      <c r="N37" s="395">
        <v>0.25</v>
      </c>
      <c r="O37" s="395">
        <v>0.5</v>
      </c>
      <c r="P37" s="395">
        <v>0.75</v>
      </c>
      <c r="Q37" s="395">
        <v>1</v>
      </c>
      <c r="R37" s="716">
        <f t="shared" si="6"/>
        <v>0.25</v>
      </c>
      <c r="S37" s="238">
        <f t="shared" si="1"/>
        <v>6.25E-2</v>
      </c>
      <c r="T37" s="408">
        <v>0.2</v>
      </c>
      <c r="U37" s="531" t="s">
        <v>923</v>
      </c>
      <c r="V37" s="362" t="s">
        <v>873</v>
      </c>
      <c r="W37" s="530"/>
      <c r="X37" s="359">
        <f t="shared" si="2"/>
        <v>0.8</v>
      </c>
      <c r="Y37" s="344" t="str">
        <f t="shared" si="3"/>
        <v>REGULAR</v>
      </c>
      <c r="Z37" s="342" t="str">
        <f t="shared" si="4"/>
        <v>EN EJECUCIÓN</v>
      </c>
      <c r="AA37" s="343">
        <f t="shared" si="5"/>
        <v>0.05</v>
      </c>
    </row>
    <row r="38" spans="2:27" ht="77.25" customHeight="1" thickBot="1" x14ac:dyDescent="0.3">
      <c r="B38" s="381" t="s">
        <v>391</v>
      </c>
      <c r="C38" s="382" t="s">
        <v>767</v>
      </c>
      <c r="D38" s="52" t="s">
        <v>142</v>
      </c>
      <c r="E38" s="229" t="s">
        <v>538</v>
      </c>
      <c r="F38" s="383" t="s">
        <v>131</v>
      </c>
      <c r="G38" s="345">
        <v>5</v>
      </c>
      <c r="H38" s="422" t="s">
        <v>331</v>
      </c>
      <c r="I38" s="418">
        <v>6.25E-2</v>
      </c>
      <c r="J38" s="386">
        <v>6</v>
      </c>
      <c r="K38" s="385" t="s">
        <v>776</v>
      </c>
      <c r="L38" s="423" t="s">
        <v>777</v>
      </c>
      <c r="M38" s="698" t="s">
        <v>771</v>
      </c>
      <c r="N38" s="424" t="s">
        <v>778</v>
      </c>
      <c r="O38" s="387">
        <v>2</v>
      </c>
      <c r="P38" s="387">
        <v>4</v>
      </c>
      <c r="Q38" s="387">
        <v>6</v>
      </c>
      <c r="R38" s="718" t="str">
        <f t="shared" si="6"/>
        <v>-</v>
      </c>
      <c r="S38" s="238">
        <f t="shared" si="1"/>
        <v>0</v>
      </c>
      <c r="T38" s="557">
        <v>0</v>
      </c>
      <c r="U38" s="408"/>
      <c r="V38" s="408"/>
      <c r="W38" s="530"/>
      <c r="X38" s="359">
        <f t="shared" si="2"/>
        <v>0</v>
      </c>
      <c r="Y38" s="344" t="str">
        <f t="shared" si="3"/>
        <v>MALO</v>
      </c>
      <c r="Z38" s="342" t="str">
        <f t="shared" si="4"/>
        <v>SIN EJECUTAR</v>
      </c>
      <c r="AA38" s="343">
        <f t="shared" si="5"/>
        <v>0</v>
      </c>
    </row>
    <row r="39" spans="2:27" ht="48" customHeight="1" thickBot="1" x14ac:dyDescent="0.3">
      <c r="B39" s="372" t="s">
        <v>391</v>
      </c>
      <c r="C39" s="373" t="s">
        <v>767</v>
      </c>
      <c r="D39" s="374" t="s">
        <v>142</v>
      </c>
      <c r="E39" s="375" t="s">
        <v>538</v>
      </c>
      <c r="F39" s="376" t="s">
        <v>131</v>
      </c>
      <c r="G39" s="345">
        <v>6</v>
      </c>
      <c r="H39" s="425" t="s">
        <v>779</v>
      </c>
      <c r="I39" s="420">
        <v>6.25E-2</v>
      </c>
      <c r="J39" s="393">
        <v>100</v>
      </c>
      <c r="K39" s="394" t="s">
        <v>769</v>
      </c>
      <c r="L39" s="426" t="s">
        <v>780</v>
      </c>
      <c r="M39" s="699" t="s">
        <v>771</v>
      </c>
      <c r="N39" s="395">
        <v>0.25</v>
      </c>
      <c r="O39" s="395">
        <v>0.5</v>
      </c>
      <c r="P39" s="395">
        <v>0.75</v>
      </c>
      <c r="Q39" s="395">
        <v>1</v>
      </c>
      <c r="R39" s="716">
        <f t="shared" si="6"/>
        <v>0.25</v>
      </c>
      <c r="S39" s="238">
        <f t="shared" si="1"/>
        <v>6.25E-2</v>
      </c>
      <c r="T39" s="408">
        <v>0.2</v>
      </c>
      <c r="U39" s="531" t="s">
        <v>876</v>
      </c>
      <c r="V39" s="362" t="s">
        <v>613</v>
      </c>
      <c r="W39" s="530"/>
      <c r="X39" s="359">
        <f t="shared" si="2"/>
        <v>0.8</v>
      </c>
      <c r="Y39" s="344" t="str">
        <f t="shared" si="3"/>
        <v>REGULAR</v>
      </c>
      <c r="Z39" s="342" t="str">
        <f t="shared" si="4"/>
        <v>EN EJECUCIÓN</v>
      </c>
      <c r="AA39" s="343">
        <f t="shared" si="5"/>
        <v>0.05</v>
      </c>
    </row>
    <row r="40" spans="2:27" ht="60.75" customHeight="1" thickBot="1" x14ac:dyDescent="0.3">
      <c r="B40" s="381" t="s">
        <v>391</v>
      </c>
      <c r="C40" s="382" t="s">
        <v>767</v>
      </c>
      <c r="D40" s="52" t="s">
        <v>142</v>
      </c>
      <c r="E40" s="229" t="s">
        <v>538</v>
      </c>
      <c r="F40" s="383" t="s">
        <v>131</v>
      </c>
      <c r="G40" s="345">
        <v>7</v>
      </c>
      <c r="H40" s="427" t="s">
        <v>781</v>
      </c>
      <c r="I40" s="418">
        <v>6.25E-2</v>
      </c>
      <c r="J40" s="428">
        <v>100</v>
      </c>
      <c r="K40" s="429" t="s">
        <v>769</v>
      </c>
      <c r="L40" s="429" t="s">
        <v>782</v>
      </c>
      <c r="M40" s="701" t="s">
        <v>771</v>
      </c>
      <c r="N40" s="412">
        <v>0.25</v>
      </c>
      <c r="O40" s="412">
        <v>0.5</v>
      </c>
      <c r="P40" s="412">
        <v>0.75</v>
      </c>
      <c r="Q40" s="412">
        <v>1</v>
      </c>
      <c r="R40" s="716">
        <f t="shared" si="6"/>
        <v>0.25</v>
      </c>
      <c r="S40" s="238">
        <f t="shared" si="1"/>
        <v>6.25E-2</v>
      </c>
      <c r="T40" s="361">
        <v>0.2</v>
      </c>
      <c r="U40" s="531" t="s">
        <v>924</v>
      </c>
      <c r="V40" s="362" t="s">
        <v>925</v>
      </c>
      <c r="W40" s="365"/>
      <c r="X40" s="359">
        <f t="shared" si="2"/>
        <v>0.8</v>
      </c>
      <c r="Y40" s="344" t="str">
        <f t="shared" si="3"/>
        <v>REGULAR</v>
      </c>
      <c r="Z40" s="342" t="str">
        <f t="shared" si="4"/>
        <v>EN EJECUCIÓN</v>
      </c>
      <c r="AA40" s="343">
        <f t="shared" si="5"/>
        <v>0.05</v>
      </c>
    </row>
    <row r="41" spans="2:27" ht="90.75" customHeight="1" thickBot="1" x14ac:dyDescent="0.3">
      <c r="B41" s="372" t="s">
        <v>391</v>
      </c>
      <c r="C41" s="373" t="s">
        <v>767</v>
      </c>
      <c r="D41" s="430" t="s">
        <v>130</v>
      </c>
      <c r="E41" s="375" t="s">
        <v>538</v>
      </c>
      <c r="F41" s="376" t="s">
        <v>131</v>
      </c>
      <c r="G41" s="345">
        <v>8</v>
      </c>
      <c r="H41" s="352" t="s">
        <v>783</v>
      </c>
      <c r="I41" s="420">
        <v>6.25E-2</v>
      </c>
      <c r="J41" s="393">
        <v>100</v>
      </c>
      <c r="K41" s="394" t="s">
        <v>769</v>
      </c>
      <c r="L41" s="394" t="s">
        <v>784</v>
      </c>
      <c r="M41" s="699" t="s">
        <v>771</v>
      </c>
      <c r="N41" s="395">
        <v>0.25</v>
      </c>
      <c r="O41" s="395">
        <v>0.5</v>
      </c>
      <c r="P41" s="395">
        <v>0.75</v>
      </c>
      <c r="Q41" s="395">
        <v>1</v>
      </c>
      <c r="R41" s="716">
        <f t="shared" si="6"/>
        <v>0.25</v>
      </c>
      <c r="S41" s="238">
        <f t="shared" si="1"/>
        <v>6.25E-2</v>
      </c>
      <c r="T41" s="408">
        <v>0.2</v>
      </c>
      <c r="U41" s="532" t="s">
        <v>926</v>
      </c>
      <c r="V41" s="347" t="s">
        <v>927</v>
      </c>
      <c r="W41" s="530"/>
      <c r="X41" s="359">
        <f t="shared" si="2"/>
        <v>0.8</v>
      </c>
      <c r="Y41" s="344" t="str">
        <f t="shared" si="3"/>
        <v>REGULAR</v>
      </c>
      <c r="Z41" s="342" t="str">
        <f t="shared" si="4"/>
        <v>EN EJECUCIÓN</v>
      </c>
      <c r="AA41" s="343">
        <f t="shared" si="5"/>
        <v>0.05</v>
      </c>
    </row>
    <row r="42" spans="2:27" ht="51.75" customHeight="1" thickBot="1" x14ac:dyDescent="0.3">
      <c r="B42" s="381" t="s">
        <v>391</v>
      </c>
      <c r="C42" s="382" t="s">
        <v>767</v>
      </c>
      <c r="D42" s="54" t="s">
        <v>130</v>
      </c>
      <c r="E42" s="229" t="s">
        <v>538</v>
      </c>
      <c r="F42" s="383" t="s">
        <v>131</v>
      </c>
      <c r="G42" s="345">
        <v>9</v>
      </c>
      <c r="H42" s="431" t="s">
        <v>785</v>
      </c>
      <c r="I42" s="418">
        <v>6.25E-2</v>
      </c>
      <c r="J42" s="400">
        <v>100</v>
      </c>
      <c r="K42" s="401" t="s">
        <v>769</v>
      </c>
      <c r="L42" s="401" t="s">
        <v>786</v>
      </c>
      <c r="M42" s="702" t="s">
        <v>771</v>
      </c>
      <c r="N42" s="412">
        <v>0.25</v>
      </c>
      <c r="O42" s="412">
        <v>0.5</v>
      </c>
      <c r="P42" s="412">
        <v>0.75</v>
      </c>
      <c r="Q42" s="412">
        <v>1</v>
      </c>
      <c r="R42" s="716">
        <f t="shared" si="6"/>
        <v>0.25</v>
      </c>
      <c r="S42" s="238">
        <f t="shared" si="1"/>
        <v>6.25E-2</v>
      </c>
      <c r="T42" s="408">
        <v>0.35</v>
      </c>
      <c r="U42" s="536" t="s">
        <v>928</v>
      </c>
      <c r="V42" s="362" t="s">
        <v>929</v>
      </c>
      <c r="W42" s="530"/>
      <c r="X42" s="359">
        <f t="shared" si="2"/>
        <v>1.4</v>
      </c>
      <c r="Y42" s="344" t="str">
        <f t="shared" si="3"/>
        <v>EXCELENTE</v>
      </c>
      <c r="Z42" s="342" t="str">
        <f t="shared" si="4"/>
        <v>EN EJECUCIÓN</v>
      </c>
      <c r="AA42" s="343">
        <f t="shared" si="5"/>
        <v>8.7499999999999994E-2</v>
      </c>
    </row>
    <row r="43" spans="2:27" ht="90.75" customHeight="1" thickBot="1" x14ac:dyDescent="0.3">
      <c r="B43" s="372" t="s">
        <v>391</v>
      </c>
      <c r="C43" s="373" t="s">
        <v>767</v>
      </c>
      <c r="D43" s="430" t="s">
        <v>130</v>
      </c>
      <c r="E43" s="375" t="s">
        <v>538</v>
      </c>
      <c r="F43" s="376" t="s">
        <v>131</v>
      </c>
      <c r="G43" s="345">
        <v>10</v>
      </c>
      <c r="H43" s="432" t="s">
        <v>787</v>
      </c>
      <c r="I43" s="420">
        <v>6.25E-2</v>
      </c>
      <c r="J43" s="409">
        <v>100</v>
      </c>
      <c r="K43" s="410" t="s">
        <v>769</v>
      </c>
      <c r="L43" s="410" t="s">
        <v>788</v>
      </c>
      <c r="M43" s="433" t="s">
        <v>771</v>
      </c>
      <c r="N43" s="395">
        <v>0</v>
      </c>
      <c r="O43" s="395">
        <v>0</v>
      </c>
      <c r="P43" s="395">
        <v>0.5</v>
      </c>
      <c r="Q43" s="395">
        <v>1</v>
      </c>
      <c r="R43" s="716">
        <f t="shared" si="6"/>
        <v>0</v>
      </c>
      <c r="S43" s="238">
        <f t="shared" si="1"/>
        <v>0</v>
      </c>
      <c r="T43" s="408">
        <v>0</v>
      </c>
      <c r="U43" s="408"/>
      <c r="V43" s="408"/>
      <c r="W43" s="530"/>
      <c r="X43" s="359">
        <f t="shared" si="2"/>
        <v>0</v>
      </c>
      <c r="Y43" s="344" t="str">
        <f t="shared" si="3"/>
        <v>MALO</v>
      </c>
      <c r="Z43" s="342" t="str">
        <f t="shared" si="4"/>
        <v>SIN EJECUTAR</v>
      </c>
      <c r="AA43" s="343">
        <f t="shared" si="5"/>
        <v>0</v>
      </c>
    </row>
    <row r="44" spans="2:27" ht="77.25" customHeight="1" thickBot="1" x14ac:dyDescent="0.3">
      <c r="B44" s="381" t="s">
        <v>391</v>
      </c>
      <c r="C44" s="382" t="s">
        <v>767</v>
      </c>
      <c r="D44" s="54" t="s">
        <v>142</v>
      </c>
      <c r="E44" s="229" t="s">
        <v>538</v>
      </c>
      <c r="F44" s="383" t="s">
        <v>131</v>
      </c>
      <c r="G44" s="345">
        <v>11</v>
      </c>
      <c r="H44" s="434" t="s">
        <v>789</v>
      </c>
      <c r="I44" s="418">
        <v>6.25E-2</v>
      </c>
      <c r="J44" s="386">
        <v>100</v>
      </c>
      <c r="K44" s="385" t="s">
        <v>769</v>
      </c>
      <c r="L44" s="385" t="s">
        <v>790</v>
      </c>
      <c r="M44" s="698" t="s">
        <v>771</v>
      </c>
      <c r="N44" s="722">
        <v>0.25</v>
      </c>
      <c r="O44" s="435">
        <v>0.5</v>
      </c>
      <c r="P44" s="435">
        <v>0.75</v>
      </c>
      <c r="Q44" s="723">
        <v>1</v>
      </c>
      <c r="R44" s="716">
        <f t="shared" si="6"/>
        <v>0.25</v>
      </c>
      <c r="S44" s="238">
        <f t="shared" si="1"/>
        <v>6.25E-2</v>
      </c>
      <c r="T44" s="408">
        <v>0.2</v>
      </c>
      <c r="U44" s="531" t="s">
        <v>930</v>
      </c>
      <c r="V44" s="362" t="s">
        <v>612</v>
      </c>
      <c r="W44" s="530"/>
      <c r="X44" s="359">
        <f t="shared" si="2"/>
        <v>0.8</v>
      </c>
      <c r="Y44" s="344" t="str">
        <f t="shared" si="3"/>
        <v>REGULAR</v>
      </c>
      <c r="Z44" s="342" t="str">
        <f t="shared" si="4"/>
        <v>EN EJECUCIÓN</v>
      </c>
      <c r="AA44" s="343">
        <f t="shared" si="5"/>
        <v>0.05</v>
      </c>
    </row>
    <row r="45" spans="2:27" ht="77.25" customHeight="1" thickBot="1" x14ac:dyDescent="0.3">
      <c r="B45" s="372" t="s">
        <v>391</v>
      </c>
      <c r="C45" s="373" t="s">
        <v>767</v>
      </c>
      <c r="D45" s="430" t="s">
        <v>142</v>
      </c>
      <c r="E45" s="375" t="s">
        <v>538</v>
      </c>
      <c r="F45" s="376" t="s">
        <v>131</v>
      </c>
      <c r="G45" s="345">
        <v>12</v>
      </c>
      <c r="H45" s="392" t="s">
        <v>791</v>
      </c>
      <c r="I45" s="420">
        <v>6.25E-2</v>
      </c>
      <c r="J45" s="379">
        <v>100</v>
      </c>
      <c r="K45" s="378" t="s">
        <v>769</v>
      </c>
      <c r="L45" s="394" t="s">
        <v>792</v>
      </c>
      <c r="M45" s="699" t="s">
        <v>771</v>
      </c>
      <c r="N45" s="724">
        <v>0.2</v>
      </c>
      <c r="O45" s="436">
        <v>0.4</v>
      </c>
      <c r="P45" s="436">
        <v>0.6</v>
      </c>
      <c r="Q45" s="725">
        <v>1</v>
      </c>
      <c r="R45" s="716">
        <f t="shared" si="6"/>
        <v>0.2</v>
      </c>
      <c r="S45" s="238">
        <f t="shared" si="1"/>
        <v>6.25E-2</v>
      </c>
      <c r="T45" s="408">
        <v>0.2</v>
      </c>
      <c r="U45" s="531" t="s">
        <v>877</v>
      </c>
      <c r="V45" s="362" t="s">
        <v>873</v>
      </c>
      <c r="W45" s="530"/>
      <c r="X45" s="359">
        <f t="shared" si="2"/>
        <v>1</v>
      </c>
      <c r="Y45" s="344" t="str">
        <f t="shared" si="3"/>
        <v>EXCELENTE</v>
      </c>
      <c r="Z45" s="342" t="str">
        <f t="shared" si="4"/>
        <v>EN EJECUCIÓN</v>
      </c>
      <c r="AA45" s="343">
        <f t="shared" si="5"/>
        <v>6.25E-2</v>
      </c>
    </row>
    <row r="46" spans="2:27" ht="77.25" customHeight="1" thickBot="1" x14ac:dyDescent="0.3">
      <c r="B46" s="381" t="s">
        <v>391</v>
      </c>
      <c r="C46" s="382" t="s">
        <v>767</v>
      </c>
      <c r="D46" s="54" t="s">
        <v>142</v>
      </c>
      <c r="E46" s="229" t="s">
        <v>538</v>
      </c>
      <c r="F46" s="383" t="s">
        <v>131</v>
      </c>
      <c r="G46" s="345">
        <v>13</v>
      </c>
      <c r="H46" s="16" t="s">
        <v>793</v>
      </c>
      <c r="I46" s="418">
        <v>6.25E-2</v>
      </c>
      <c r="J46" s="389">
        <v>100</v>
      </c>
      <c r="K46" s="390" t="s">
        <v>769</v>
      </c>
      <c r="L46" s="390" t="s">
        <v>794</v>
      </c>
      <c r="M46" s="700" t="s">
        <v>771</v>
      </c>
      <c r="N46" s="726">
        <v>0.25</v>
      </c>
      <c r="O46" s="694">
        <v>0.5</v>
      </c>
      <c r="P46" s="694">
        <v>0.75</v>
      </c>
      <c r="Q46" s="727">
        <v>1</v>
      </c>
      <c r="R46" s="716">
        <f t="shared" si="6"/>
        <v>0.25</v>
      </c>
      <c r="S46" s="238">
        <f t="shared" si="1"/>
        <v>6.25E-2</v>
      </c>
      <c r="T46" s="408">
        <v>0.25</v>
      </c>
      <c r="U46" s="532" t="s">
        <v>878</v>
      </c>
      <c r="V46" s="347" t="s">
        <v>879</v>
      </c>
      <c r="W46" s="530"/>
      <c r="X46" s="359">
        <f t="shared" si="2"/>
        <v>1</v>
      </c>
      <c r="Y46" s="344" t="str">
        <f t="shared" si="3"/>
        <v>EXCELENTE</v>
      </c>
      <c r="Z46" s="342" t="str">
        <f t="shared" si="4"/>
        <v>EN EJECUCIÓN</v>
      </c>
      <c r="AA46" s="343">
        <f t="shared" si="5"/>
        <v>6.25E-2</v>
      </c>
    </row>
    <row r="47" spans="2:27" ht="77.25" customHeight="1" thickBot="1" x14ac:dyDescent="0.3">
      <c r="B47" s="372" t="s">
        <v>391</v>
      </c>
      <c r="C47" s="373" t="s">
        <v>767</v>
      </c>
      <c r="D47" s="430" t="s">
        <v>142</v>
      </c>
      <c r="E47" s="375" t="s">
        <v>538</v>
      </c>
      <c r="F47" s="376" t="s">
        <v>131</v>
      </c>
      <c r="G47" s="345">
        <v>14</v>
      </c>
      <c r="H47" s="352" t="s">
        <v>795</v>
      </c>
      <c r="I47" s="420">
        <v>6.25E-2</v>
      </c>
      <c r="J47" s="393">
        <v>100</v>
      </c>
      <c r="K47" s="394" t="s">
        <v>769</v>
      </c>
      <c r="L47" s="394" t="s">
        <v>796</v>
      </c>
      <c r="M47" s="699" t="s">
        <v>771</v>
      </c>
      <c r="N47" s="728">
        <v>0.25</v>
      </c>
      <c r="O47" s="438">
        <v>0.5</v>
      </c>
      <c r="P47" s="438">
        <v>0.75</v>
      </c>
      <c r="Q47" s="729">
        <v>1</v>
      </c>
      <c r="R47" s="716">
        <f t="shared" si="6"/>
        <v>0.25</v>
      </c>
      <c r="S47" s="238">
        <f t="shared" si="1"/>
        <v>6.25E-2</v>
      </c>
      <c r="T47" s="533">
        <v>0.25</v>
      </c>
      <c r="U47" s="534" t="s">
        <v>880</v>
      </c>
      <c r="V47" s="362" t="s">
        <v>873</v>
      </c>
      <c r="W47" s="535"/>
      <c r="X47" s="359">
        <f t="shared" si="2"/>
        <v>1</v>
      </c>
      <c r="Y47" s="344" t="str">
        <f t="shared" si="3"/>
        <v>EXCELENTE</v>
      </c>
      <c r="Z47" s="342" t="str">
        <f t="shared" si="4"/>
        <v>EN EJECUCIÓN</v>
      </c>
      <c r="AA47" s="343">
        <f t="shared" si="5"/>
        <v>6.25E-2</v>
      </c>
    </row>
    <row r="48" spans="2:27" ht="45" customHeight="1" thickBot="1" x14ac:dyDescent="0.3">
      <c r="B48" s="381" t="s">
        <v>391</v>
      </c>
      <c r="C48" s="382" t="s">
        <v>767</v>
      </c>
      <c r="D48" s="54" t="s">
        <v>23</v>
      </c>
      <c r="E48" s="229" t="s">
        <v>538</v>
      </c>
      <c r="F48" s="383" t="s">
        <v>131</v>
      </c>
      <c r="G48" s="345">
        <v>15</v>
      </c>
      <c r="H48" s="352" t="s">
        <v>797</v>
      </c>
      <c r="I48" s="418">
        <v>6.25E-2</v>
      </c>
      <c r="J48" s="389">
        <v>100</v>
      </c>
      <c r="K48" s="390" t="s">
        <v>769</v>
      </c>
      <c r="L48" s="390" t="s">
        <v>798</v>
      </c>
      <c r="M48" s="700" t="s">
        <v>771</v>
      </c>
      <c r="N48" s="726">
        <v>0.15</v>
      </c>
      <c r="O48" s="694">
        <v>0.4</v>
      </c>
      <c r="P48" s="694">
        <v>0.7</v>
      </c>
      <c r="Q48" s="727">
        <v>1</v>
      </c>
      <c r="R48" s="716">
        <f t="shared" si="6"/>
        <v>0.15</v>
      </c>
      <c r="S48" s="238">
        <f t="shared" si="1"/>
        <v>6.25E-2</v>
      </c>
      <c r="T48" s="533">
        <v>0.15</v>
      </c>
      <c r="U48" s="536" t="s">
        <v>881</v>
      </c>
      <c r="V48" s="362" t="s">
        <v>611</v>
      </c>
      <c r="W48" s="535"/>
      <c r="X48" s="359">
        <f t="shared" si="2"/>
        <v>1</v>
      </c>
      <c r="Y48" s="344" t="str">
        <f t="shared" si="3"/>
        <v>EXCELENTE</v>
      </c>
      <c r="Z48" s="342" t="str">
        <f t="shared" si="4"/>
        <v>EN EJECUCIÓN</v>
      </c>
      <c r="AA48" s="343">
        <f t="shared" si="5"/>
        <v>6.25E-2</v>
      </c>
    </row>
    <row r="49" spans="2:27" ht="74.25" customHeight="1" thickBot="1" x14ac:dyDescent="0.3">
      <c r="B49" s="372" t="s">
        <v>391</v>
      </c>
      <c r="C49" s="373" t="s">
        <v>767</v>
      </c>
      <c r="D49" s="430" t="s">
        <v>142</v>
      </c>
      <c r="E49" s="375" t="s">
        <v>537</v>
      </c>
      <c r="F49" s="376" t="s">
        <v>131</v>
      </c>
      <c r="G49" s="356">
        <v>16</v>
      </c>
      <c r="H49" s="377" t="s">
        <v>799</v>
      </c>
      <c r="I49" s="420">
        <v>6.25E-2</v>
      </c>
      <c r="J49" s="379">
        <v>100</v>
      </c>
      <c r="K49" s="378" t="s">
        <v>769</v>
      </c>
      <c r="L49" s="378" t="s">
        <v>800</v>
      </c>
      <c r="M49" s="697" t="s">
        <v>771</v>
      </c>
      <c r="N49" s="730">
        <v>0.25</v>
      </c>
      <c r="O49" s="439">
        <v>0.5</v>
      </c>
      <c r="P49" s="439">
        <v>0.75</v>
      </c>
      <c r="Q49" s="731">
        <v>1</v>
      </c>
      <c r="R49" s="716">
        <f t="shared" si="6"/>
        <v>0.25</v>
      </c>
      <c r="S49" s="238">
        <f t="shared" si="1"/>
        <v>6.25E-2</v>
      </c>
      <c r="T49" s="533">
        <v>0.4</v>
      </c>
      <c r="U49" s="531" t="s">
        <v>882</v>
      </c>
      <c r="V49" s="362" t="s">
        <v>883</v>
      </c>
      <c r="W49" s="535"/>
      <c r="X49" s="359">
        <f t="shared" si="2"/>
        <v>1.6</v>
      </c>
      <c r="Y49" s="344" t="str">
        <f t="shared" si="3"/>
        <v>EXCELENTE</v>
      </c>
      <c r="Z49" s="342" t="str">
        <f t="shared" si="4"/>
        <v>EN EJECUCIÓN</v>
      </c>
      <c r="AA49" s="343">
        <f t="shared" si="5"/>
        <v>0.1</v>
      </c>
    </row>
    <row r="50" spans="2:27" ht="74.25" customHeight="1" thickBot="1" x14ac:dyDescent="0.3">
      <c r="B50" s="440" t="s">
        <v>391</v>
      </c>
      <c r="C50" s="382" t="s">
        <v>767</v>
      </c>
      <c r="D50" s="54" t="s">
        <v>52</v>
      </c>
      <c r="E50" s="229" t="s">
        <v>539</v>
      </c>
      <c r="F50" s="441" t="s">
        <v>176</v>
      </c>
      <c r="G50" s="339">
        <v>1</v>
      </c>
      <c r="H50" s="442" t="s">
        <v>801</v>
      </c>
      <c r="I50" s="443">
        <v>0.2</v>
      </c>
      <c r="J50" s="444">
        <v>2</v>
      </c>
      <c r="K50" s="445" t="s">
        <v>100</v>
      </c>
      <c r="L50" s="446" t="s">
        <v>802</v>
      </c>
      <c r="M50" s="703" t="s">
        <v>803</v>
      </c>
      <c r="N50" s="387">
        <v>0</v>
      </c>
      <c r="O50" s="387">
        <v>1</v>
      </c>
      <c r="P50" s="387">
        <v>0</v>
      </c>
      <c r="Q50" s="387">
        <v>2</v>
      </c>
      <c r="R50" s="715">
        <f t="shared" si="6"/>
        <v>0</v>
      </c>
      <c r="S50" s="238">
        <f t="shared" si="1"/>
        <v>0</v>
      </c>
      <c r="T50" s="558">
        <v>0</v>
      </c>
      <c r="U50" s="362" t="s">
        <v>884</v>
      </c>
      <c r="V50" s="362" t="s">
        <v>885</v>
      </c>
      <c r="W50" s="535" t="s">
        <v>656</v>
      </c>
      <c r="X50" s="359">
        <f t="shared" si="2"/>
        <v>0</v>
      </c>
      <c r="Y50" s="344" t="str">
        <f t="shared" si="3"/>
        <v>MALO</v>
      </c>
      <c r="Z50" s="342" t="str">
        <f t="shared" si="4"/>
        <v>SIN EJECUTAR</v>
      </c>
      <c r="AA50" s="343">
        <f t="shared" si="5"/>
        <v>0</v>
      </c>
    </row>
    <row r="51" spans="2:27" ht="74.25" customHeight="1" thickBot="1" x14ac:dyDescent="0.3">
      <c r="B51" s="447" t="s">
        <v>391</v>
      </c>
      <c r="C51" s="373" t="s">
        <v>767</v>
      </c>
      <c r="D51" s="430" t="s">
        <v>52</v>
      </c>
      <c r="E51" s="375" t="s">
        <v>539</v>
      </c>
      <c r="F51" s="448" t="s">
        <v>176</v>
      </c>
      <c r="G51" s="339">
        <v>2</v>
      </c>
      <c r="H51" s="449" t="s">
        <v>804</v>
      </c>
      <c r="I51" s="450">
        <v>0.2</v>
      </c>
      <c r="J51" s="393">
        <v>100</v>
      </c>
      <c r="K51" s="394" t="s">
        <v>481</v>
      </c>
      <c r="L51" s="394" t="s">
        <v>805</v>
      </c>
      <c r="M51" s="699" t="s">
        <v>806</v>
      </c>
      <c r="N51" s="397">
        <v>0.25</v>
      </c>
      <c r="O51" s="397">
        <v>0.75</v>
      </c>
      <c r="P51" s="397">
        <v>0.85</v>
      </c>
      <c r="Q51" s="397">
        <v>1</v>
      </c>
      <c r="R51" s="716">
        <f t="shared" si="6"/>
        <v>0.25</v>
      </c>
      <c r="S51" s="238">
        <f t="shared" si="1"/>
        <v>0.2</v>
      </c>
      <c r="T51" s="559">
        <v>0.15</v>
      </c>
      <c r="U51" s="362" t="s">
        <v>886</v>
      </c>
      <c r="V51" s="362" t="s">
        <v>887</v>
      </c>
      <c r="W51" s="535" t="s">
        <v>888</v>
      </c>
      <c r="X51" s="359">
        <f t="shared" si="2"/>
        <v>0.6</v>
      </c>
      <c r="Y51" s="344" t="str">
        <f t="shared" si="3"/>
        <v>MALO</v>
      </c>
      <c r="Z51" s="342" t="str">
        <f t="shared" si="4"/>
        <v>EN EJECUCIÓN</v>
      </c>
      <c r="AA51" s="343">
        <f t="shared" si="5"/>
        <v>0.12</v>
      </c>
    </row>
    <row r="52" spans="2:27" ht="74.25" customHeight="1" thickBot="1" x14ac:dyDescent="0.3">
      <c r="B52" s="440" t="s">
        <v>391</v>
      </c>
      <c r="C52" s="382" t="s">
        <v>767</v>
      </c>
      <c r="D52" s="54" t="s">
        <v>52</v>
      </c>
      <c r="E52" s="229" t="s">
        <v>539</v>
      </c>
      <c r="F52" s="441" t="s">
        <v>176</v>
      </c>
      <c r="G52" s="339">
        <v>3</v>
      </c>
      <c r="H52" s="451" t="s">
        <v>807</v>
      </c>
      <c r="I52" s="452">
        <v>0.2</v>
      </c>
      <c r="J52" s="389">
        <v>4</v>
      </c>
      <c r="K52" s="390" t="s">
        <v>808</v>
      </c>
      <c r="L52" s="16" t="s">
        <v>809</v>
      </c>
      <c r="M52" s="700" t="s">
        <v>810</v>
      </c>
      <c r="N52" s="453">
        <v>1</v>
      </c>
      <c r="O52" s="454">
        <v>2</v>
      </c>
      <c r="P52" s="454">
        <v>3</v>
      </c>
      <c r="Q52" s="455">
        <v>4</v>
      </c>
      <c r="R52" s="717">
        <f t="shared" si="6"/>
        <v>1</v>
      </c>
      <c r="S52" s="238">
        <f t="shared" si="1"/>
        <v>0.2</v>
      </c>
      <c r="T52" s="558">
        <v>1</v>
      </c>
      <c r="U52" s="362" t="s">
        <v>889</v>
      </c>
      <c r="V52" s="362" t="s">
        <v>885</v>
      </c>
      <c r="W52" s="535" t="s">
        <v>656</v>
      </c>
      <c r="X52" s="359">
        <f t="shared" si="2"/>
        <v>1</v>
      </c>
      <c r="Y52" s="344" t="str">
        <f t="shared" si="3"/>
        <v>EXCELENTE</v>
      </c>
      <c r="Z52" s="342" t="str">
        <f t="shared" si="4"/>
        <v>EN EJECUCIÓN</v>
      </c>
      <c r="AA52" s="343">
        <f t="shared" si="5"/>
        <v>0.2</v>
      </c>
    </row>
    <row r="53" spans="2:27" ht="74.25" customHeight="1" thickBot="1" x14ac:dyDescent="0.3">
      <c r="B53" s="447" t="s">
        <v>391</v>
      </c>
      <c r="C53" s="373" t="s">
        <v>767</v>
      </c>
      <c r="D53" s="430" t="s">
        <v>52</v>
      </c>
      <c r="E53" s="375" t="s">
        <v>539</v>
      </c>
      <c r="F53" s="448" t="s">
        <v>176</v>
      </c>
      <c r="G53" s="339">
        <v>4</v>
      </c>
      <c r="H53" s="449" t="s">
        <v>811</v>
      </c>
      <c r="I53" s="450">
        <v>0.2</v>
      </c>
      <c r="J53" s="393">
        <v>1</v>
      </c>
      <c r="K53" s="394" t="s">
        <v>100</v>
      </c>
      <c r="L53" s="394" t="s">
        <v>812</v>
      </c>
      <c r="M53" s="699" t="s">
        <v>806</v>
      </c>
      <c r="N53" s="456">
        <v>0</v>
      </c>
      <c r="O53" s="457">
        <v>1</v>
      </c>
      <c r="P53" s="457">
        <v>0</v>
      </c>
      <c r="Q53" s="458">
        <v>0</v>
      </c>
      <c r="R53" s="717">
        <f t="shared" si="6"/>
        <v>0</v>
      </c>
      <c r="S53" s="238">
        <f t="shared" si="1"/>
        <v>0</v>
      </c>
      <c r="T53" s="558">
        <v>0.15</v>
      </c>
      <c r="U53" s="362" t="s">
        <v>931</v>
      </c>
      <c r="V53" s="362" t="s">
        <v>932</v>
      </c>
      <c r="W53" s="535" t="s">
        <v>888</v>
      </c>
      <c r="X53" s="359">
        <f t="shared" si="2"/>
        <v>0</v>
      </c>
      <c r="Y53" s="344" t="str">
        <f t="shared" si="3"/>
        <v>MALO</v>
      </c>
      <c r="Z53" s="342" t="str">
        <f t="shared" si="4"/>
        <v>SIN EJECUTAR</v>
      </c>
      <c r="AA53" s="343">
        <f t="shared" si="5"/>
        <v>0</v>
      </c>
    </row>
    <row r="54" spans="2:27" ht="84" customHeight="1" thickBot="1" x14ac:dyDescent="0.3">
      <c r="B54" s="440" t="s">
        <v>391</v>
      </c>
      <c r="C54" s="382" t="s">
        <v>767</v>
      </c>
      <c r="D54" s="54" t="s">
        <v>52</v>
      </c>
      <c r="E54" s="229" t="s">
        <v>539</v>
      </c>
      <c r="F54" s="441" t="s">
        <v>176</v>
      </c>
      <c r="G54" s="339">
        <v>5</v>
      </c>
      <c r="H54" s="459" t="s">
        <v>813</v>
      </c>
      <c r="I54" s="460">
        <v>0.2</v>
      </c>
      <c r="J54" s="461">
        <v>100</v>
      </c>
      <c r="K54" s="462" t="s">
        <v>481</v>
      </c>
      <c r="L54" s="462" t="s">
        <v>814</v>
      </c>
      <c r="M54" s="704" t="s">
        <v>803</v>
      </c>
      <c r="N54" s="463">
        <v>0</v>
      </c>
      <c r="O54" s="464">
        <v>0.5</v>
      </c>
      <c r="P54" s="464">
        <v>0.75</v>
      </c>
      <c r="Q54" s="465">
        <v>1</v>
      </c>
      <c r="R54" s="716">
        <f t="shared" si="6"/>
        <v>0</v>
      </c>
      <c r="S54" s="238">
        <f t="shared" si="1"/>
        <v>0</v>
      </c>
      <c r="T54" s="366">
        <v>0</v>
      </c>
      <c r="U54" s="362" t="s">
        <v>884</v>
      </c>
      <c r="V54" s="362" t="s">
        <v>885</v>
      </c>
      <c r="W54" s="535" t="s">
        <v>656</v>
      </c>
      <c r="X54" s="359">
        <f t="shared" si="2"/>
        <v>0</v>
      </c>
      <c r="Y54" s="344" t="str">
        <f t="shared" si="3"/>
        <v>MALO</v>
      </c>
      <c r="Z54" s="342" t="str">
        <f t="shared" si="4"/>
        <v>SIN EJECUTAR</v>
      </c>
      <c r="AA54" s="343">
        <f t="shared" si="5"/>
        <v>0</v>
      </c>
    </row>
    <row r="55" spans="2:27" ht="36.75" customHeight="1" thickBot="1" x14ac:dyDescent="0.3">
      <c r="B55" s="447" t="s">
        <v>391</v>
      </c>
      <c r="C55" s="373" t="s">
        <v>767</v>
      </c>
      <c r="D55" s="374" t="s">
        <v>23</v>
      </c>
      <c r="E55" s="375" t="s">
        <v>815</v>
      </c>
      <c r="F55" s="376" t="s">
        <v>183</v>
      </c>
      <c r="G55" s="345">
        <v>1</v>
      </c>
      <c r="H55" s="466" t="s">
        <v>816</v>
      </c>
      <c r="I55" s="378">
        <v>0.5</v>
      </c>
      <c r="J55" s="379">
        <v>100</v>
      </c>
      <c r="K55" s="378" t="s">
        <v>184</v>
      </c>
      <c r="L55" s="467" t="s">
        <v>817</v>
      </c>
      <c r="M55" s="697" t="s">
        <v>818</v>
      </c>
      <c r="N55" s="380">
        <v>50</v>
      </c>
      <c r="O55" s="380">
        <v>100</v>
      </c>
      <c r="P55" s="380"/>
      <c r="Q55" s="380"/>
      <c r="R55" s="717">
        <f t="shared" si="6"/>
        <v>50</v>
      </c>
      <c r="S55" s="238">
        <f t="shared" si="1"/>
        <v>0.5</v>
      </c>
      <c r="T55" s="562">
        <v>40</v>
      </c>
      <c r="U55" s="537" t="s">
        <v>890</v>
      </c>
      <c r="V55" s="538" t="s">
        <v>891</v>
      </c>
      <c r="W55" s="367"/>
      <c r="X55" s="359">
        <f t="shared" si="2"/>
        <v>0.8</v>
      </c>
      <c r="Y55" s="344" t="str">
        <f t="shared" si="3"/>
        <v>REGULAR</v>
      </c>
      <c r="Z55" s="342" t="str">
        <f t="shared" si="4"/>
        <v>EN EJECUCIÓN</v>
      </c>
      <c r="AA55" s="343">
        <f t="shared" si="5"/>
        <v>0.4</v>
      </c>
    </row>
    <row r="56" spans="2:27" ht="54" customHeight="1" thickBot="1" x14ac:dyDescent="0.3">
      <c r="B56" s="440" t="s">
        <v>391</v>
      </c>
      <c r="C56" s="382" t="s">
        <v>767</v>
      </c>
      <c r="D56" s="52" t="s">
        <v>23</v>
      </c>
      <c r="E56" s="229" t="s">
        <v>815</v>
      </c>
      <c r="F56" s="383" t="s">
        <v>183</v>
      </c>
      <c r="G56" s="345">
        <v>2</v>
      </c>
      <c r="H56" s="468" t="s">
        <v>819</v>
      </c>
      <c r="I56" s="385">
        <v>0.25</v>
      </c>
      <c r="J56" s="386">
        <v>100</v>
      </c>
      <c r="K56" s="385" t="s">
        <v>184</v>
      </c>
      <c r="L56" s="469" t="s">
        <v>820</v>
      </c>
      <c r="M56" s="698" t="s">
        <v>818</v>
      </c>
      <c r="N56" s="387">
        <v>10</v>
      </c>
      <c r="O56" s="387">
        <v>30</v>
      </c>
      <c r="P56" s="387">
        <v>60</v>
      </c>
      <c r="Q56" s="387">
        <v>100</v>
      </c>
      <c r="R56" s="717">
        <f t="shared" si="6"/>
        <v>10</v>
      </c>
      <c r="S56" s="238">
        <f t="shared" si="1"/>
        <v>0.25</v>
      </c>
      <c r="T56" s="562">
        <v>10</v>
      </c>
      <c r="U56" s="537" t="s">
        <v>892</v>
      </c>
      <c r="V56" s="538" t="s">
        <v>893</v>
      </c>
      <c r="W56" s="368"/>
      <c r="X56" s="359">
        <f t="shared" si="2"/>
        <v>1</v>
      </c>
      <c r="Y56" s="344" t="str">
        <f t="shared" si="3"/>
        <v>EXCELENTE</v>
      </c>
      <c r="Z56" s="342" t="str">
        <f t="shared" si="4"/>
        <v>EN EJECUCIÓN</v>
      </c>
      <c r="AA56" s="343">
        <f t="shared" si="5"/>
        <v>0.25</v>
      </c>
    </row>
    <row r="57" spans="2:27" ht="148.5" customHeight="1" thickBot="1" x14ac:dyDescent="0.3">
      <c r="B57" s="447" t="s">
        <v>391</v>
      </c>
      <c r="C57" s="373" t="s">
        <v>767</v>
      </c>
      <c r="D57" s="374" t="s">
        <v>23</v>
      </c>
      <c r="E57" s="375" t="s">
        <v>815</v>
      </c>
      <c r="F57" s="376" t="s">
        <v>183</v>
      </c>
      <c r="G57" s="345">
        <v>3</v>
      </c>
      <c r="H57" s="470" t="s">
        <v>821</v>
      </c>
      <c r="I57" s="471">
        <v>0.25</v>
      </c>
      <c r="J57" s="472">
        <v>100</v>
      </c>
      <c r="K57" s="471" t="s">
        <v>184</v>
      </c>
      <c r="L57" s="471" t="s">
        <v>822</v>
      </c>
      <c r="M57" s="705" t="s">
        <v>818</v>
      </c>
      <c r="N57" s="473">
        <v>10</v>
      </c>
      <c r="O57" s="473">
        <v>30</v>
      </c>
      <c r="P57" s="473">
        <v>60</v>
      </c>
      <c r="Q57" s="473">
        <v>100</v>
      </c>
      <c r="R57" s="717">
        <f t="shared" si="6"/>
        <v>10</v>
      </c>
      <c r="S57" s="238">
        <f t="shared" si="1"/>
        <v>0.25</v>
      </c>
      <c r="T57" s="563">
        <v>10</v>
      </c>
      <c r="U57" s="537" t="s">
        <v>894</v>
      </c>
      <c r="V57" s="538" t="s">
        <v>895</v>
      </c>
      <c r="W57" s="368"/>
      <c r="X57" s="359">
        <f t="shared" si="2"/>
        <v>1</v>
      </c>
      <c r="Y57" s="344" t="str">
        <f t="shared" si="3"/>
        <v>EXCELENTE</v>
      </c>
      <c r="Z57" s="342" t="str">
        <f t="shared" si="4"/>
        <v>EN EJECUCIÓN</v>
      </c>
      <c r="AA57" s="343">
        <f t="shared" si="5"/>
        <v>0.25</v>
      </c>
    </row>
    <row r="58" spans="2:27" ht="42" customHeight="1" thickBot="1" x14ac:dyDescent="0.3">
      <c r="B58" s="381" t="s">
        <v>388</v>
      </c>
      <c r="C58" s="382" t="s">
        <v>389</v>
      </c>
      <c r="D58" s="52" t="s">
        <v>23</v>
      </c>
      <c r="E58" s="229" t="s">
        <v>542</v>
      </c>
      <c r="F58" s="383" t="s">
        <v>186</v>
      </c>
      <c r="G58" s="357">
        <v>1</v>
      </c>
      <c r="H58" s="474" t="s">
        <v>823</v>
      </c>
      <c r="I58" s="475">
        <v>6.25E-2</v>
      </c>
      <c r="J58" s="476">
        <v>100</v>
      </c>
      <c r="K58" s="477" t="s">
        <v>184</v>
      </c>
      <c r="L58" s="478" t="s">
        <v>824</v>
      </c>
      <c r="M58" s="706" t="s">
        <v>825</v>
      </c>
      <c r="N58" s="479">
        <v>25</v>
      </c>
      <c r="O58" s="479">
        <v>50</v>
      </c>
      <c r="P58" s="479">
        <v>75</v>
      </c>
      <c r="Q58" s="479">
        <v>100</v>
      </c>
      <c r="R58" s="717">
        <f t="shared" si="6"/>
        <v>25</v>
      </c>
      <c r="S58" s="238">
        <f t="shared" si="1"/>
        <v>6.25E-2</v>
      </c>
      <c r="T58" s="371">
        <v>25</v>
      </c>
      <c r="U58" s="539" t="s">
        <v>896</v>
      </c>
      <c r="V58" s="539" t="s">
        <v>897</v>
      </c>
      <c r="W58" s="540"/>
      <c r="X58" s="359">
        <f t="shared" si="2"/>
        <v>1</v>
      </c>
      <c r="Y58" s="344" t="str">
        <f t="shared" si="3"/>
        <v>EXCELENTE</v>
      </c>
      <c r="Z58" s="342" t="str">
        <f t="shared" si="4"/>
        <v>EN EJECUCIÓN</v>
      </c>
      <c r="AA58" s="343">
        <f t="shared" si="5"/>
        <v>6.25E-2</v>
      </c>
    </row>
    <row r="59" spans="2:27" ht="36.75" customHeight="1" thickBot="1" x14ac:dyDescent="0.3">
      <c r="B59" s="372" t="s">
        <v>388</v>
      </c>
      <c r="C59" s="373" t="s">
        <v>389</v>
      </c>
      <c r="D59" s="374" t="s">
        <v>23</v>
      </c>
      <c r="E59" s="375" t="s">
        <v>542</v>
      </c>
      <c r="F59" s="376" t="s">
        <v>186</v>
      </c>
      <c r="G59" s="357">
        <v>2</v>
      </c>
      <c r="H59" s="478" t="s">
        <v>363</v>
      </c>
      <c r="I59" s="475">
        <v>6.25E-2</v>
      </c>
      <c r="J59" s="480">
        <v>0.2</v>
      </c>
      <c r="K59" s="477" t="s">
        <v>184</v>
      </c>
      <c r="L59" s="481" t="s">
        <v>826</v>
      </c>
      <c r="M59" s="707" t="s">
        <v>198</v>
      </c>
      <c r="N59" s="732">
        <v>0.05</v>
      </c>
      <c r="O59" s="695">
        <v>0.1</v>
      </c>
      <c r="P59" s="695">
        <v>0.15</v>
      </c>
      <c r="Q59" s="733">
        <v>0.2</v>
      </c>
      <c r="R59" s="716">
        <v>0.05</v>
      </c>
      <c r="S59" s="238">
        <f t="shared" si="1"/>
        <v>6.25E-2</v>
      </c>
      <c r="T59" s="541">
        <v>0.05</v>
      </c>
      <c r="U59" s="539" t="s">
        <v>898</v>
      </c>
      <c r="V59" s="539" t="s">
        <v>899</v>
      </c>
      <c r="W59" s="542" t="s">
        <v>617</v>
      </c>
      <c r="X59" s="359">
        <f t="shared" si="2"/>
        <v>1</v>
      </c>
      <c r="Y59" s="344" t="str">
        <f t="shared" si="3"/>
        <v>EXCELENTE</v>
      </c>
      <c r="Z59" s="342" t="str">
        <f t="shared" si="4"/>
        <v>EN EJECUCIÓN</v>
      </c>
      <c r="AA59" s="343">
        <f t="shared" si="5"/>
        <v>6.25E-2</v>
      </c>
    </row>
    <row r="60" spans="2:27" ht="61.5" customHeight="1" thickBot="1" x14ac:dyDescent="0.3">
      <c r="B60" s="381" t="s">
        <v>388</v>
      </c>
      <c r="C60" s="382" t="s">
        <v>389</v>
      </c>
      <c r="D60" s="52" t="s">
        <v>23</v>
      </c>
      <c r="E60" s="229" t="s">
        <v>542</v>
      </c>
      <c r="F60" s="383" t="s">
        <v>186</v>
      </c>
      <c r="G60" s="358">
        <v>3</v>
      </c>
      <c r="H60" s="403" t="s">
        <v>827</v>
      </c>
      <c r="I60" s="418">
        <v>6.25E-2</v>
      </c>
      <c r="J60" s="385">
        <v>0.51</v>
      </c>
      <c r="K60" s="385" t="s">
        <v>828</v>
      </c>
      <c r="L60" s="385" t="s">
        <v>829</v>
      </c>
      <c r="M60" s="698" t="s">
        <v>198</v>
      </c>
      <c r="N60" s="734">
        <v>0</v>
      </c>
      <c r="O60" s="482">
        <v>17</v>
      </c>
      <c r="P60" s="482">
        <v>17</v>
      </c>
      <c r="Q60" s="735">
        <v>17</v>
      </c>
      <c r="R60" s="717">
        <f t="shared" ref="R60:R71" si="7">N60</f>
        <v>0</v>
      </c>
      <c r="S60" s="238">
        <f t="shared" si="1"/>
        <v>0</v>
      </c>
      <c r="T60" s="560">
        <v>0</v>
      </c>
      <c r="U60" s="539" t="s">
        <v>900</v>
      </c>
      <c r="V60" s="542" t="s">
        <v>901</v>
      </c>
      <c r="W60" s="542" t="s">
        <v>617</v>
      </c>
      <c r="X60" s="359">
        <f t="shared" si="2"/>
        <v>0</v>
      </c>
      <c r="Y60" s="344" t="str">
        <f t="shared" si="3"/>
        <v>MALO</v>
      </c>
      <c r="Z60" s="342" t="str">
        <f t="shared" si="4"/>
        <v>SIN EJECUTAR</v>
      </c>
      <c r="AA60" s="343">
        <f t="shared" si="5"/>
        <v>0</v>
      </c>
    </row>
    <row r="61" spans="2:27" ht="79.5" customHeight="1" thickBot="1" x14ac:dyDescent="0.3">
      <c r="B61" s="372" t="s">
        <v>388</v>
      </c>
      <c r="C61" s="373" t="s">
        <v>389</v>
      </c>
      <c r="D61" s="374" t="s">
        <v>23</v>
      </c>
      <c r="E61" s="375" t="s">
        <v>542</v>
      </c>
      <c r="F61" s="376" t="s">
        <v>186</v>
      </c>
      <c r="G61" s="358">
        <v>4</v>
      </c>
      <c r="H61" s="478" t="s">
        <v>830</v>
      </c>
      <c r="I61" s="475">
        <v>6.25E-2</v>
      </c>
      <c r="J61" s="483">
        <v>4</v>
      </c>
      <c r="K61" s="484" t="s">
        <v>212</v>
      </c>
      <c r="L61" s="485" t="s">
        <v>831</v>
      </c>
      <c r="M61" s="708" t="s">
        <v>832</v>
      </c>
      <c r="N61" s="479">
        <v>1</v>
      </c>
      <c r="O61" s="479">
        <v>2</v>
      </c>
      <c r="P61" s="479">
        <v>3</v>
      </c>
      <c r="Q61" s="479">
        <v>4</v>
      </c>
      <c r="R61" s="717">
        <f t="shared" si="7"/>
        <v>1</v>
      </c>
      <c r="S61" s="238">
        <f t="shared" si="1"/>
        <v>6.25E-2</v>
      </c>
      <c r="T61" s="340">
        <v>1</v>
      </c>
      <c r="U61" s="539" t="s">
        <v>933</v>
      </c>
      <c r="V61" s="539" t="s">
        <v>934</v>
      </c>
      <c r="W61" s="540"/>
      <c r="X61" s="359">
        <f t="shared" si="2"/>
        <v>1</v>
      </c>
      <c r="Y61" s="344" t="str">
        <f t="shared" si="3"/>
        <v>EXCELENTE</v>
      </c>
      <c r="Z61" s="342" t="str">
        <f t="shared" si="4"/>
        <v>EN EJECUCIÓN</v>
      </c>
      <c r="AA61" s="343">
        <f t="shared" si="5"/>
        <v>6.25E-2</v>
      </c>
    </row>
    <row r="62" spans="2:27" ht="79.5" customHeight="1" thickBot="1" x14ac:dyDescent="0.3">
      <c r="B62" s="381" t="s">
        <v>388</v>
      </c>
      <c r="C62" s="382" t="s">
        <v>389</v>
      </c>
      <c r="D62" s="52" t="s">
        <v>23</v>
      </c>
      <c r="E62" s="229" t="s">
        <v>542</v>
      </c>
      <c r="F62" s="383" t="s">
        <v>186</v>
      </c>
      <c r="G62" s="358">
        <v>5</v>
      </c>
      <c r="H62" s="487" t="s">
        <v>211</v>
      </c>
      <c r="I62" s="475">
        <v>6.25E-2</v>
      </c>
      <c r="J62" s="488">
        <v>2</v>
      </c>
      <c r="K62" s="489" t="s">
        <v>220</v>
      </c>
      <c r="L62" s="487" t="s">
        <v>213</v>
      </c>
      <c r="M62" s="709" t="s">
        <v>832</v>
      </c>
      <c r="N62" s="479">
        <v>0</v>
      </c>
      <c r="O62" s="479">
        <v>1</v>
      </c>
      <c r="P62" s="479">
        <v>0</v>
      </c>
      <c r="Q62" s="479">
        <v>2</v>
      </c>
      <c r="R62" s="717">
        <f t="shared" si="7"/>
        <v>0</v>
      </c>
      <c r="S62" s="238">
        <f t="shared" si="1"/>
        <v>0</v>
      </c>
      <c r="T62" s="539">
        <v>0</v>
      </c>
      <c r="U62" s="539" t="s">
        <v>607</v>
      </c>
      <c r="V62" s="539" t="s">
        <v>607</v>
      </c>
      <c r="W62" s="540" t="s">
        <v>607</v>
      </c>
      <c r="X62" s="359">
        <f t="shared" si="2"/>
        <v>0</v>
      </c>
      <c r="Y62" s="344" t="str">
        <f t="shared" si="3"/>
        <v>MALO</v>
      </c>
      <c r="Z62" s="342" t="str">
        <f t="shared" si="4"/>
        <v>SIN EJECUTAR</v>
      </c>
      <c r="AA62" s="343">
        <f t="shared" si="5"/>
        <v>0</v>
      </c>
    </row>
    <row r="63" spans="2:27" ht="79.5" customHeight="1" thickBot="1" x14ac:dyDescent="0.3">
      <c r="B63" s="372" t="s">
        <v>388</v>
      </c>
      <c r="C63" s="373" t="s">
        <v>389</v>
      </c>
      <c r="D63" s="374" t="s">
        <v>23</v>
      </c>
      <c r="E63" s="375" t="s">
        <v>536</v>
      </c>
      <c r="F63" s="376" t="s">
        <v>186</v>
      </c>
      <c r="G63" s="357">
        <v>6</v>
      </c>
      <c r="H63" s="490" t="s">
        <v>365</v>
      </c>
      <c r="I63" s="475">
        <v>6.25E-2</v>
      </c>
      <c r="J63" s="491">
        <v>5</v>
      </c>
      <c r="K63" s="492" t="s">
        <v>220</v>
      </c>
      <c r="L63" s="486" t="s">
        <v>833</v>
      </c>
      <c r="M63" s="708" t="s">
        <v>222</v>
      </c>
      <c r="N63" s="493">
        <v>0</v>
      </c>
      <c r="O63" s="493">
        <v>2</v>
      </c>
      <c r="P63" s="493">
        <v>4</v>
      </c>
      <c r="Q63" s="493">
        <v>5</v>
      </c>
      <c r="R63" s="717">
        <f t="shared" si="7"/>
        <v>0</v>
      </c>
      <c r="S63" s="238">
        <f t="shared" si="1"/>
        <v>0</v>
      </c>
      <c r="T63" s="370">
        <v>2</v>
      </c>
      <c r="U63" s="539" t="s">
        <v>902</v>
      </c>
      <c r="V63" s="539" t="s">
        <v>903</v>
      </c>
      <c r="W63" s="543" t="s">
        <v>904</v>
      </c>
      <c r="X63" s="359">
        <f t="shared" si="2"/>
        <v>0</v>
      </c>
      <c r="Y63" s="344" t="str">
        <f t="shared" si="3"/>
        <v>MALO</v>
      </c>
      <c r="Z63" s="342" t="str">
        <f t="shared" si="4"/>
        <v>SIN EJECUTAR</v>
      </c>
      <c r="AA63" s="343">
        <f t="shared" si="5"/>
        <v>0</v>
      </c>
    </row>
    <row r="64" spans="2:27" ht="79.5" customHeight="1" thickBot="1" x14ac:dyDescent="0.3">
      <c r="B64" s="381" t="s">
        <v>388</v>
      </c>
      <c r="C64" s="382" t="s">
        <v>389</v>
      </c>
      <c r="D64" s="52" t="s">
        <v>23</v>
      </c>
      <c r="E64" s="229" t="s">
        <v>545</v>
      </c>
      <c r="F64" s="383" t="s">
        <v>186</v>
      </c>
      <c r="G64" s="357">
        <v>7</v>
      </c>
      <c r="H64" s="478" t="s">
        <v>225</v>
      </c>
      <c r="I64" s="475">
        <v>6.25E-2</v>
      </c>
      <c r="J64" s="494">
        <v>4</v>
      </c>
      <c r="K64" s="492" t="s">
        <v>220</v>
      </c>
      <c r="L64" s="495" t="s">
        <v>834</v>
      </c>
      <c r="M64" s="710" t="s">
        <v>227</v>
      </c>
      <c r="N64" s="493">
        <v>1</v>
      </c>
      <c r="O64" s="493">
        <v>2</v>
      </c>
      <c r="P64" s="493">
        <v>3</v>
      </c>
      <c r="Q64" s="493">
        <v>4</v>
      </c>
      <c r="R64" s="717">
        <f t="shared" si="7"/>
        <v>1</v>
      </c>
      <c r="S64" s="238">
        <f t="shared" si="1"/>
        <v>6.25E-2</v>
      </c>
      <c r="T64" s="370">
        <v>0.5</v>
      </c>
      <c r="U64" s="553" t="s">
        <v>935</v>
      </c>
      <c r="V64" s="539" t="s">
        <v>936</v>
      </c>
      <c r="W64" s="554"/>
      <c r="X64" s="359">
        <f t="shared" si="2"/>
        <v>0.5</v>
      </c>
      <c r="Y64" s="344" t="str">
        <f t="shared" si="3"/>
        <v>MALO</v>
      </c>
      <c r="Z64" s="342" t="str">
        <f t="shared" si="4"/>
        <v>EN EJECUCIÓN</v>
      </c>
      <c r="AA64" s="343">
        <f t="shared" si="5"/>
        <v>3.125E-2</v>
      </c>
    </row>
    <row r="65" spans="2:27" ht="79.5" customHeight="1" thickBot="1" x14ac:dyDescent="0.3">
      <c r="B65" s="372" t="s">
        <v>388</v>
      </c>
      <c r="C65" s="373" t="s">
        <v>389</v>
      </c>
      <c r="D65" s="374" t="s">
        <v>23</v>
      </c>
      <c r="E65" s="375" t="s">
        <v>543</v>
      </c>
      <c r="F65" s="376" t="s">
        <v>186</v>
      </c>
      <c r="G65" s="358">
        <v>8</v>
      </c>
      <c r="H65" s="478" t="s">
        <v>835</v>
      </c>
      <c r="I65" s="475">
        <v>6.25E-2</v>
      </c>
      <c r="J65" s="496">
        <v>100</v>
      </c>
      <c r="K65" s="497" t="s">
        <v>184</v>
      </c>
      <c r="L65" s="495" t="s">
        <v>836</v>
      </c>
      <c r="M65" s="711" t="s">
        <v>837</v>
      </c>
      <c r="N65" s="736">
        <v>50</v>
      </c>
      <c r="O65" s="499">
        <v>50</v>
      </c>
      <c r="P65" s="499">
        <v>75</v>
      </c>
      <c r="Q65" s="737">
        <v>100</v>
      </c>
      <c r="R65" s="717">
        <f t="shared" si="7"/>
        <v>50</v>
      </c>
      <c r="S65" s="238">
        <f t="shared" si="1"/>
        <v>6.25E-2</v>
      </c>
      <c r="T65" s="561">
        <v>50</v>
      </c>
      <c r="U65" s="539" t="s">
        <v>937</v>
      </c>
      <c r="V65" s="539" t="s">
        <v>938</v>
      </c>
      <c r="W65" s="555" t="s">
        <v>939</v>
      </c>
      <c r="X65" s="359">
        <f t="shared" si="2"/>
        <v>1</v>
      </c>
      <c r="Y65" s="344" t="str">
        <f t="shared" si="3"/>
        <v>EXCELENTE</v>
      </c>
      <c r="Z65" s="342" t="str">
        <f t="shared" si="4"/>
        <v>EN EJECUCIÓN</v>
      </c>
      <c r="AA65" s="343">
        <f t="shared" si="5"/>
        <v>6.25E-2</v>
      </c>
    </row>
    <row r="66" spans="2:27" ht="79.5" customHeight="1" thickBot="1" x14ac:dyDescent="0.3">
      <c r="B66" s="381" t="s">
        <v>388</v>
      </c>
      <c r="C66" s="382" t="s">
        <v>389</v>
      </c>
      <c r="D66" s="52" t="s">
        <v>23</v>
      </c>
      <c r="E66" s="229" t="s">
        <v>543</v>
      </c>
      <c r="F66" s="383" t="s">
        <v>186</v>
      </c>
      <c r="G66" s="358">
        <v>9</v>
      </c>
      <c r="H66" s="500" t="s">
        <v>838</v>
      </c>
      <c r="I66" s="475">
        <v>6.25E-2</v>
      </c>
      <c r="J66" s="496">
        <v>80</v>
      </c>
      <c r="K66" s="497" t="s">
        <v>184</v>
      </c>
      <c r="L66" s="498" t="s">
        <v>839</v>
      </c>
      <c r="M66" s="711" t="s">
        <v>837</v>
      </c>
      <c r="N66" s="738">
        <v>10</v>
      </c>
      <c r="O66" s="501">
        <v>25</v>
      </c>
      <c r="P66" s="501">
        <v>75</v>
      </c>
      <c r="Q66" s="739">
        <v>80</v>
      </c>
      <c r="R66" s="717">
        <f t="shared" si="7"/>
        <v>10</v>
      </c>
      <c r="S66" s="238">
        <f t="shared" si="1"/>
        <v>6.25E-2</v>
      </c>
      <c r="T66" s="371">
        <v>10</v>
      </c>
      <c r="U66" s="539" t="s">
        <v>940</v>
      </c>
      <c r="V66" s="539" t="s">
        <v>941</v>
      </c>
      <c r="W66" s="555" t="s">
        <v>939</v>
      </c>
      <c r="X66" s="359">
        <f t="shared" si="2"/>
        <v>1</v>
      </c>
      <c r="Y66" s="344" t="str">
        <f t="shared" si="3"/>
        <v>EXCELENTE</v>
      </c>
      <c r="Z66" s="342" t="str">
        <f t="shared" si="4"/>
        <v>EN EJECUCIÓN</v>
      </c>
      <c r="AA66" s="343">
        <f t="shared" si="5"/>
        <v>6.25E-2</v>
      </c>
    </row>
    <row r="67" spans="2:27" ht="79.5" customHeight="1" thickBot="1" x14ac:dyDescent="0.3">
      <c r="B67" s="372" t="s">
        <v>388</v>
      </c>
      <c r="C67" s="373" t="s">
        <v>389</v>
      </c>
      <c r="D67" s="374" t="s">
        <v>23</v>
      </c>
      <c r="E67" s="375" t="s">
        <v>543</v>
      </c>
      <c r="F67" s="376" t="s">
        <v>186</v>
      </c>
      <c r="G67" s="358">
        <v>10</v>
      </c>
      <c r="H67" s="478" t="s">
        <v>840</v>
      </c>
      <c r="I67" s="475">
        <v>6.25E-2</v>
      </c>
      <c r="J67" s="496">
        <v>100</v>
      </c>
      <c r="K67" s="477" t="s">
        <v>184</v>
      </c>
      <c r="L67" s="478" t="s">
        <v>841</v>
      </c>
      <c r="M67" s="712" t="s">
        <v>837</v>
      </c>
      <c r="N67" s="740">
        <v>16</v>
      </c>
      <c r="O67" s="502">
        <v>34</v>
      </c>
      <c r="P67" s="502">
        <v>48</v>
      </c>
      <c r="Q67" s="741">
        <v>100</v>
      </c>
      <c r="R67" s="717">
        <f t="shared" si="7"/>
        <v>16</v>
      </c>
      <c r="S67" s="238">
        <f t="shared" si="1"/>
        <v>6.25E-2</v>
      </c>
      <c r="T67" s="539">
        <v>16</v>
      </c>
      <c r="U67" s="539" t="s">
        <v>942</v>
      </c>
      <c r="V67" s="539" t="s">
        <v>943</v>
      </c>
      <c r="W67" s="555" t="s">
        <v>939</v>
      </c>
      <c r="X67" s="359">
        <f t="shared" si="2"/>
        <v>1</v>
      </c>
      <c r="Y67" s="344" t="str">
        <f t="shared" si="3"/>
        <v>EXCELENTE</v>
      </c>
      <c r="Z67" s="342" t="str">
        <f t="shared" si="4"/>
        <v>EN EJECUCIÓN</v>
      </c>
      <c r="AA67" s="343">
        <f t="shared" si="5"/>
        <v>6.25E-2</v>
      </c>
    </row>
    <row r="68" spans="2:27" ht="72.75" customHeight="1" thickBot="1" x14ac:dyDescent="0.3">
      <c r="B68" s="381" t="s">
        <v>391</v>
      </c>
      <c r="C68" s="382" t="s">
        <v>842</v>
      </c>
      <c r="D68" s="52" t="s">
        <v>23</v>
      </c>
      <c r="E68" s="229" t="s">
        <v>546</v>
      </c>
      <c r="F68" s="383" t="s">
        <v>186</v>
      </c>
      <c r="G68" s="358">
        <v>11</v>
      </c>
      <c r="H68" s="403" t="s">
        <v>240</v>
      </c>
      <c r="I68" s="475">
        <v>6.25E-2</v>
      </c>
      <c r="J68" s="494">
        <v>100</v>
      </c>
      <c r="K68" s="492" t="s">
        <v>184</v>
      </c>
      <c r="L68" s="503" t="s">
        <v>241</v>
      </c>
      <c r="M68" s="713" t="s">
        <v>242</v>
      </c>
      <c r="N68" s="479">
        <v>20</v>
      </c>
      <c r="O68" s="479">
        <v>50</v>
      </c>
      <c r="P68" s="479">
        <v>75</v>
      </c>
      <c r="Q68" s="479">
        <v>100</v>
      </c>
      <c r="R68" s="717">
        <f t="shared" si="7"/>
        <v>20</v>
      </c>
      <c r="S68" s="238">
        <f t="shared" si="1"/>
        <v>6.25E-2</v>
      </c>
      <c r="T68" s="371">
        <v>25</v>
      </c>
      <c r="U68" s="544" t="s">
        <v>909</v>
      </c>
      <c r="V68" s="539" t="s">
        <v>910</v>
      </c>
      <c r="W68" s="545"/>
      <c r="X68" s="359">
        <f t="shared" si="2"/>
        <v>1.25</v>
      </c>
      <c r="Y68" s="344" t="str">
        <f t="shared" si="3"/>
        <v>EXCELENTE</v>
      </c>
      <c r="Z68" s="342" t="str">
        <f t="shared" si="4"/>
        <v>EN EJECUCIÓN</v>
      </c>
      <c r="AA68" s="343">
        <f t="shared" si="5"/>
        <v>7.8125E-2</v>
      </c>
    </row>
    <row r="69" spans="2:27" ht="79.5" customHeight="1" thickBot="1" x14ac:dyDescent="0.3">
      <c r="B69" s="372" t="s">
        <v>391</v>
      </c>
      <c r="C69" s="373" t="s">
        <v>767</v>
      </c>
      <c r="D69" s="374" t="s">
        <v>23</v>
      </c>
      <c r="E69" s="375" t="s">
        <v>546</v>
      </c>
      <c r="F69" s="376" t="s">
        <v>186</v>
      </c>
      <c r="G69" s="345">
        <v>12</v>
      </c>
      <c r="H69" s="403" t="s">
        <v>250</v>
      </c>
      <c r="I69" s="475">
        <v>6.25E-2</v>
      </c>
      <c r="J69" s="494">
        <v>100</v>
      </c>
      <c r="K69" s="492" t="s">
        <v>184</v>
      </c>
      <c r="L69" s="504" t="s">
        <v>843</v>
      </c>
      <c r="M69" s="713" t="s">
        <v>242</v>
      </c>
      <c r="N69" s="380">
        <v>30</v>
      </c>
      <c r="O69" s="380">
        <v>60</v>
      </c>
      <c r="P69" s="380">
        <v>80</v>
      </c>
      <c r="Q69" s="380">
        <v>100</v>
      </c>
      <c r="R69" s="717">
        <f t="shared" si="7"/>
        <v>30</v>
      </c>
      <c r="S69" s="238">
        <f t="shared" si="1"/>
        <v>6.25E-2</v>
      </c>
      <c r="T69" s="371">
        <v>20</v>
      </c>
      <c r="U69" s="544" t="s">
        <v>905</v>
      </c>
      <c r="V69" s="539" t="s">
        <v>906</v>
      </c>
      <c r="W69" s="545"/>
      <c r="X69" s="359">
        <f t="shared" si="2"/>
        <v>0.66666666666666663</v>
      </c>
      <c r="Y69" s="344" t="str">
        <f t="shared" si="3"/>
        <v>REGULAR</v>
      </c>
      <c r="Z69" s="342" t="str">
        <f t="shared" si="4"/>
        <v>EN EJECUCIÓN</v>
      </c>
      <c r="AA69" s="343">
        <f t="shared" si="5"/>
        <v>4.1666666666666664E-2</v>
      </c>
    </row>
    <row r="70" spans="2:27" ht="79.5" customHeight="1" thickBot="1" x14ac:dyDescent="0.3">
      <c r="B70" s="381" t="s">
        <v>391</v>
      </c>
      <c r="C70" s="382" t="s">
        <v>767</v>
      </c>
      <c r="D70" s="52" t="s">
        <v>23</v>
      </c>
      <c r="E70" s="229" t="s">
        <v>546</v>
      </c>
      <c r="F70" s="383" t="s">
        <v>186</v>
      </c>
      <c r="G70" s="345">
        <v>13</v>
      </c>
      <c r="H70" s="403" t="s">
        <v>369</v>
      </c>
      <c r="I70" s="475">
        <v>6.25E-2</v>
      </c>
      <c r="J70" s="494">
        <v>100</v>
      </c>
      <c r="K70" s="492" t="s">
        <v>184</v>
      </c>
      <c r="L70" s="505" t="s">
        <v>844</v>
      </c>
      <c r="M70" s="713" t="s">
        <v>242</v>
      </c>
      <c r="N70" s="387">
        <v>25</v>
      </c>
      <c r="O70" s="387">
        <v>50</v>
      </c>
      <c r="P70" s="387">
        <v>75</v>
      </c>
      <c r="Q70" s="387">
        <v>100</v>
      </c>
      <c r="R70" s="717">
        <f t="shared" si="7"/>
        <v>25</v>
      </c>
      <c r="S70" s="238">
        <f t="shared" si="1"/>
        <v>6.25E-2</v>
      </c>
      <c r="T70" s="371">
        <v>20</v>
      </c>
      <c r="U70" s="544" t="s">
        <v>907</v>
      </c>
      <c r="V70" s="539" t="s">
        <v>908</v>
      </c>
      <c r="W70" s="545"/>
      <c r="X70" s="359">
        <f t="shared" si="2"/>
        <v>0.8</v>
      </c>
      <c r="Y70" s="344" t="str">
        <f t="shared" si="3"/>
        <v>REGULAR</v>
      </c>
      <c r="Z70" s="342" t="str">
        <f t="shared" si="4"/>
        <v>EN EJECUCIÓN</v>
      </c>
      <c r="AA70" s="343">
        <f t="shared" si="5"/>
        <v>0.05</v>
      </c>
    </row>
    <row r="71" spans="2:27" ht="79.5" customHeight="1" thickBot="1" x14ac:dyDescent="0.3">
      <c r="B71" s="372" t="s">
        <v>391</v>
      </c>
      <c r="C71" s="373" t="s">
        <v>845</v>
      </c>
      <c r="D71" s="374" t="s">
        <v>23</v>
      </c>
      <c r="E71" s="375" t="s">
        <v>546</v>
      </c>
      <c r="F71" s="376" t="s">
        <v>186</v>
      </c>
      <c r="G71" s="345">
        <v>14</v>
      </c>
      <c r="H71" s="506" t="s">
        <v>256</v>
      </c>
      <c r="I71" s="475">
        <v>6.25E-2</v>
      </c>
      <c r="J71" s="494">
        <v>100</v>
      </c>
      <c r="K71" s="492" t="s">
        <v>184</v>
      </c>
      <c r="L71" s="505" t="s">
        <v>846</v>
      </c>
      <c r="M71" s="713" t="s">
        <v>242</v>
      </c>
      <c r="N71" s="380">
        <v>30</v>
      </c>
      <c r="O71" s="380">
        <v>60</v>
      </c>
      <c r="P71" s="380">
        <v>90</v>
      </c>
      <c r="Q71" s="380">
        <v>100</v>
      </c>
      <c r="R71" s="717">
        <f t="shared" si="7"/>
        <v>30</v>
      </c>
      <c r="S71" s="238">
        <f t="shared" si="1"/>
        <v>6.25E-2</v>
      </c>
      <c r="T71" s="371">
        <v>7</v>
      </c>
      <c r="U71" s="544" t="s">
        <v>909</v>
      </c>
      <c r="V71" s="539" t="s">
        <v>910</v>
      </c>
      <c r="W71" s="546"/>
      <c r="X71" s="359">
        <f t="shared" si="2"/>
        <v>0.23333333333333334</v>
      </c>
      <c r="Y71" s="344" t="str">
        <f t="shared" si="3"/>
        <v>MALO</v>
      </c>
      <c r="Z71" s="342" t="str">
        <f t="shared" si="4"/>
        <v>EN EJECUCIÓN</v>
      </c>
      <c r="AA71" s="343">
        <f t="shared" si="5"/>
        <v>1.4583333333333334E-2</v>
      </c>
    </row>
    <row r="72" spans="2:27" ht="150" customHeight="1" thickBot="1" x14ac:dyDescent="0.3">
      <c r="B72" s="381" t="s">
        <v>391</v>
      </c>
      <c r="C72" s="382" t="s">
        <v>847</v>
      </c>
      <c r="D72" s="52" t="s">
        <v>23</v>
      </c>
      <c r="E72" s="229" t="s">
        <v>546</v>
      </c>
      <c r="F72" s="383" t="s">
        <v>186</v>
      </c>
      <c r="G72" s="345">
        <v>15</v>
      </c>
      <c r="H72" s="507" t="s">
        <v>261</v>
      </c>
      <c r="I72" s="475">
        <v>6.25E-2</v>
      </c>
      <c r="J72" s="494">
        <v>100</v>
      </c>
      <c r="K72" s="492" t="s">
        <v>184</v>
      </c>
      <c r="L72" s="505" t="s">
        <v>848</v>
      </c>
      <c r="M72" s="713" t="s">
        <v>242</v>
      </c>
      <c r="N72" s="387">
        <v>20</v>
      </c>
      <c r="O72" s="387">
        <v>50</v>
      </c>
      <c r="P72" s="387">
        <v>80</v>
      </c>
      <c r="Q72" s="387">
        <v>100</v>
      </c>
      <c r="R72" s="717">
        <f t="shared" ref="R72:R78" si="8">N72</f>
        <v>20</v>
      </c>
      <c r="S72" s="238">
        <f t="shared" ref="S72:S78" si="9">IFERROR(R72/N72,0)*I72</f>
        <v>6.25E-2</v>
      </c>
      <c r="T72" s="371">
        <v>20</v>
      </c>
      <c r="U72" s="544" t="s">
        <v>911</v>
      </c>
      <c r="V72" s="539" t="s">
        <v>912</v>
      </c>
      <c r="W72" s="546"/>
      <c r="X72" s="359">
        <f t="shared" ref="X72:X78" si="10">IFERROR((T72/R72),0)</f>
        <v>1</v>
      </c>
      <c r="Y72" s="344" t="str">
        <f t="shared" ref="Y72:Y78" si="11">+IF(AND(X72&gt;=0%,X72&lt;=60%),"MALO",IF(AND(X72&gt;=61%,X72&lt;=80%),"REGULAR",IF(AND(X72&gt;=81%,X72&lt;95%),"BUENO","EXCELENTE")))</f>
        <v>EXCELENTE</v>
      </c>
      <c r="Z72" s="342" t="str">
        <f t="shared" ref="Z72:Z78" si="12">IF(X72&gt;0,"EN EJECUCIÓN","SIN EJECUTAR")</f>
        <v>EN EJECUCIÓN</v>
      </c>
      <c r="AA72" s="343">
        <f t="shared" ref="AA72:AA78" si="13">X72*I72</f>
        <v>6.25E-2</v>
      </c>
    </row>
    <row r="73" spans="2:27" ht="79.5" customHeight="1" thickBot="1" x14ac:dyDescent="0.3">
      <c r="B73" s="372" t="s">
        <v>391</v>
      </c>
      <c r="C73" s="373" t="s">
        <v>767</v>
      </c>
      <c r="D73" s="374" t="s">
        <v>23</v>
      </c>
      <c r="E73" s="375" t="s">
        <v>546</v>
      </c>
      <c r="F73" s="376" t="s">
        <v>186</v>
      </c>
      <c r="G73" s="345">
        <v>16</v>
      </c>
      <c r="H73" s="506" t="s">
        <v>266</v>
      </c>
      <c r="I73" s="475">
        <v>6.25E-2</v>
      </c>
      <c r="J73" s="494">
        <v>100</v>
      </c>
      <c r="K73" s="492" t="s">
        <v>184</v>
      </c>
      <c r="L73" s="505" t="s">
        <v>267</v>
      </c>
      <c r="M73" s="713" t="s">
        <v>242</v>
      </c>
      <c r="N73" s="508">
        <v>20</v>
      </c>
      <c r="O73" s="508">
        <v>40</v>
      </c>
      <c r="P73" s="508">
        <v>80</v>
      </c>
      <c r="Q73" s="380">
        <v>100</v>
      </c>
      <c r="R73" s="717">
        <f t="shared" si="8"/>
        <v>20</v>
      </c>
      <c r="S73" s="238">
        <f t="shared" si="9"/>
        <v>6.25E-2</v>
      </c>
      <c r="T73" s="362">
        <v>10</v>
      </c>
      <c r="U73" s="544" t="s">
        <v>913</v>
      </c>
      <c r="V73" s="539" t="s">
        <v>912</v>
      </c>
      <c r="W73" s="547"/>
      <c r="X73" s="359">
        <f t="shared" si="10"/>
        <v>0.5</v>
      </c>
      <c r="Y73" s="344" t="str">
        <f t="shared" si="11"/>
        <v>MALO</v>
      </c>
      <c r="Z73" s="342" t="str">
        <f t="shared" si="12"/>
        <v>EN EJECUCIÓN</v>
      </c>
      <c r="AA73" s="343">
        <f t="shared" si="13"/>
        <v>3.125E-2</v>
      </c>
    </row>
    <row r="74" spans="2:27" ht="79.5" customHeight="1" thickBot="1" x14ac:dyDescent="0.3">
      <c r="B74" s="381" t="s">
        <v>391</v>
      </c>
      <c r="C74" s="382" t="s">
        <v>767</v>
      </c>
      <c r="D74" s="52" t="s">
        <v>23</v>
      </c>
      <c r="E74" s="229" t="s">
        <v>547</v>
      </c>
      <c r="F74" s="383" t="s">
        <v>271</v>
      </c>
      <c r="G74" s="345">
        <v>1</v>
      </c>
      <c r="H74" s="384" t="s">
        <v>849</v>
      </c>
      <c r="I74" s="385">
        <v>0.2</v>
      </c>
      <c r="J74" s="386">
        <v>100</v>
      </c>
      <c r="K74" s="385" t="s">
        <v>636</v>
      </c>
      <c r="L74" s="385" t="s">
        <v>850</v>
      </c>
      <c r="M74" s="698" t="s">
        <v>851</v>
      </c>
      <c r="N74" s="407">
        <v>0.25</v>
      </c>
      <c r="O74" s="407">
        <v>0.5</v>
      </c>
      <c r="P74" s="407">
        <v>0.7</v>
      </c>
      <c r="Q74" s="407">
        <v>1</v>
      </c>
      <c r="R74" s="716">
        <f t="shared" si="8"/>
        <v>0.25</v>
      </c>
      <c r="S74" s="238">
        <f t="shared" si="9"/>
        <v>0.2</v>
      </c>
      <c r="T74" s="361">
        <v>0.2</v>
      </c>
      <c r="U74" s="341">
        <v>0.25</v>
      </c>
      <c r="V74" s="548" t="s">
        <v>914</v>
      </c>
      <c r="W74" s="369" t="s">
        <v>915</v>
      </c>
      <c r="X74" s="359">
        <f t="shared" si="10"/>
        <v>0.8</v>
      </c>
      <c r="Y74" s="344" t="str">
        <f t="shared" si="11"/>
        <v>REGULAR</v>
      </c>
      <c r="Z74" s="342" t="str">
        <f t="shared" si="12"/>
        <v>EN EJECUCIÓN</v>
      </c>
      <c r="AA74" s="343">
        <f t="shared" si="13"/>
        <v>0.16000000000000003</v>
      </c>
    </row>
    <row r="75" spans="2:27" ht="79.5" customHeight="1" thickBot="1" x14ac:dyDescent="0.3">
      <c r="B75" s="372" t="s">
        <v>391</v>
      </c>
      <c r="C75" s="373" t="s">
        <v>767</v>
      </c>
      <c r="D75" s="374" t="s">
        <v>23</v>
      </c>
      <c r="E75" s="375" t="s">
        <v>547</v>
      </c>
      <c r="F75" s="376" t="s">
        <v>271</v>
      </c>
      <c r="G75" s="345">
        <v>2</v>
      </c>
      <c r="H75" s="377" t="s">
        <v>852</v>
      </c>
      <c r="I75" s="378">
        <v>0.2</v>
      </c>
      <c r="J75" s="379">
        <v>100</v>
      </c>
      <c r="K75" s="378" t="s">
        <v>636</v>
      </c>
      <c r="L75" s="378" t="s">
        <v>853</v>
      </c>
      <c r="M75" s="697" t="s">
        <v>851</v>
      </c>
      <c r="N75" s="397">
        <v>0.25</v>
      </c>
      <c r="O75" s="397">
        <v>0.5</v>
      </c>
      <c r="P75" s="397">
        <v>0.75</v>
      </c>
      <c r="Q75" s="397">
        <v>1</v>
      </c>
      <c r="R75" s="716">
        <f t="shared" si="8"/>
        <v>0.25</v>
      </c>
      <c r="S75" s="238">
        <f t="shared" si="9"/>
        <v>0.2</v>
      </c>
      <c r="T75" s="533">
        <v>0.2</v>
      </c>
      <c r="U75" s="341">
        <v>0</v>
      </c>
      <c r="V75" s="549" t="s">
        <v>916</v>
      </c>
      <c r="W75" s="550" t="s">
        <v>917</v>
      </c>
      <c r="X75" s="359">
        <f t="shared" si="10"/>
        <v>0.8</v>
      </c>
      <c r="Y75" s="344" t="str">
        <f t="shared" si="11"/>
        <v>REGULAR</v>
      </c>
      <c r="Z75" s="342" t="str">
        <f t="shared" si="12"/>
        <v>EN EJECUCIÓN</v>
      </c>
      <c r="AA75" s="343">
        <f t="shared" si="13"/>
        <v>0.16000000000000003</v>
      </c>
    </row>
    <row r="76" spans="2:27" ht="79.5" customHeight="1" thickBot="1" x14ac:dyDescent="0.3">
      <c r="B76" s="381" t="s">
        <v>391</v>
      </c>
      <c r="C76" s="382" t="s">
        <v>767</v>
      </c>
      <c r="D76" s="52" t="s">
        <v>23</v>
      </c>
      <c r="E76" s="229" t="s">
        <v>547</v>
      </c>
      <c r="F76" s="383" t="s">
        <v>271</v>
      </c>
      <c r="G76" s="345">
        <v>3</v>
      </c>
      <c r="H76" s="403" t="s">
        <v>854</v>
      </c>
      <c r="I76" s="385">
        <v>0.2</v>
      </c>
      <c r="J76" s="386">
        <v>100</v>
      </c>
      <c r="K76" s="385" t="s">
        <v>636</v>
      </c>
      <c r="L76" s="385" t="s">
        <v>855</v>
      </c>
      <c r="M76" s="698" t="s">
        <v>851</v>
      </c>
      <c r="N76" s="407">
        <v>0.25</v>
      </c>
      <c r="O76" s="407">
        <v>0.5</v>
      </c>
      <c r="P76" s="407">
        <v>0.75</v>
      </c>
      <c r="Q76" s="407">
        <v>1</v>
      </c>
      <c r="R76" s="716">
        <f t="shared" si="8"/>
        <v>0.25</v>
      </c>
      <c r="S76" s="238">
        <f t="shared" si="9"/>
        <v>0.2</v>
      </c>
      <c r="T76" s="361">
        <v>0.2</v>
      </c>
      <c r="U76" s="341">
        <v>0.25</v>
      </c>
      <c r="V76" s="548" t="s">
        <v>918</v>
      </c>
      <c r="W76" s="368" t="s">
        <v>617</v>
      </c>
      <c r="X76" s="359">
        <f t="shared" si="10"/>
        <v>0.8</v>
      </c>
      <c r="Y76" s="344" t="str">
        <f t="shared" si="11"/>
        <v>REGULAR</v>
      </c>
      <c r="Z76" s="342" t="str">
        <f t="shared" si="12"/>
        <v>EN EJECUCIÓN</v>
      </c>
      <c r="AA76" s="343">
        <f t="shared" si="13"/>
        <v>0.16000000000000003</v>
      </c>
    </row>
    <row r="77" spans="2:27" ht="79.5" customHeight="1" thickBot="1" x14ac:dyDescent="0.3">
      <c r="B77" s="372" t="s">
        <v>391</v>
      </c>
      <c r="C77" s="373" t="s">
        <v>856</v>
      </c>
      <c r="D77" s="374" t="s">
        <v>23</v>
      </c>
      <c r="E77" s="375" t="s">
        <v>547</v>
      </c>
      <c r="F77" s="376" t="s">
        <v>271</v>
      </c>
      <c r="G77" s="345">
        <v>4</v>
      </c>
      <c r="H77" s="403" t="s">
        <v>857</v>
      </c>
      <c r="I77" s="378">
        <v>0.2</v>
      </c>
      <c r="J77" s="379">
        <v>100</v>
      </c>
      <c r="K77" s="378" t="s">
        <v>636</v>
      </c>
      <c r="L77" s="378" t="s">
        <v>858</v>
      </c>
      <c r="M77" s="697" t="s">
        <v>375</v>
      </c>
      <c r="N77" s="397">
        <v>0.25</v>
      </c>
      <c r="O77" s="397">
        <v>0.5</v>
      </c>
      <c r="P77" s="397">
        <v>0.75</v>
      </c>
      <c r="Q77" s="397">
        <v>1</v>
      </c>
      <c r="R77" s="716">
        <f t="shared" si="8"/>
        <v>0.25</v>
      </c>
      <c r="S77" s="238">
        <f t="shared" si="9"/>
        <v>0.2</v>
      </c>
      <c r="T77" s="533">
        <v>0.25</v>
      </c>
      <c r="U77" s="362" t="s">
        <v>944</v>
      </c>
      <c r="V77" s="362" t="s">
        <v>945</v>
      </c>
      <c r="W77" s="530" t="s">
        <v>617</v>
      </c>
      <c r="X77" s="359">
        <f t="shared" si="10"/>
        <v>1</v>
      </c>
      <c r="Y77" s="344" t="str">
        <f t="shared" si="11"/>
        <v>EXCELENTE</v>
      </c>
      <c r="Z77" s="342" t="str">
        <f t="shared" si="12"/>
        <v>EN EJECUCIÓN</v>
      </c>
      <c r="AA77" s="343">
        <f t="shared" si="13"/>
        <v>0.2</v>
      </c>
    </row>
    <row r="78" spans="2:27" ht="79.5" customHeight="1" thickBot="1" x14ac:dyDescent="0.3">
      <c r="B78" s="509" t="s">
        <v>391</v>
      </c>
      <c r="C78" s="510" t="s">
        <v>856</v>
      </c>
      <c r="D78" s="511" t="s">
        <v>23</v>
      </c>
      <c r="E78" s="512" t="s">
        <v>547</v>
      </c>
      <c r="F78" s="511" t="s">
        <v>271</v>
      </c>
      <c r="G78" s="513">
        <v>5</v>
      </c>
      <c r="H78" s="514" t="s">
        <v>859</v>
      </c>
      <c r="I78" s="515">
        <v>0.2</v>
      </c>
      <c r="J78" s="516">
        <v>100</v>
      </c>
      <c r="K78" s="515" t="s">
        <v>636</v>
      </c>
      <c r="L78" s="515" t="s">
        <v>860</v>
      </c>
      <c r="M78" s="714" t="s">
        <v>851</v>
      </c>
      <c r="N78" s="412">
        <v>0.25</v>
      </c>
      <c r="O78" s="412">
        <v>0.5</v>
      </c>
      <c r="P78" s="412">
        <v>0.75</v>
      </c>
      <c r="Q78" s="412">
        <v>1</v>
      </c>
      <c r="R78" s="716">
        <f t="shared" si="8"/>
        <v>0.25</v>
      </c>
      <c r="S78" s="238">
        <f t="shared" si="9"/>
        <v>0.2</v>
      </c>
      <c r="T78" s="551">
        <v>0.2</v>
      </c>
      <c r="U78" s="341">
        <v>0.25</v>
      </c>
      <c r="V78" s="548" t="s">
        <v>919</v>
      </c>
      <c r="W78" s="552" t="s">
        <v>920</v>
      </c>
      <c r="X78" s="359">
        <f t="shared" si="10"/>
        <v>0.8</v>
      </c>
      <c r="Y78" s="344" t="str">
        <f t="shared" si="11"/>
        <v>REGULAR</v>
      </c>
      <c r="Z78" s="342" t="str">
        <f t="shared" si="12"/>
        <v>EN EJECUCIÓN</v>
      </c>
      <c r="AA78" s="343">
        <f t="shared" si="13"/>
        <v>0.16000000000000003</v>
      </c>
    </row>
    <row r="79" spans="2:27" ht="15.75" thickBot="1" x14ac:dyDescent="0.3"/>
    <row r="80" spans="2:27" ht="78.75" customHeight="1" thickBot="1" x14ac:dyDescent="0.3">
      <c r="B80" s="258" t="s">
        <v>391</v>
      </c>
      <c r="C80" s="259" t="s">
        <v>529</v>
      </c>
      <c r="D80" s="260" t="s">
        <v>23</v>
      </c>
      <c r="E80" s="261" t="s">
        <v>548</v>
      </c>
      <c r="F80" s="262" t="s">
        <v>861</v>
      </c>
      <c r="G80" s="519">
        <v>1</v>
      </c>
      <c r="H80" s="520" t="s">
        <v>862</v>
      </c>
      <c r="I80" s="521">
        <v>1</v>
      </c>
      <c r="J80" s="522">
        <v>100</v>
      </c>
      <c r="K80" s="523" t="s">
        <v>481</v>
      </c>
      <c r="L80" s="523" t="s">
        <v>863</v>
      </c>
      <c r="M80" s="524" t="s">
        <v>861</v>
      </c>
      <c r="N80" s="525">
        <v>0.25</v>
      </c>
      <c r="O80" s="526">
        <v>0.5</v>
      </c>
      <c r="P80" s="526">
        <v>0.75</v>
      </c>
      <c r="Q80" s="527">
        <v>1</v>
      </c>
      <c r="R80" s="517"/>
      <c r="S80" s="517"/>
      <c r="T80" s="517"/>
      <c r="U80" s="517"/>
      <c r="V80" s="517"/>
      <c r="W80" s="518"/>
    </row>
    <row r="82" spans="2:22" x14ac:dyDescent="0.25">
      <c r="B82" s="292" t="s">
        <v>864</v>
      </c>
    </row>
    <row r="83" spans="2:22" x14ac:dyDescent="0.25">
      <c r="F83" s="228"/>
    </row>
    <row r="84" spans="2:22" x14ac:dyDescent="0.25">
      <c r="B84" t="s">
        <v>867</v>
      </c>
      <c r="E84" s="228"/>
    </row>
    <row r="85" spans="2:22" x14ac:dyDescent="0.25">
      <c r="B85" t="s">
        <v>865</v>
      </c>
    </row>
    <row r="86" spans="2:22" x14ac:dyDescent="0.25">
      <c r="B86" t="s">
        <v>866</v>
      </c>
      <c r="V86" s="280"/>
    </row>
  </sheetData>
  <autoFilter ref="B6:AA78"/>
  <conditionalFormatting sqref="X7:X78">
    <cfRule type="iconSet" priority="75">
      <iconSet>
        <cfvo type="percent" val="0"/>
        <cfvo type="num" val="0.6" gte="0"/>
        <cfvo type="num" val="0.8" gte="0"/>
      </iconSet>
    </cfRule>
  </conditionalFormatting>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[1]listas!#REF!</xm:f>
          </x14:formula1>
          <xm:sqref>B80:C80</xm:sqref>
        </x14:dataValidation>
        <x14:dataValidation type="list" allowBlank="1" showInputMessage="1" showErrorMessage="1">
          <x14:formula1>
            <xm:f>[4]listas!#REF!</xm:f>
          </x14:formula1>
          <xm:sqref>B7:F78</xm:sqref>
        </x14:dataValidation>
        <x14:dataValidation type="list" allowBlank="1" showInputMessage="1" showErrorMessage="1">
          <x14:formula1>
            <xm:f>[2]listas!#REF!</xm:f>
          </x14:formula1>
          <xm:sqref>D80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A4:AQ255"/>
  <sheetViews>
    <sheetView showGridLines="0" tabSelected="1" zoomScale="60" zoomScaleNormal="60" workbookViewId="0">
      <selection activeCell="E7" sqref="E7"/>
    </sheetView>
  </sheetViews>
  <sheetFormatPr baseColWidth="10" defaultRowHeight="15" outlineLevelCol="1" x14ac:dyDescent="0.25"/>
  <cols>
    <col min="1" max="1" width="5.28515625" customWidth="1"/>
    <col min="2" max="3" width="29.7109375" customWidth="1"/>
    <col min="4" max="4" width="38.5703125" customWidth="1"/>
    <col min="5" max="5" width="26.42578125" customWidth="1"/>
    <col min="6" max="6" width="30.7109375" customWidth="1"/>
    <col min="7" max="7" width="8.42578125" customWidth="1"/>
    <col min="8" max="13" width="31.5703125" customWidth="1"/>
    <col min="14" max="17" width="11.42578125" hidden="1" customWidth="1" outlineLevel="1"/>
    <col min="18" max="18" width="18.7109375" hidden="1" customWidth="1" outlineLevel="1"/>
    <col min="19" max="19" width="23" hidden="1" customWidth="1" outlineLevel="1"/>
    <col min="20" max="20" width="37.42578125" hidden="1" customWidth="1" outlineLevel="1"/>
    <col min="21" max="21" width="27.85546875" hidden="1" customWidth="1" outlineLevel="1"/>
    <col min="22" max="22" width="35" hidden="1" customWidth="1" outlineLevel="1"/>
    <col min="23" max="24" width="24.28515625" hidden="1" customWidth="1" outlineLevel="1"/>
    <col min="25" max="25" width="20" hidden="1" customWidth="1" outlineLevel="1"/>
    <col min="26" max="26" width="27.7109375" hidden="1" customWidth="1" outlineLevel="1"/>
    <col min="27" max="27" width="11.42578125" collapsed="1"/>
    <col min="28" max="29" width="30.7109375" customWidth="1"/>
    <col min="30" max="30" width="26.85546875" customWidth="1"/>
    <col min="31" max="31" width="25.7109375" customWidth="1"/>
    <col min="32" max="32" width="25.7109375" hidden="1" customWidth="1" outlineLevel="1"/>
    <col min="33" max="33" width="30.7109375" customWidth="1" collapsed="1"/>
    <col min="34" max="34" width="22.140625" hidden="1" customWidth="1"/>
    <col min="35" max="35" width="28.42578125" hidden="1" customWidth="1"/>
    <col min="36" max="37" width="25.7109375" hidden="1" customWidth="1"/>
    <col min="38" max="38" width="27.28515625" hidden="1" customWidth="1"/>
    <col min="40" max="40" width="13.42578125" bestFit="1" customWidth="1"/>
  </cols>
  <sheetData>
    <row r="4" spans="2:43" ht="15.75" thickBot="1" x14ac:dyDescent="0.3"/>
    <row r="5" spans="2:43" ht="66.75" customHeight="1" x14ac:dyDescent="0.25">
      <c r="B5" s="2" t="s">
        <v>386</v>
      </c>
      <c r="C5" s="2" t="s">
        <v>387</v>
      </c>
      <c r="D5" s="2" t="s">
        <v>4</v>
      </c>
      <c r="E5" s="3" t="s">
        <v>5</v>
      </c>
      <c r="F5" s="4" t="s">
        <v>6</v>
      </c>
      <c r="G5" s="626" t="s">
        <v>7</v>
      </c>
      <c r="H5" s="626" t="s">
        <v>8</v>
      </c>
      <c r="I5" s="627" t="s">
        <v>9</v>
      </c>
      <c r="J5" s="628" t="s">
        <v>10</v>
      </c>
      <c r="K5" s="628" t="s">
        <v>11</v>
      </c>
      <c r="L5" s="628" t="s">
        <v>12</v>
      </c>
      <c r="M5" s="627" t="s">
        <v>13</v>
      </c>
      <c r="N5" s="97" t="s">
        <v>14</v>
      </c>
      <c r="O5" s="97" t="s">
        <v>15</v>
      </c>
      <c r="P5" s="97" t="s">
        <v>16</v>
      </c>
      <c r="Q5" s="97" t="s">
        <v>17</v>
      </c>
      <c r="R5" s="235" t="s">
        <v>549</v>
      </c>
      <c r="S5" s="235" t="s">
        <v>466</v>
      </c>
      <c r="T5" s="235" t="s">
        <v>464</v>
      </c>
      <c r="U5" s="235" t="s">
        <v>399</v>
      </c>
      <c r="V5" s="235" t="s">
        <v>465</v>
      </c>
      <c r="W5" s="235" t="s">
        <v>397</v>
      </c>
      <c r="X5" s="235" t="s">
        <v>401</v>
      </c>
      <c r="Y5" s="235" t="s">
        <v>398</v>
      </c>
      <c r="Z5" s="97" t="s">
        <v>405</v>
      </c>
      <c r="AA5" s="605" t="s">
        <v>7</v>
      </c>
      <c r="AB5" s="629" t="s">
        <v>18</v>
      </c>
      <c r="AC5" s="281" t="s">
        <v>19</v>
      </c>
      <c r="AD5" s="281" t="s">
        <v>20</v>
      </c>
      <c r="AE5" s="281" t="s">
        <v>21</v>
      </c>
      <c r="AF5" s="630" t="s">
        <v>623</v>
      </c>
      <c r="AG5" s="281" t="s">
        <v>22</v>
      </c>
      <c r="AH5" s="80" t="s">
        <v>468</v>
      </c>
      <c r="AI5" s="80" t="s">
        <v>470</v>
      </c>
      <c r="AJ5" s="80" t="s">
        <v>620</v>
      </c>
      <c r="AK5" s="630" t="s">
        <v>622</v>
      </c>
      <c r="AL5" s="97" t="s">
        <v>621</v>
      </c>
      <c r="AN5" s="1"/>
      <c r="AO5" s="1"/>
      <c r="AP5" s="1"/>
      <c r="AQ5" s="1"/>
    </row>
    <row r="6" spans="2:43" ht="76.5" customHeight="1" x14ac:dyDescent="0.25">
      <c r="B6" s="1026" t="s">
        <v>388</v>
      </c>
      <c r="C6" s="1026" t="s">
        <v>389</v>
      </c>
      <c r="D6" s="1027" t="s">
        <v>23</v>
      </c>
      <c r="E6" s="229" t="s">
        <v>532</v>
      </c>
      <c r="F6" s="56" t="s">
        <v>24</v>
      </c>
      <c r="G6" s="863">
        <v>1</v>
      </c>
      <c r="H6" s="1027" t="s">
        <v>25</v>
      </c>
      <c r="I6" s="1028">
        <v>0.2</v>
      </c>
      <c r="J6" s="1029">
        <v>12</v>
      </c>
      <c r="K6" s="1028" t="s">
        <v>672</v>
      </c>
      <c r="L6" s="1028" t="s">
        <v>27</v>
      </c>
      <c r="M6" s="846" t="s">
        <v>28</v>
      </c>
      <c r="N6" s="1054">
        <v>3</v>
      </c>
      <c r="O6" s="1054">
        <v>6</v>
      </c>
      <c r="P6" s="1054">
        <v>9</v>
      </c>
      <c r="Q6" s="1054">
        <v>12</v>
      </c>
      <c r="R6" s="795">
        <f>N6</f>
        <v>3</v>
      </c>
      <c r="S6" s="795">
        <v>3</v>
      </c>
      <c r="T6" s="795" t="s">
        <v>597</v>
      </c>
      <c r="U6" s="795" t="s">
        <v>598</v>
      </c>
      <c r="V6" s="795" t="s">
        <v>607</v>
      </c>
      <c r="W6" s="910">
        <f>IFERROR((S6/R6),0)</f>
        <v>1</v>
      </c>
      <c r="X6" s="910" t="str">
        <f>+IF(AND(W6&gt;=0%,W6&lt;=60%),"MALO",IF(AND(W6&gt;=61%,W6&lt;=80%),"REGULAR",IF(AND(W6&gt;=81%,W6&lt;95%),"BUENO","EXCELENTE")))</f>
        <v>EXCELENTE</v>
      </c>
      <c r="Y6" s="867" t="str">
        <f>IF(W6&gt;0,"EN EJECUCIÓN","SIN EJECUTAR")</f>
        <v>EN EJECUCIÓN</v>
      </c>
      <c r="Z6" s="866">
        <f>W6*I6</f>
        <v>0.2</v>
      </c>
      <c r="AA6" s="42">
        <v>1</v>
      </c>
      <c r="AB6" s="349" t="s">
        <v>657</v>
      </c>
      <c r="AC6" s="575">
        <v>0.25</v>
      </c>
      <c r="AD6" s="565">
        <v>43466</v>
      </c>
      <c r="AE6" s="566">
        <v>43555</v>
      </c>
      <c r="AF6" s="575"/>
      <c r="AG6" s="1056" t="s">
        <v>28</v>
      </c>
      <c r="AH6" s="338">
        <v>1</v>
      </c>
      <c r="AI6" s="223" t="s">
        <v>947</v>
      </c>
      <c r="AJ6" s="81">
        <f>AH6*AC6</f>
        <v>0.25</v>
      </c>
      <c r="AK6" s="575">
        <f>AJ6*AH6</f>
        <v>0.25</v>
      </c>
      <c r="AL6" s="84">
        <f>AJ6*I6</f>
        <v>0.05</v>
      </c>
      <c r="AN6" s="1"/>
      <c r="AO6" s="1"/>
      <c r="AP6" s="1"/>
      <c r="AQ6" s="1"/>
    </row>
    <row r="7" spans="2:43" ht="76.5" customHeight="1" x14ac:dyDescent="0.25">
      <c r="B7" s="1026"/>
      <c r="C7" s="1026"/>
      <c r="D7" s="1027"/>
      <c r="E7" s="229" t="s">
        <v>532</v>
      </c>
      <c r="F7" s="56" t="s">
        <v>24</v>
      </c>
      <c r="G7" s="863"/>
      <c r="H7" s="1027"/>
      <c r="I7" s="1028"/>
      <c r="J7" s="1029"/>
      <c r="K7" s="1028"/>
      <c r="L7" s="1028"/>
      <c r="M7" s="846"/>
      <c r="N7" s="1054"/>
      <c r="O7" s="1054"/>
      <c r="P7" s="1054"/>
      <c r="Q7" s="1054"/>
      <c r="R7" s="795"/>
      <c r="S7" s="795"/>
      <c r="T7" s="795"/>
      <c r="U7" s="795"/>
      <c r="V7" s="795"/>
      <c r="W7" s="910"/>
      <c r="X7" s="910" t="str">
        <f>+IF(AND(V7&gt;=0%,V7&lt;=60%),"BAJO",IF(AND(V7&gt;=61%,V7&lt;=80%),"MEDIO","ALTO"))</f>
        <v>BAJO</v>
      </c>
      <c r="Y7" s="867"/>
      <c r="Z7" s="867"/>
      <c r="AA7" s="42">
        <v>2</v>
      </c>
      <c r="AB7" s="349" t="s">
        <v>658</v>
      </c>
      <c r="AC7" s="575">
        <v>0.25</v>
      </c>
      <c r="AD7" s="565">
        <v>43556</v>
      </c>
      <c r="AE7" s="566">
        <v>43646</v>
      </c>
      <c r="AF7" s="575">
        <f>$I$8*AC7</f>
        <v>0</v>
      </c>
      <c r="AG7" s="1056"/>
      <c r="AH7" s="81"/>
      <c r="AI7" s="349"/>
      <c r="AJ7" s="81">
        <f t="shared" ref="AJ7:AJ70" si="0">AH7*AC7</f>
        <v>0</v>
      </c>
      <c r="AK7" s="575">
        <f t="shared" ref="AK7:AK70" si="1">AJ7*AH7</f>
        <v>0</v>
      </c>
      <c r="AL7" s="84">
        <f t="shared" ref="AL7:AL70" si="2">AJ7*I7</f>
        <v>0</v>
      </c>
      <c r="AN7" s="1"/>
      <c r="AO7" s="1"/>
      <c r="AP7" s="1"/>
      <c r="AQ7" s="1"/>
    </row>
    <row r="8" spans="2:43" ht="76.5" customHeight="1" x14ac:dyDescent="0.25">
      <c r="B8" s="1026"/>
      <c r="C8" s="1026"/>
      <c r="D8" s="1027"/>
      <c r="E8" s="229" t="s">
        <v>532</v>
      </c>
      <c r="F8" s="56" t="s">
        <v>24</v>
      </c>
      <c r="G8" s="863"/>
      <c r="H8" s="1027"/>
      <c r="I8" s="1028"/>
      <c r="J8" s="1029"/>
      <c r="K8" s="1028"/>
      <c r="L8" s="1028"/>
      <c r="M8" s="846"/>
      <c r="N8" s="1054"/>
      <c r="O8" s="1054"/>
      <c r="P8" s="1054"/>
      <c r="Q8" s="1054"/>
      <c r="R8" s="795"/>
      <c r="S8" s="795"/>
      <c r="T8" s="795"/>
      <c r="U8" s="795"/>
      <c r="V8" s="795"/>
      <c r="W8" s="910"/>
      <c r="X8" s="910"/>
      <c r="Y8" s="867"/>
      <c r="Z8" s="867"/>
      <c r="AA8" s="42">
        <v>3</v>
      </c>
      <c r="AB8" s="349" t="s">
        <v>659</v>
      </c>
      <c r="AC8" s="575">
        <v>0.25</v>
      </c>
      <c r="AD8" s="565">
        <v>43647</v>
      </c>
      <c r="AE8" s="566">
        <v>43738</v>
      </c>
      <c r="AF8" s="575"/>
      <c r="AG8" s="1056"/>
      <c r="AH8" s="81"/>
      <c r="AI8" s="82"/>
      <c r="AJ8" s="81">
        <f t="shared" si="0"/>
        <v>0</v>
      </c>
      <c r="AK8" s="575">
        <f t="shared" si="1"/>
        <v>0</v>
      </c>
      <c r="AL8" s="84">
        <f t="shared" si="2"/>
        <v>0</v>
      </c>
      <c r="AN8" s="1"/>
      <c r="AO8" s="1"/>
      <c r="AP8" s="1"/>
      <c r="AQ8" s="1"/>
    </row>
    <row r="9" spans="2:43" ht="76.5" customHeight="1" x14ac:dyDescent="0.25">
      <c r="B9" s="1026"/>
      <c r="C9" s="1026"/>
      <c r="D9" s="1027"/>
      <c r="E9" s="229" t="s">
        <v>532</v>
      </c>
      <c r="F9" s="56" t="s">
        <v>24</v>
      </c>
      <c r="G9" s="863"/>
      <c r="H9" s="1027"/>
      <c r="I9" s="1028"/>
      <c r="J9" s="1029"/>
      <c r="K9" s="1028"/>
      <c r="L9" s="1028"/>
      <c r="M9" s="846"/>
      <c r="N9" s="1054"/>
      <c r="O9" s="1054"/>
      <c r="P9" s="1054"/>
      <c r="Q9" s="1054"/>
      <c r="R9" s="795"/>
      <c r="S9" s="795"/>
      <c r="T9" s="795"/>
      <c r="U9" s="795"/>
      <c r="V9" s="795"/>
      <c r="W9" s="910"/>
      <c r="X9" s="910" t="str">
        <f>+IF(AND(V9&gt;=0%,V9&lt;=60%),"BAJO",IF(AND(V9&gt;=61%,V9&lt;=80%),"MEDIO","ALTO"))</f>
        <v>BAJO</v>
      </c>
      <c r="Y9" s="867"/>
      <c r="Z9" s="867"/>
      <c r="AA9" s="42">
        <v>4</v>
      </c>
      <c r="AB9" s="349" t="s">
        <v>660</v>
      </c>
      <c r="AC9" s="575">
        <v>0.25</v>
      </c>
      <c r="AD9" s="565">
        <v>43739</v>
      </c>
      <c r="AE9" s="566">
        <v>43830</v>
      </c>
      <c r="AF9" s="575"/>
      <c r="AG9" s="1056"/>
      <c r="AH9" s="81"/>
      <c r="AI9" s="349"/>
      <c r="AJ9" s="81">
        <f t="shared" si="0"/>
        <v>0</v>
      </c>
      <c r="AK9" s="575">
        <f t="shared" si="1"/>
        <v>0</v>
      </c>
      <c r="AL9" s="84">
        <f t="shared" si="2"/>
        <v>0</v>
      </c>
      <c r="AN9" s="83"/>
      <c r="AO9" s="83"/>
      <c r="AP9" s="1"/>
      <c r="AQ9" s="1"/>
    </row>
    <row r="10" spans="2:43" ht="76.5" customHeight="1" x14ac:dyDescent="0.25">
      <c r="B10" s="1026" t="s">
        <v>388</v>
      </c>
      <c r="C10" s="1026" t="s">
        <v>389</v>
      </c>
      <c r="D10" s="1027" t="s">
        <v>23</v>
      </c>
      <c r="E10" s="229" t="s">
        <v>532</v>
      </c>
      <c r="F10" s="631" t="s">
        <v>24</v>
      </c>
      <c r="G10" s="863">
        <v>2</v>
      </c>
      <c r="H10" s="1027" t="s">
        <v>675</v>
      </c>
      <c r="I10" s="1028">
        <v>0.2</v>
      </c>
      <c r="J10" s="1029">
        <v>50</v>
      </c>
      <c r="K10" s="1028" t="s">
        <v>676</v>
      </c>
      <c r="L10" s="1028" t="s">
        <v>677</v>
      </c>
      <c r="M10" s="578" t="s">
        <v>28</v>
      </c>
      <c r="N10" s="867"/>
      <c r="O10" s="867"/>
      <c r="P10" s="867"/>
      <c r="Q10" s="867"/>
      <c r="R10" s="795"/>
      <c r="S10" s="795"/>
      <c r="T10" s="795"/>
      <c r="U10" s="795"/>
      <c r="V10" s="795"/>
      <c r="W10" s="910"/>
      <c r="X10" s="355"/>
      <c r="Y10" s="867"/>
      <c r="Z10" s="866"/>
      <c r="AA10" s="42">
        <v>1</v>
      </c>
      <c r="AB10" s="349" t="s">
        <v>948</v>
      </c>
      <c r="AC10" s="575">
        <v>0.25</v>
      </c>
      <c r="AD10" s="565">
        <v>43466</v>
      </c>
      <c r="AE10" s="566">
        <v>43555</v>
      </c>
      <c r="AF10" s="575"/>
      <c r="AG10" s="1056" t="s">
        <v>28</v>
      </c>
      <c r="AH10" s="338">
        <v>1</v>
      </c>
      <c r="AI10" s="223" t="s">
        <v>949</v>
      </c>
      <c r="AJ10" s="81">
        <f t="shared" si="0"/>
        <v>0.25</v>
      </c>
      <c r="AK10" s="575">
        <f t="shared" si="1"/>
        <v>0.25</v>
      </c>
      <c r="AL10" s="84">
        <f t="shared" si="2"/>
        <v>0.05</v>
      </c>
      <c r="AN10" s="1"/>
      <c r="AO10" s="1"/>
      <c r="AP10" s="1"/>
      <c r="AQ10" s="1"/>
    </row>
    <row r="11" spans="2:43" ht="76.5" customHeight="1" x14ac:dyDescent="0.25">
      <c r="B11" s="1026"/>
      <c r="C11" s="1026"/>
      <c r="D11" s="1027"/>
      <c r="E11" s="229" t="s">
        <v>532</v>
      </c>
      <c r="F11" s="631" t="s">
        <v>24</v>
      </c>
      <c r="G11" s="863"/>
      <c r="H11" s="1027"/>
      <c r="I11" s="1028"/>
      <c r="J11" s="1029"/>
      <c r="K11" s="1028"/>
      <c r="L11" s="1028"/>
      <c r="M11" s="578" t="s">
        <v>28</v>
      </c>
      <c r="N11" s="867"/>
      <c r="O11" s="867"/>
      <c r="P11" s="867"/>
      <c r="Q11" s="867"/>
      <c r="R11" s="795"/>
      <c r="S11" s="795"/>
      <c r="T11" s="795"/>
      <c r="U11" s="795"/>
      <c r="V11" s="795"/>
      <c r="W11" s="910"/>
      <c r="X11" s="355"/>
      <c r="Y11" s="867"/>
      <c r="Z11" s="866"/>
      <c r="AA11" s="42">
        <v>2</v>
      </c>
      <c r="AB11" s="349" t="s">
        <v>950</v>
      </c>
      <c r="AC11" s="575">
        <v>0.25</v>
      </c>
      <c r="AD11" s="565">
        <v>43556</v>
      </c>
      <c r="AE11" s="566">
        <v>43646</v>
      </c>
      <c r="AF11" s="575"/>
      <c r="AG11" s="1056"/>
      <c r="AH11" s="81"/>
      <c r="AI11" s="82"/>
      <c r="AJ11" s="81">
        <f t="shared" si="0"/>
        <v>0</v>
      </c>
      <c r="AK11" s="575">
        <f t="shared" si="1"/>
        <v>0</v>
      </c>
      <c r="AL11" s="84">
        <f t="shared" si="2"/>
        <v>0</v>
      </c>
      <c r="AN11" s="1"/>
      <c r="AO11" s="1"/>
      <c r="AP11" s="1"/>
      <c r="AQ11" s="1"/>
    </row>
    <row r="12" spans="2:43" ht="76.5" customHeight="1" x14ac:dyDescent="0.25">
      <c r="B12" s="1026"/>
      <c r="C12" s="1026"/>
      <c r="D12" s="1027"/>
      <c r="E12" s="229" t="s">
        <v>532</v>
      </c>
      <c r="F12" s="631" t="s">
        <v>24</v>
      </c>
      <c r="G12" s="863"/>
      <c r="H12" s="1027"/>
      <c r="I12" s="1028"/>
      <c r="J12" s="1029"/>
      <c r="K12" s="1028"/>
      <c r="L12" s="1028"/>
      <c r="M12" s="578" t="s">
        <v>28</v>
      </c>
      <c r="N12" s="867"/>
      <c r="O12" s="867"/>
      <c r="P12" s="867"/>
      <c r="Q12" s="867"/>
      <c r="R12" s="795"/>
      <c r="S12" s="795"/>
      <c r="T12" s="795"/>
      <c r="U12" s="795"/>
      <c r="V12" s="795"/>
      <c r="W12" s="910"/>
      <c r="X12" s="355"/>
      <c r="Y12" s="867"/>
      <c r="Z12" s="866"/>
      <c r="AA12" s="42">
        <v>3</v>
      </c>
      <c r="AB12" s="349" t="s">
        <v>950</v>
      </c>
      <c r="AC12" s="575">
        <v>0.25</v>
      </c>
      <c r="AD12" s="565">
        <v>43647</v>
      </c>
      <c r="AE12" s="566">
        <v>43738</v>
      </c>
      <c r="AF12" s="575"/>
      <c r="AG12" s="1056"/>
      <c r="AH12" s="81"/>
      <c r="AI12" s="82"/>
      <c r="AJ12" s="81">
        <f t="shared" si="0"/>
        <v>0</v>
      </c>
      <c r="AK12" s="575">
        <f t="shared" si="1"/>
        <v>0</v>
      </c>
      <c r="AL12" s="84">
        <f t="shared" si="2"/>
        <v>0</v>
      </c>
      <c r="AN12" s="1"/>
      <c r="AO12" s="1"/>
      <c r="AP12" s="1"/>
      <c r="AQ12" s="1"/>
    </row>
    <row r="13" spans="2:43" ht="76.5" customHeight="1" x14ac:dyDescent="0.25">
      <c r="B13" s="1026"/>
      <c r="C13" s="1026"/>
      <c r="D13" s="1027"/>
      <c r="E13" s="229" t="s">
        <v>532</v>
      </c>
      <c r="F13" s="631" t="s">
        <v>24</v>
      </c>
      <c r="G13" s="863"/>
      <c r="H13" s="1027"/>
      <c r="I13" s="1028"/>
      <c r="J13" s="1029"/>
      <c r="K13" s="1028"/>
      <c r="L13" s="1028"/>
      <c r="M13" s="578" t="s">
        <v>28</v>
      </c>
      <c r="N13" s="867"/>
      <c r="O13" s="867"/>
      <c r="P13" s="867"/>
      <c r="Q13" s="867"/>
      <c r="R13" s="795"/>
      <c r="S13" s="795"/>
      <c r="T13" s="795"/>
      <c r="U13" s="795"/>
      <c r="V13" s="795"/>
      <c r="W13" s="910"/>
      <c r="X13" s="355"/>
      <c r="Y13" s="867"/>
      <c r="Z13" s="866"/>
      <c r="AA13" s="42">
        <v>4</v>
      </c>
      <c r="AB13" s="349" t="s">
        <v>948</v>
      </c>
      <c r="AC13" s="575">
        <v>0.25</v>
      </c>
      <c r="AD13" s="565">
        <v>43739</v>
      </c>
      <c r="AE13" s="566">
        <v>43830</v>
      </c>
      <c r="AF13" s="575"/>
      <c r="AG13" s="1056"/>
      <c r="AH13" s="81"/>
      <c r="AI13" s="82"/>
      <c r="AJ13" s="81">
        <f t="shared" si="0"/>
        <v>0</v>
      </c>
      <c r="AK13" s="575">
        <f t="shared" si="1"/>
        <v>0</v>
      </c>
      <c r="AL13" s="84">
        <f t="shared" si="2"/>
        <v>0</v>
      </c>
      <c r="AN13" s="1"/>
      <c r="AO13" s="1"/>
      <c r="AP13" s="1"/>
      <c r="AQ13" s="1"/>
    </row>
    <row r="14" spans="2:43" ht="76.5" customHeight="1" x14ac:dyDescent="0.25">
      <c r="B14" s="1026" t="s">
        <v>388</v>
      </c>
      <c r="C14" s="1026" t="s">
        <v>389</v>
      </c>
      <c r="D14" s="1027" t="s">
        <v>23</v>
      </c>
      <c r="E14" s="229" t="s">
        <v>532</v>
      </c>
      <c r="F14" s="631" t="s">
        <v>24</v>
      </c>
      <c r="G14" s="863">
        <v>3</v>
      </c>
      <c r="H14" s="1027" t="s">
        <v>951</v>
      </c>
      <c r="I14" s="1028">
        <v>0.15</v>
      </c>
      <c r="J14" s="1029">
        <v>50</v>
      </c>
      <c r="K14" s="1028" t="s">
        <v>679</v>
      </c>
      <c r="L14" s="1028" t="s">
        <v>680</v>
      </c>
      <c r="M14" s="578" t="s">
        <v>28</v>
      </c>
      <c r="N14" s="1054"/>
      <c r="O14" s="1054"/>
      <c r="P14" s="1054"/>
      <c r="Q14" s="1054"/>
      <c r="R14" s="795"/>
      <c r="S14" s="795"/>
      <c r="T14" s="795"/>
      <c r="U14" s="795"/>
      <c r="V14" s="795"/>
      <c r="W14" s="1053"/>
      <c r="X14" s="1053"/>
      <c r="Y14" s="1054"/>
      <c r="Z14" s="1055"/>
      <c r="AA14" s="42">
        <v>1</v>
      </c>
      <c r="AB14" s="349" t="s">
        <v>952</v>
      </c>
      <c r="AC14" s="575">
        <v>0.25</v>
      </c>
      <c r="AD14" s="565">
        <v>43466</v>
      </c>
      <c r="AE14" s="566">
        <v>43555</v>
      </c>
      <c r="AF14" s="575"/>
      <c r="AG14" s="1056" t="s">
        <v>28</v>
      </c>
      <c r="AH14" s="338">
        <v>1</v>
      </c>
      <c r="AI14" s="223" t="s">
        <v>953</v>
      </c>
      <c r="AJ14" s="81">
        <f t="shared" si="0"/>
        <v>0.25</v>
      </c>
      <c r="AK14" s="575">
        <f t="shared" si="1"/>
        <v>0.25</v>
      </c>
      <c r="AL14" s="84">
        <f t="shared" si="2"/>
        <v>3.7499999999999999E-2</v>
      </c>
      <c r="AN14" s="1"/>
      <c r="AO14" s="1"/>
      <c r="AP14" s="1"/>
      <c r="AQ14" s="1"/>
    </row>
    <row r="15" spans="2:43" ht="76.5" customHeight="1" x14ac:dyDescent="0.25">
      <c r="B15" s="1026"/>
      <c r="C15" s="1026"/>
      <c r="D15" s="1027"/>
      <c r="E15" s="229" t="s">
        <v>532</v>
      </c>
      <c r="F15" s="631" t="s">
        <v>24</v>
      </c>
      <c r="G15" s="863"/>
      <c r="H15" s="1027"/>
      <c r="I15" s="1028"/>
      <c r="J15" s="1029"/>
      <c r="K15" s="1028"/>
      <c r="L15" s="1028"/>
      <c r="M15" s="578" t="s">
        <v>28</v>
      </c>
      <c r="N15" s="1054"/>
      <c r="O15" s="1054"/>
      <c r="P15" s="1054"/>
      <c r="Q15" s="1054"/>
      <c r="R15" s="795"/>
      <c r="S15" s="795"/>
      <c r="T15" s="795"/>
      <c r="U15" s="795"/>
      <c r="V15" s="795"/>
      <c r="W15" s="1053"/>
      <c r="X15" s="1053"/>
      <c r="Y15" s="1054"/>
      <c r="Z15" s="1055"/>
      <c r="AA15" s="42">
        <v>2</v>
      </c>
      <c r="AB15" s="349" t="s">
        <v>954</v>
      </c>
      <c r="AC15" s="575">
        <v>0.25</v>
      </c>
      <c r="AD15" s="565">
        <v>43556</v>
      </c>
      <c r="AE15" s="566">
        <v>43646</v>
      </c>
      <c r="AF15" s="575"/>
      <c r="AG15" s="1056"/>
      <c r="AH15" s="81"/>
      <c r="AI15" s="296"/>
      <c r="AJ15" s="81">
        <f t="shared" si="0"/>
        <v>0</v>
      </c>
      <c r="AK15" s="575">
        <f t="shared" si="1"/>
        <v>0</v>
      </c>
      <c r="AL15" s="84">
        <f t="shared" si="2"/>
        <v>0</v>
      </c>
      <c r="AN15" s="1"/>
      <c r="AO15" s="1"/>
      <c r="AP15" s="1"/>
      <c r="AQ15" s="1"/>
    </row>
    <row r="16" spans="2:43" ht="76.5" customHeight="1" x14ac:dyDescent="0.25">
      <c r="B16" s="1026"/>
      <c r="C16" s="1026"/>
      <c r="D16" s="1027"/>
      <c r="E16" s="229" t="s">
        <v>532</v>
      </c>
      <c r="F16" s="631" t="s">
        <v>24</v>
      </c>
      <c r="G16" s="863"/>
      <c r="H16" s="1027"/>
      <c r="I16" s="1028"/>
      <c r="J16" s="1029"/>
      <c r="K16" s="1028"/>
      <c r="L16" s="1028"/>
      <c r="M16" s="578" t="s">
        <v>28</v>
      </c>
      <c r="N16" s="1054"/>
      <c r="O16" s="1054"/>
      <c r="P16" s="1054"/>
      <c r="Q16" s="1054"/>
      <c r="R16" s="795"/>
      <c r="S16" s="795"/>
      <c r="T16" s="795"/>
      <c r="U16" s="795"/>
      <c r="V16" s="795"/>
      <c r="W16" s="1053"/>
      <c r="X16" s="1053"/>
      <c r="Y16" s="1054"/>
      <c r="Z16" s="1055"/>
      <c r="AA16" s="42">
        <v>3</v>
      </c>
      <c r="AB16" s="349" t="s">
        <v>954</v>
      </c>
      <c r="AC16" s="575">
        <v>0.25</v>
      </c>
      <c r="AD16" s="565">
        <v>43647</v>
      </c>
      <c r="AE16" s="566">
        <v>43738</v>
      </c>
      <c r="AF16" s="575"/>
      <c r="AG16" s="1056"/>
      <c r="AH16" s="81"/>
      <c r="AI16" s="296"/>
      <c r="AJ16" s="81">
        <f t="shared" si="0"/>
        <v>0</v>
      </c>
      <c r="AK16" s="575">
        <f t="shared" si="1"/>
        <v>0</v>
      </c>
      <c r="AL16" s="84">
        <f t="shared" si="2"/>
        <v>0</v>
      </c>
      <c r="AN16" s="1"/>
      <c r="AO16" s="1"/>
      <c r="AP16" s="1"/>
      <c r="AQ16" s="1"/>
    </row>
    <row r="17" spans="2:43" ht="76.5" customHeight="1" x14ac:dyDescent="0.25">
      <c r="B17" s="1026"/>
      <c r="C17" s="1026"/>
      <c r="D17" s="1027"/>
      <c r="E17" s="229" t="s">
        <v>532</v>
      </c>
      <c r="F17" s="631" t="s">
        <v>24</v>
      </c>
      <c r="G17" s="863"/>
      <c r="H17" s="1027"/>
      <c r="I17" s="1028"/>
      <c r="J17" s="1029"/>
      <c r="K17" s="1028"/>
      <c r="L17" s="1028"/>
      <c r="M17" s="578" t="s">
        <v>28</v>
      </c>
      <c r="N17" s="1054"/>
      <c r="O17" s="1054"/>
      <c r="P17" s="1054"/>
      <c r="Q17" s="1054"/>
      <c r="R17" s="795"/>
      <c r="S17" s="795"/>
      <c r="T17" s="795"/>
      <c r="U17" s="795"/>
      <c r="V17" s="795"/>
      <c r="W17" s="1053"/>
      <c r="X17" s="1053"/>
      <c r="Y17" s="1054"/>
      <c r="Z17" s="1055"/>
      <c r="AA17" s="42">
        <v>4</v>
      </c>
      <c r="AB17" s="349" t="s">
        <v>952</v>
      </c>
      <c r="AC17" s="575">
        <v>0.25</v>
      </c>
      <c r="AD17" s="565">
        <v>43739</v>
      </c>
      <c r="AE17" s="566">
        <v>43830</v>
      </c>
      <c r="AF17" s="575"/>
      <c r="AG17" s="1056"/>
      <c r="AH17" s="81"/>
      <c r="AI17" s="296"/>
      <c r="AJ17" s="81">
        <f t="shared" si="0"/>
        <v>0</v>
      </c>
      <c r="AK17" s="575">
        <f t="shared" si="1"/>
        <v>0</v>
      </c>
      <c r="AL17" s="84">
        <f t="shared" si="2"/>
        <v>0</v>
      </c>
      <c r="AN17" s="1"/>
      <c r="AO17" s="1"/>
      <c r="AP17" s="1"/>
      <c r="AQ17" s="1"/>
    </row>
    <row r="18" spans="2:43" ht="76.5" customHeight="1" x14ac:dyDescent="0.25">
      <c r="B18" s="1026" t="s">
        <v>388</v>
      </c>
      <c r="C18" s="1026" t="s">
        <v>389</v>
      </c>
      <c r="D18" s="1027" t="s">
        <v>23</v>
      </c>
      <c r="E18" s="229" t="s">
        <v>532</v>
      </c>
      <c r="F18" s="631" t="s">
        <v>24</v>
      </c>
      <c r="G18" s="863">
        <v>4</v>
      </c>
      <c r="H18" s="1027" t="s">
        <v>681</v>
      </c>
      <c r="I18" s="1028">
        <v>0.2</v>
      </c>
      <c r="J18" s="1029">
        <v>50</v>
      </c>
      <c r="K18" s="1028" t="s">
        <v>682</v>
      </c>
      <c r="L18" s="1028" t="s">
        <v>683</v>
      </c>
      <c r="M18" s="578" t="s">
        <v>28</v>
      </c>
      <c r="N18" s="1054"/>
      <c r="O18" s="1054"/>
      <c r="P18" s="1054"/>
      <c r="Q18" s="1054"/>
      <c r="R18" s="795"/>
      <c r="S18" s="795"/>
      <c r="T18" s="795"/>
      <c r="U18" s="795"/>
      <c r="V18" s="795"/>
      <c r="W18" s="1053"/>
      <c r="X18" s="1053"/>
      <c r="Y18" s="1054"/>
      <c r="Z18" s="1055"/>
      <c r="AA18" s="42">
        <v>1</v>
      </c>
      <c r="AB18" s="349" t="s">
        <v>955</v>
      </c>
      <c r="AC18" s="575">
        <v>0.25</v>
      </c>
      <c r="AD18" s="565">
        <v>43466</v>
      </c>
      <c r="AE18" s="566">
        <v>43555</v>
      </c>
      <c r="AF18" s="298"/>
      <c r="AG18" s="1056" t="s">
        <v>28</v>
      </c>
      <c r="AH18" s="338">
        <v>1</v>
      </c>
      <c r="AI18" s="223" t="s">
        <v>956</v>
      </c>
      <c r="AJ18" s="81">
        <f t="shared" si="0"/>
        <v>0.25</v>
      </c>
      <c r="AK18" s="575">
        <f t="shared" si="1"/>
        <v>0.25</v>
      </c>
      <c r="AL18" s="84">
        <f t="shared" si="2"/>
        <v>0.05</v>
      </c>
      <c r="AN18" s="1"/>
      <c r="AO18" s="1"/>
      <c r="AP18" s="1"/>
      <c r="AQ18" s="1"/>
    </row>
    <row r="19" spans="2:43" ht="76.5" customHeight="1" x14ac:dyDescent="0.25">
      <c r="B19" s="1026"/>
      <c r="C19" s="1026"/>
      <c r="D19" s="1027"/>
      <c r="E19" s="229" t="s">
        <v>532</v>
      </c>
      <c r="F19" s="631" t="s">
        <v>24</v>
      </c>
      <c r="G19" s="863"/>
      <c r="H19" s="1027"/>
      <c r="I19" s="1028"/>
      <c r="J19" s="1029"/>
      <c r="K19" s="1028"/>
      <c r="L19" s="1028"/>
      <c r="M19" s="578" t="s">
        <v>28</v>
      </c>
      <c r="N19" s="1054"/>
      <c r="O19" s="1054"/>
      <c r="P19" s="1054"/>
      <c r="Q19" s="1054"/>
      <c r="R19" s="795"/>
      <c r="S19" s="795"/>
      <c r="T19" s="795"/>
      <c r="U19" s="795"/>
      <c r="V19" s="795"/>
      <c r="W19" s="1053"/>
      <c r="X19" s="1053"/>
      <c r="Y19" s="1054"/>
      <c r="Z19" s="1055"/>
      <c r="AA19" s="42">
        <v>2</v>
      </c>
      <c r="AB19" s="349" t="s">
        <v>957</v>
      </c>
      <c r="AC19" s="575">
        <v>0.25</v>
      </c>
      <c r="AD19" s="565">
        <v>43556</v>
      </c>
      <c r="AE19" s="566">
        <v>43646</v>
      </c>
      <c r="AF19" s="298"/>
      <c r="AG19" s="1056"/>
      <c r="AH19" s="298"/>
      <c r="AI19" s="298"/>
      <c r="AJ19" s="81">
        <f t="shared" si="0"/>
        <v>0</v>
      </c>
      <c r="AK19" s="575">
        <f t="shared" si="1"/>
        <v>0</v>
      </c>
      <c r="AL19" s="84">
        <f t="shared" si="2"/>
        <v>0</v>
      </c>
      <c r="AN19" s="1"/>
      <c r="AO19" s="1"/>
      <c r="AP19" s="1"/>
      <c r="AQ19" s="1"/>
    </row>
    <row r="20" spans="2:43" ht="76.5" customHeight="1" x14ac:dyDescent="0.25">
      <c r="B20" s="1026"/>
      <c r="C20" s="1026"/>
      <c r="D20" s="1027"/>
      <c r="E20" s="229" t="s">
        <v>532</v>
      </c>
      <c r="F20" s="631" t="s">
        <v>24</v>
      </c>
      <c r="G20" s="863"/>
      <c r="H20" s="1027"/>
      <c r="I20" s="1028"/>
      <c r="J20" s="1029"/>
      <c r="K20" s="1028"/>
      <c r="L20" s="1028"/>
      <c r="M20" s="578" t="s">
        <v>28</v>
      </c>
      <c r="N20" s="1054"/>
      <c r="O20" s="1054"/>
      <c r="P20" s="1054"/>
      <c r="Q20" s="1054"/>
      <c r="R20" s="795"/>
      <c r="S20" s="795"/>
      <c r="T20" s="795"/>
      <c r="U20" s="795"/>
      <c r="V20" s="795"/>
      <c r="W20" s="1053"/>
      <c r="X20" s="1053"/>
      <c r="Y20" s="1054"/>
      <c r="Z20" s="1055"/>
      <c r="AA20" s="42">
        <v>3</v>
      </c>
      <c r="AB20" s="349" t="s">
        <v>957</v>
      </c>
      <c r="AC20" s="575">
        <v>0.25</v>
      </c>
      <c r="AD20" s="565">
        <v>43647</v>
      </c>
      <c r="AE20" s="566">
        <v>43738</v>
      </c>
      <c r="AF20" s="298"/>
      <c r="AG20" s="1056"/>
      <c r="AH20" s="298"/>
      <c r="AI20" s="298"/>
      <c r="AJ20" s="81">
        <f t="shared" si="0"/>
        <v>0</v>
      </c>
      <c r="AK20" s="575">
        <f t="shared" si="1"/>
        <v>0</v>
      </c>
      <c r="AL20" s="84">
        <f t="shared" si="2"/>
        <v>0</v>
      </c>
      <c r="AN20" s="1"/>
      <c r="AO20" s="1"/>
      <c r="AP20" s="1"/>
      <c r="AQ20" s="1"/>
    </row>
    <row r="21" spans="2:43" ht="76.5" customHeight="1" x14ac:dyDescent="0.25">
      <c r="B21" s="1026"/>
      <c r="C21" s="1026"/>
      <c r="D21" s="1027"/>
      <c r="E21" s="229" t="s">
        <v>532</v>
      </c>
      <c r="F21" s="631" t="s">
        <v>24</v>
      </c>
      <c r="G21" s="863"/>
      <c r="H21" s="1027"/>
      <c r="I21" s="1028"/>
      <c r="J21" s="1029"/>
      <c r="K21" s="1028"/>
      <c r="L21" s="1028"/>
      <c r="M21" s="578" t="s">
        <v>28</v>
      </c>
      <c r="N21" s="1054"/>
      <c r="O21" s="1054"/>
      <c r="P21" s="1054"/>
      <c r="Q21" s="1054"/>
      <c r="R21" s="795"/>
      <c r="S21" s="795"/>
      <c r="T21" s="795"/>
      <c r="U21" s="795"/>
      <c r="V21" s="795"/>
      <c r="W21" s="1053"/>
      <c r="X21" s="1053"/>
      <c r="Y21" s="1054"/>
      <c r="Z21" s="1055"/>
      <c r="AA21" s="42">
        <v>4</v>
      </c>
      <c r="AB21" s="349" t="s">
        <v>955</v>
      </c>
      <c r="AC21" s="575">
        <v>0.25</v>
      </c>
      <c r="AD21" s="565">
        <v>43739</v>
      </c>
      <c r="AE21" s="566">
        <v>43830</v>
      </c>
      <c r="AF21" s="298"/>
      <c r="AG21" s="1056"/>
      <c r="AH21" s="298"/>
      <c r="AI21" s="298"/>
      <c r="AJ21" s="81">
        <f t="shared" si="0"/>
        <v>0</v>
      </c>
      <c r="AK21" s="575">
        <f t="shared" si="1"/>
        <v>0</v>
      </c>
      <c r="AL21" s="84">
        <f t="shared" si="2"/>
        <v>0</v>
      </c>
      <c r="AN21" s="1"/>
      <c r="AO21" s="1"/>
      <c r="AP21" s="1"/>
      <c r="AQ21" s="1"/>
    </row>
    <row r="22" spans="2:43" ht="76.5" customHeight="1" x14ac:dyDescent="0.25">
      <c r="B22" s="1026" t="s">
        <v>388</v>
      </c>
      <c r="C22" s="1026" t="s">
        <v>389</v>
      </c>
      <c r="D22" s="1027" t="s">
        <v>23</v>
      </c>
      <c r="E22" s="229" t="s">
        <v>532</v>
      </c>
      <c r="F22" s="631" t="s">
        <v>24</v>
      </c>
      <c r="G22" s="863">
        <v>5</v>
      </c>
      <c r="H22" s="1027" t="s">
        <v>684</v>
      </c>
      <c r="I22" s="1028">
        <v>0.1</v>
      </c>
      <c r="J22" s="1029">
        <v>50</v>
      </c>
      <c r="K22" s="1028" t="s">
        <v>685</v>
      </c>
      <c r="L22" s="1028" t="s">
        <v>686</v>
      </c>
      <c r="M22" s="578" t="s">
        <v>28</v>
      </c>
      <c r="N22" s="1054"/>
      <c r="O22" s="1054"/>
      <c r="P22" s="1054"/>
      <c r="Q22" s="1054"/>
      <c r="R22" s="795"/>
      <c r="S22" s="795"/>
      <c r="T22" s="795"/>
      <c r="U22" s="795"/>
      <c r="V22" s="795"/>
      <c r="W22" s="1053"/>
      <c r="X22" s="1053"/>
      <c r="Y22" s="1054"/>
      <c r="Z22" s="1055"/>
      <c r="AA22" s="42">
        <v>1</v>
      </c>
      <c r="AB22" s="349" t="s">
        <v>958</v>
      </c>
      <c r="AC22" s="575">
        <v>0.25</v>
      </c>
      <c r="AD22" s="565">
        <v>43466</v>
      </c>
      <c r="AE22" s="566">
        <v>43555</v>
      </c>
      <c r="AF22" s="298"/>
      <c r="AG22" s="1056" t="s">
        <v>28</v>
      </c>
      <c r="AH22" s="338">
        <v>1</v>
      </c>
      <c r="AI22" s="223" t="s">
        <v>959</v>
      </c>
      <c r="AJ22" s="81">
        <f t="shared" si="0"/>
        <v>0.25</v>
      </c>
      <c r="AK22" s="575">
        <f t="shared" si="1"/>
        <v>0.25</v>
      </c>
      <c r="AL22" s="84">
        <f t="shared" si="2"/>
        <v>2.5000000000000001E-2</v>
      </c>
      <c r="AN22" s="1"/>
      <c r="AO22" s="1"/>
      <c r="AP22" s="1"/>
      <c r="AQ22" s="1"/>
    </row>
    <row r="23" spans="2:43" ht="76.5" customHeight="1" x14ac:dyDescent="0.25">
      <c r="B23" s="1026"/>
      <c r="C23" s="1026"/>
      <c r="D23" s="1027"/>
      <c r="E23" s="229" t="s">
        <v>532</v>
      </c>
      <c r="F23" s="631" t="s">
        <v>24</v>
      </c>
      <c r="G23" s="863"/>
      <c r="H23" s="1027"/>
      <c r="I23" s="1028"/>
      <c r="J23" s="1029"/>
      <c r="K23" s="1028"/>
      <c r="L23" s="1028"/>
      <c r="M23" s="578" t="s">
        <v>28</v>
      </c>
      <c r="N23" s="1054"/>
      <c r="O23" s="1054"/>
      <c r="P23" s="1054"/>
      <c r="Q23" s="1054"/>
      <c r="R23" s="795"/>
      <c r="S23" s="795"/>
      <c r="T23" s="795"/>
      <c r="U23" s="795"/>
      <c r="V23" s="795"/>
      <c r="W23" s="1053"/>
      <c r="X23" s="1053"/>
      <c r="Y23" s="1054"/>
      <c r="Z23" s="1055"/>
      <c r="AA23" s="42">
        <v>2</v>
      </c>
      <c r="AB23" s="349" t="s">
        <v>960</v>
      </c>
      <c r="AC23" s="575">
        <v>0.25</v>
      </c>
      <c r="AD23" s="565">
        <v>43556</v>
      </c>
      <c r="AE23" s="566">
        <v>43646</v>
      </c>
      <c r="AF23" s="298"/>
      <c r="AG23" s="1056"/>
      <c r="AH23" s="298"/>
      <c r="AI23" s="298"/>
      <c r="AJ23" s="81">
        <f t="shared" si="0"/>
        <v>0</v>
      </c>
      <c r="AK23" s="575">
        <f t="shared" si="1"/>
        <v>0</v>
      </c>
      <c r="AL23" s="84">
        <f t="shared" si="2"/>
        <v>0</v>
      </c>
      <c r="AN23" s="1"/>
      <c r="AO23" s="1"/>
      <c r="AP23" s="1"/>
      <c r="AQ23" s="1"/>
    </row>
    <row r="24" spans="2:43" ht="76.5" customHeight="1" x14ac:dyDescent="0.25">
      <c r="B24" s="1026"/>
      <c r="C24" s="1026"/>
      <c r="D24" s="1027"/>
      <c r="E24" s="229" t="s">
        <v>532</v>
      </c>
      <c r="F24" s="631" t="s">
        <v>24</v>
      </c>
      <c r="G24" s="863"/>
      <c r="H24" s="1027"/>
      <c r="I24" s="1028"/>
      <c r="J24" s="1029"/>
      <c r="K24" s="1028"/>
      <c r="L24" s="1028"/>
      <c r="M24" s="578" t="s">
        <v>28</v>
      </c>
      <c r="N24" s="1054"/>
      <c r="O24" s="1054"/>
      <c r="P24" s="1054"/>
      <c r="Q24" s="1054"/>
      <c r="R24" s="795"/>
      <c r="S24" s="795"/>
      <c r="T24" s="795"/>
      <c r="U24" s="795"/>
      <c r="V24" s="795"/>
      <c r="W24" s="1053"/>
      <c r="X24" s="1053"/>
      <c r="Y24" s="1054"/>
      <c r="Z24" s="1055"/>
      <c r="AA24" s="42">
        <v>3</v>
      </c>
      <c r="AB24" s="349" t="s">
        <v>960</v>
      </c>
      <c r="AC24" s="575">
        <v>0.25</v>
      </c>
      <c r="AD24" s="565">
        <v>43647</v>
      </c>
      <c r="AE24" s="566">
        <v>43738</v>
      </c>
      <c r="AF24" s="298"/>
      <c r="AG24" s="1056"/>
      <c r="AH24" s="298"/>
      <c r="AI24" s="298"/>
      <c r="AJ24" s="81">
        <f t="shared" si="0"/>
        <v>0</v>
      </c>
      <c r="AK24" s="575">
        <f t="shared" si="1"/>
        <v>0</v>
      </c>
      <c r="AL24" s="84">
        <f t="shared" si="2"/>
        <v>0</v>
      </c>
      <c r="AN24" s="1"/>
      <c r="AO24" s="1"/>
      <c r="AP24" s="1"/>
      <c r="AQ24" s="1"/>
    </row>
    <row r="25" spans="2:43" ht="76.5" customHeight="1" x14ac:dyDescent="0.25">
      <c r="B25" s="1026"/>
      <c r="C25" s="1026"/>
      <c r="D25" s="1027"/>
      <c r="E25" s="229" t="s">
        <v>532</v>
      </c>
      <c r="F25" s="631" t="s">
        <v>24</v>
      </c>
      <c r="G25" s="863"/>
      <c r="H25" s="1027"/>
      <c r="I25" s="1028"/>
      <c r="J25" s="1029"/>
      <c r="K25" s="1028"/>
      <c r="L25" s="1028"/>
      <c r="M25" s="578" t="s">
        <v>28</v>
      </c>
      <c r="N25" s="1054"/>
      <c r="O25" s="1054"/>
      <c r="P25" s="1054"/>
      <c r="Q25" s="1054"/>
      <c r="R25" s="795"/>
      <c r="S25" s="795"/>
      <c r="T25" s="795"/>
      <c r="U25" s="795"/>
      <c r="V25" s="795"/>
      <c r="W25" s="1053"/>
      <c r="X25" s="1053"/>
      <c r="Y25" s="1054"/>
      <c r="Z25" s="1055"/>
      <c r="AA25" s="42">
        <v>4</v>
      </c>
      <c r="AB25" s="349" t="s">
        <v>958</v>
      </c>
      <c r="AC25" s="575">
        <v>0.25</v>
      </c>
      <c r="AD25" s="565">
        <v>43739</v>
      </c>
      <c r="AE25" s="566">
        <v>43830</v>
      </c>
      <c r="AF25" s="298"/>
      <c r="AG25" s="1056"/>
      <c r="AH25" s="298"/>
      <c r="AI25" s="298"/>
      <c r="AJ25" s="81">
        <f t="shared" si="0"/>
        <v>0</v>
      </c>
      <c r="AK25" s="575">
        <f t="shared" si="1"/>
        <v>0</v>
      </c>
      <c r="AL25" s="84">
        <f t="shared" si="2"/>
        <v>0</v>
      </c>
      <c r="AN25" s="1"/>
      <c r="AO25" s="1"/>
      <c r="AP25" s="1"/>
      <c r="AQ25" s="1"/>
    </row>
    <row r="26" spans="2:43" ht="97.5" customHeight="1" x14ac:dyDescent="0.25">
      <c r="B26" s="1026" t="s">
        <v>388</v>
      </c>
      <c r="C26" s="1026" t="s">
        <v>389</v>
      </c>
      <c r="D26" s="1027" t="s">
        <v>23</v>
      </c>
      <c r="E26" s="229" t="s">
        <v>532</v>
      </c>
      <c r="F26" s="631" t="s">
        <v>24</v>
      </c>
      <c r="G26" s="863">
        <v>6</v>
      </c>
      <c r="H26" s="1027" t="s">
        <v>687</v>
      </c>
      <c r="I26" s="1028">
        <v>0.15</v>
      </c>
      <c r="J26" s="1029">
        <v>50</v>
      </c>
      <c r="K26" s="1028" t="s">
        <v>682</v>
      </c>
      <c r="L26" s="1028" t="s">
        <v>688</v>
      </c>
      <c r="M26" s="578" t="s">
        <v>28</v>
      </c>
      <c r="N26" s="1054"/>
      <c r="O26" s="1054"/>
      <c r="P26" s="1054"/>
      <c r="Q26" s="1054"/>
      <c r="R26" s="795"/>
      <c r="S26" s="795"/>
      <c r="T26" s="795"/>
      <c r="U26" s="795"/>
      <c r="V26" s="795"/>
      <c r="W26" s="1053"/>
      <c r="X26" s="1053"/>
      <c r="Y26" s="1054"/>
      <c r="Z26" s="1055"/>
      <c r="AA26" s="42">
        <v>1</v>
      </c>
      <c r="AB26" s="349" t="s">
        <v>961</v>
      </c>
      <c r="AC26" s="575">
        <v>0.25</v>
      </c>
      <c r="AD26" s="565">
        <v>43466</v>
      </c>
      <c r="AE26" s="566">
        <v>43555</v>
      </c>
      <c r="AF26" s="298"/>
      <c r="AG26" s="1056" t="s">
        <v>28</v>
      </c>
      <c r="AH26" s="338">
        <v>1</v>
      </c>
      <c r="AI26" s="223" t="s">
        <v>962</v>
      </c>
      <c r="AJ26" s="81">
        <f t="shared" si="0"/>
        <v>0.25</v>
      </c>
      <c r="AK26" s="575">
        <f t="shared" si="1"/>
        <v>0.25</v>
      </c>
      <c r="AL26" s="84">
        <f t="shared" si="2"/>
        <v>3.7499999999999999E-2</v>
      </c>
      <c r="AN26" s="1"/>
      <c r="AO26" s="1"/>
      <c r="AP26" s="1"/>
      <c r="AQ26" s="1"/>
    </row>
    <row r="27" spans="2:43" ht="76.5" customHeight="1" x14ac:dyDescent="0.25">
      <c r="B27" s="1026"/>
      <c r="C27" s="1026"/>
      <c r="D27" s="1027"/>
      <c r="E27" s="229" t="s">
        <v>532</v>
      </c>
      <c r="F27" s="631" t="s">
        <v>24</v>
      </c>
      <c r="G27" s="863"/>
      <c r="H27" s="1027"/>
      <c r="I27" s="1028"/>
      <c r="J27" s="1029"/>
      <c r="K27" s="1028"/>
      <c r="L27" s="1028"/>
      <c r="M27" s="578" t="s">
        <v>28</v>
      </c>
      <c r="N27" s="1054"/>
      <c r="O27" s="1054"/>
      <c r="P27" s="1054"/>
      <c r="Q27" s="1054"/>
      <c r="R27" s="795"/>
      <c r="S27" s="795"/>
      <c r="T27" s="795"/>
      <c r="U27" s="795"/>
      <c r="V27" s="795"/>
      <c r="W27" s="1053"/>
      <c r="X27" s="1053"/>
      <c r="Y27" s="1054"/>
      <c r="Z27" s="1055"/>
      <c r="AA27" s="42">
        <v>2</v>
      </c>
      <c r="AB27" s="349" t="s">
        <v>963</v>
      </c>
      <c r="AC27" s="575">
        <v>0.25</v>
      </c>
      <c r="AD27" s="565">
        <v>43556</v>
      </c>
      <c r="AE27" s="566">
        <v>43646</v>
      </c>
      <c r="AF27" s="298"/>
      <c r="AG27" s="1056"/>
      <c r="AH27" s="298"/>
      <c r="AI27" s="298"/>
      <c r="AJ27" s="81">
        <f t="shared" si="0"/>
        <v>0</v>
      </c>
      <c r="AK27" s="575">
        <f t="shared" si="1"/>
        <v>0</v>
      </c>
      <c r="AL27" s="84">
        <f t="shared" si="2"/>
        <v>0</v>
      </c>
      <c r="AN27" s="1"/>
      <c r="AO27" s="1"/>
      <c r="AP27" s="1"/>
      <c r="AQ27" s="1"/>
    </row>
    <row r="28" spans="2:43" ht="76.5" customHeight="1" x14ac:dyDescent="0.25">
      <c r="B28" s="1026"/>
      <c r="C28" s="1026"/>
      <c r="D28" s="1027"/>
      <c r="E28" s="229" t="s">
        <v>532</v>
      </c>
      <c r="F28" s="631" t="s">
        <v>24</v>
      </c>
      <c r="G28" s="863"/>
      <c r="H28" s="1027"/>
      <c r="I28" s="1028"/>
      <c r="J28" s="1029"/>
      <c r="K28" s="1028"/>
      <c r="L28" s="1028"/>
      <c r="M28" s="578" t="s">
        <v>28</v>
      </c>
      <c r="N28" s="1054"/>
      <c r="O28" s="1054"/>
      <c r="P28" s="1054"/>
      <c r="Q28" s="1054"/>
      <c r="R28" s="795"/>
      <c r="S28" s="795"/>
      <c r="T28" s="795"/>
      <c r="U28" s="795"/>
      <c r="V28" s="795"/>
      <c r="W28" s="1053"/>
      <c r="X28" s="1053"/>
      <c r="Y28" s="1054"/>
      <c r="Z28" s="1055"/>
      <c r="AA28" s="42">
        <v>3</v>
      </c>
      <c r="AB28" s="349" t="s">
        <v>963</v>
      </c>
      <c r="AC28" s="575">
        <v>0.25</v>
      </c>
      <c r="AD28" s="565">
        <v>43647</v>
      </c>
      <c r="AE28" s="566">
        <v>43738</v>
      </c>
      <c r="AF28" s="298"/>
      <c r="AG28" s="1056"/>
      <c r="AH28" s="298"/>
      <c r="AI28" s="298"/>
      <c r="AJ28" s="81">
        <f t="shared" si="0"/>
        <v>0</v>
      </c>
      <c r="AK28" s="575">
        <f t="shared" si="1"/>
        <v>0</v>
      </c>
      <c r="AL28" s="84">
        <f t="shared" si="2"/>
        <v>0</v>
      </c>
      <c r="AN28" s="1"/>
      <c r="AO28" s="1"/>
      <c r="AP28" s="1"/>
      <c r="AQ28" s="1"/>
    </row>
    <row r="29" spans="2:43" ht="76.5" customHeight="1" x14ac:dyDescent="0.25">
      <c r="B29" s="1026"/>
      <c r="C29" s="1026"/>
      <c r="D29" s="1027"/>
      <c r="E29" s="229" t="s">
        <v>532</v>
      </c>
      <c r="F29" s="631" t="s">
        <v>24</v>
      </c>
      <c r="G29" s="863"/>
      <c r="H29" s="1027"/>
      <c r="I29" s="1028"/>
      <c r="J29" s="1029"/>
      <c r="K29" s="1028"/>
      <c r="L29" s="1028"/>
      <c r="M29" s="578" t="s">
        <v>28</v>
      </c>
      <c r="N29" s="1054"/>
      <c r="O29" s="1054"/>
      <c r="P29" s="1054"/>
      <c r="Q29" s="1054"/>
      <c r="R29" s="795"/>
      <c r="S29" s="795"/>
      <c r="T29" s="795"/>
      <c r="U29" s="795"/>
      <c r="V29" s="795"/>
      <c r="W29" s="1053"/>
      <c r="X29" s="1053"/>
      <c r="Y29" s="1054"/>
      <c r="Z29" s="1055"/>
      <c r="AA29" s="42">
        <v>4</v>
      </c>
      <c r="AB29" s="349" t="s">
        <v>961</v>
      </c>
      <c r="AC29" s="575">
        <v>0.25</v>
      </c>
      <c r="AD29" s="565">
        <v>43739</v>
      </c>
      <c r="AE29" s="566">
        <v>43830</v>
      </c>
      <c r="AF29" s="298"/>
      <c r="AG29" s="1056"/>
      <c r="AH29" s="298"/>
      <c r="AI29" s="298"/>
      <c r="AJ29" s="81">
        <f t="shared" si="0"/>
        <v>0</v>
      </c>
      <c r="AK29" s="575">
        <f t="shared" si="1"/>
        <v>0</v>
      </c>
      <c r="AL29" s="84">
        <f t="shared" si="2"/>
        <v>0</v>
      </c>
      <c r="AN29" s="1"/>
      <c r="AO29" s="1"/>
      <c r="AP29" s="1"/>
      <c r="AQ29" s="1"/>
    </row>
    <row r="30" spans="2:43" ht="76.5" customHeight="1" x14ac:dyDescent="0.25">
      <c r="B30" s="1026" t="s">
        <v>388</v>
      </c>
      <c r="C30" s="1026" t="s">
        <v>389</v>
      </c>
      <c r="D30" s="1027" t="s">
        <v>23</v>
      </c>
      <c r="E30" s="229" t="s">
        <v>533</v>
      </c>
      <c r="F30" s="55" t="s">
        <v>53</v>
      </c>
      <c r="G30" s="863">
        <v>1</v>
      </c>
      <c r="H30" s="1027" t="s">
        <v>699</v>
      </c>
      <c r="I30" s="1028">
        <v>0.15</v>
      </c>
      <c r="J30" s="1028">
        <v>1</v>
      </c>
      <c r="K30" s="1028" t="s">
        <v>964</v>
      </c>
      <c r="L30" s="1028" t="s">
        <v>965</v>
      </c>
      <c r="M30" s="578" t="s">
        <v>56</v>
      </c>
      <c r="N30" s="1054"/>
      <c r="O30" s="1054"/>
      <c r="P30" s="1054"/>
      <c r="Q30" s="1054"/>
      <c r="R30" s="795"/>
      <c r="S30" s="795"/>
      <c r="T30" s="795"/>
      <c r="U30" s="795"/>
      <c r="V30" s="795"/>
      <c r="W30" s="1053"/>
      <c r="X30" s="1053"/>
      <c r="Y30" s="1054"/>
      <c r="Z30" s="1055"/>
      <c r="AA30" s="42">
        <v>1</v>
      </c>
      <c r="AB30" s="349" t="s">
        <v>966</v>
      </c>
      <c r="AC30" s="575">
        <v>0.25</v>
      </c>
      <c r="AD30" s="565">
        <v>43466</v>
      </c>
      <c r="AE30" s="566">
        <v>43555</v>
      </c>
      <c r="AF30" s="575"/>
      <c r="AG30" s="1028" t="s">
        <v>56</v>
      </c>
      <c r="AH30" s="568">
        <v>1</v>
      </c>
      <c r="AI30" s="569" t="s">
        <v>967</v>
      </c>
      <c r="AJ30" s="81">
        <f t="shared" si="0"/>
        <v>0.25</v>
      </c>
      <c r="AK30" s="575">
        <f t="shared" si="1"/>
        <v>0.25</v>
      </c>
      <c r="AL30" s="84">
        <f t="shared" si="2"/>
        <v>3.7499999999999999E-2</v>
      </c>
      <c r="AN30" s="1"/>
      <c r="AO30" s="1"/>
      <c r="AP30" s="1"/>
      <c r="AQ30" s="1"/>
    </row>
    <row r="31" spans="2:43" ht="76.5" customHeight="1" x14ac:dyDescent="0.25">
      <c r="B31" s="1026"/>
      <c r="C31" s="1026"/>
      <c r="D31" s="1027"/>
      <c r="E31" s="229" t="s">
        <v>533</v>
      </c>
      <c r="F31" s="55" t="s">
        <v>53</v>
      </c>
      <c r="G31" s="863"/>
      <c r="H31" s="1027"/>
      <c r="I31" s="1028"/>
      <c r="J31" s="1028"/>
      <c r="K31" s="1028"/>
      <c r="L31" s="1028"/>
      <c r="M31" s="578" t="s">
        <v>56</v>
      </c>
      <c r="N31" s="1054"/>
      <c r="O31" s="1054"/>
      <c r="P31" s="1054"/>
      <c r="Q31" s="1054"/>
      <c r="R31" s="795"/>
      <c r="S31" s="795"/>
      <c r="T31" s="795"/>
      <c r="U31" s="795"/>
      <c r="V31" s="795"/>
      <c r="W31" s="1053"/>
      <c r="X31" s="1053"/>
      <c r="Y31" s="1054"/>
      <c r="Z31" s="1055"/>
      <c r="AA31" s="42">
        <v>2</v>
      </c>
      <c r="AB31" s="349" t="s">
        <v>968</v>
      </c>
      <c r="AC31" s="575">
        <v>0.25</v>
      </c>
      <c r="AD31" s="565">
        <v>43556</v>
      </c>
      <c r="AE31" s="566">
        <v>43646</v>
      </c>
      <c r="AF31" s="575">
        <f>$I$8*AC31</f>
        <v>0</v>
      </c>
      <c r="AG31" s="1028"/>
      <c r="AH31" s="298"/>
      <c r="AI31" s="298"/>
      <c r="AJ31" s="81">
        <f t="shared" si="0"/>
        <v>0</v>
      </c>
      <c r="AK31" s="575">
        <f t="shared" si="1"/>
        <v>0</v>
      </c>
      <c r="AL31" s="84">
        <f t="shared" si="2"/>
        <v>0</v>
      </c>
      <c r="AN31" s="1"/>
      <c r="AO31" s="1"/>
      <c r="AP31" s="1"/>
      <c r="AQ31" s="1"/>
    </row>
    <row r="32" spans="2:43" ht="76.5" customHeight="1" x14ac:dyDescent="0.25">
      <c r="B32" s="1026"/>
      <c r="C32" s="1026"/>
      <c r="D32" s="1027"/>
      <c r="E32" s="229" t="s">
        <v>533</v>
      </c>
      <c r="F32" s="55" t="s">
        <v>53</v>
      </c>
      <c r="G32" s="863"/>
      <c r="H32" s="1027"/>
      <c r="I32" s="1028"/>
      <c r="J32" s="1028"/>
      <c r="K32" s="1028"/>
      <c r="L32" s="1028"/>
      <c r="M32" s="578" t="s">
        <v>56</v>
      </c>
      <c r="N32" s="1054"/>
      <c r="O32" s="1054"/>
      <c r="P32" s="1054"/>
      <c r="Q32" s="1054"/>
      <c r="R32" s="795"/>
      <c r="S32" s="795"/>
      <c r="T32" s="795"/>
      <c r="U32" s="795"/>
      <c r="V32" s="795"/>
      <c r="W32" s="1053"/>
      <c r="X32" s="1053"/>
      <c r="Y32" s="1054"/>
      <c r="Z32" s="1055"/>
      <c r="AA32" s="42">
        <v>3</v>
      </c>
      <c r="AB32" s="349" t="s">
        <v>969</v>
      </c>
      <c r="AC32" s="575">
        <v>0.25</v>
      </c>
      <c r="AD32" s="565">
        <v>43647</v>
      </c>
      <c r="AE32" s="566" t="s">
        <v>970</v>
      </c>
      <c r="AF32" s="575"/>
      <c r="AG32" s="1028"/>
      <c r="AH32" s="298"/>
      <c r="AI32" s="298"/>
      <c r="AJ32" s="81">
        <f t="shared" si="0"/>
        <v>0</v>
      </c>
      <c r="AK32" s="575">
        <f t="shared" si="1"/>
        <v>0</v>
      </c>
      <c r="AL32" s="84">
        <f t="shared" si="2"/>
        <v>0</v>
      </c>
      <c r="AN32" s="1"/>
      <c r="AO32" s="1"/>
      <c r="AP32" s="1"/>
      <c r="AQ32" s="1"/>
    </row>
    <row r="33" spans="2:43" ht="76.5" customHeight="1" x14ac:dyDescent="0.25">
      <c r="B33" s="1026"/>
      <c r="C33" s="1026"/>
      <c r="D33" s="1027"/>
      <c r="E33" s="229" t="s">
        <v>533</v>
      </c>
      <c r="F33" s="55" t="s">
        <v>53</v>
      </c>
      <c r="G33" s="863"/>
      <c r="H33" s="1027"/>
      <c r="I33" s="1028"/>
      <c r="J33" s="1028"/>
      <c r="K33" s="1028"/>
      <c r="L33" s="1028"/>
      <c r="M33" s="578" t="s">
        <v>56</v>
      </c>
      <c r="N33" s="1054"/>
      <c r="O33" s="1054"/>
      <c r="P33" s="1054"/>
      <c r="Q33" s="1054"/>
      <c r="R33" s="795"/>
      <c r="S33" s="795"/>
      <c r="T33" s="795"/>
      <c r="U33" s="795"/>
      <c r="V33" s="795"/>
      <c r="W33" s="1053"/>
      <c r="X33" s="1053"/>
      <c r="Y33" s="1054"/>
      <c r="Z33" s="1055"/>
      <c r="AA33" s="42">
        <v>4</v>
      </c>
      <c r="AB33" s="349" t="s">
        <v>971</v>
      </c>
      <c r="AC33" s="575">
        <v>0.25</v>
      </c>
      <c r="AD33" s="565">
        <v>43739</v>
      </c>
      <c r="AE33" s="566">
        <v>43830</v>
      </c>
      <c r="AF33" s="575"/>
      <c r="AG33" s="1028"/>
      <c r="AH33" s="298"/>
      <c r="AI33" s="298"/>
      <c r="AJ33" s="81">
        <f t="shared" si="0"/>
        <v>0</v>
      </c>
      <c r="AK33" s="575">
        <f t="shared" si="1"/>
        <v>0</v>
      </c>
      <c r="AL33" s="84">
        <f t="shared" si="2"/>
        <v>0</v>
      </c>
      <c r="AN33" s="1"/>
      <c r="AO33" s="1"/>
      <c r="AP33" s="1"/>
      <c r="AQ33" s="1"/>
    </row>
    <row r="34" spans="2:43" ht="123.75" customHeight="1" x14ac:dyDescent="0.25">
      <c r="B34" s="1026" t="s">
        <v>388</v>
      </c>
      <c r="C34" s="1026" t="s">
        <v>389</v>
      </c>
      <c r="D34" s="1027" t="s">
        <v>23</v>
      </c>
      <c r="E34" s="229" t="s">
        <v>543</v>
      </c>
      <c r="F34" s="55" t="s">
        <v>59</v>
      </c>
      <c r="G34" s="863">
        <v>1</v>
      </c>
      <c r="H34" s="1027" t="s">
        <v>702</v>
      </c>
      <c r="I34" s="1046">
        <v>6.25E-2</v>
      </c>
      <c r="J34" s="1028">
        <v>1</v>
      </c>
      <c r="K34" s="1028" t="s">
        <v>481</v>
      </c>
      <c r="L34" s="1028" t="s">
        <v>703</v>
      </c>
      <c r="M34" s="578" t="s">
        <v>704</v>
      </c>
      <c r="N34" s="1054">
        <v>3</v>
      </c>
      <c r="O34" s="1054">
        <v>6</v>
      </c>
      <c r="P34" s="1054">
        <v>9</v>
      </c>
      <c r="Q34" s="1054">
        <v>12</v>
      </c>
      <c r="R34" s="795">
        <f>N34</f>
        <v>3</v>
      </c>
      <c r="S34" s="795">
        <v>3</v>
      </c>
      <c r="T34" s="795" t="s">
        <v>597</v>
      </c>
      <c r="U34" s="795" t="s">
        <v>598</v>
      </c>
      <c r="V34" s="795" t="s">
        <v>607</v>
      </c>
      <c r="W34" s="1053">
        <f>IFERROR((S34/R34),0)</f>
        <v>1</v>
      </c>
      <c r="X34" s="1053" t="str">
        <f>+IF(AND(W34&gt;=0%,W34&lt;=60%),"MALO",IF(AND(W34&gt;=61%,W34&lt;=80%),"REGULAR",IF(AND(W34&gt;=81%,W34&lt;95%),"BUENO","EXCELENTE")))</f>
        <v>EXCELENTE</v>
      </c>
      <c r="Y34" s="1054" t="str">
        <f>IF(W34&gt;0,"EN EJECUCIÓN","SIN EJECUTAR")</f>
        <v>EN EJECUCIÓN</v>
      </c>
      <c r="Z34" s="1055">
        <f>W34*I34</f>
        <v>6.25E-2</v>
      </c>
      <c r="AA34" s="42">
        <v>1</v>
      </c>
      <c r="AB34" s="224" t="s">
        <v>972</v>
      </c>
      <c r="AC34" s="575">
        <v>0.111</v>
      </c>
      <c r="AD34" s="565">
        <v>43469</v>
      </c>
      <c r="AE34" s="566">
        <v>43524</v>
      </c>
      <c r="AF34" s="575"/>
      <c r="AG34" s="570" t="s">
        <v>973</v>
      </c>
      <c r="AH34" s="81">
        <v>0.7</v>
      </c>
      <c r="AI34" s="333" t="s">
        <v>974</v>
      </c>
      <c r="AJ34" s="81">
        <f t="shared" si="0"/>
        <v>7.7699999999999991E-2</v>
      </c>
      <c r="AK34" s="575">
        <f t="shared" si="1"/>
        <v>5.4389999999999994E-2</v>
      </c>
      <c r="AL34" s="84">
        <f t="shared" si="2"/>
        <v>4.8562499999999995E-3</v>
      </c>
    </row>
    <row r="35" spans="2:43" ht="123.75" customHeight="1" x14ac:dyDescent="0.25">
      <c r="B35" s="1026"/>
      <c r="C35" s="1026"/>
      <c r="D35" s="1027"/>
      <c r="E35" s="229" t="s">
        <v>543</v>
      </c>
      <c r="F35" s="55" t="s">
        <v>59</v>
      </c>
      <c r="G35" s="863"/>
      <c r="H35" s="1027"/>
      <c r="I35" s="1046"/>
      <c r="J35" s="1028"/>
      <c r="K35" s="1028"/>
      <c r="L35" s="1028"/>
      <c r="M35" s="578" t="s">
        <v>704</v>
      </c>
      <c r="N35" s="1054"/>
      <c r="O35" s="1054"/>
      <c r="P35" s="1054"/>
      <c r="Q35" s="1054"/>
      <c r="R35" s="795"/>
      <c r="S35" s="795"/>
      <c r="T35" s="795"/>
      <c r="U35" s="795"/>
      <c r="V35" s="795"/>
      <c r="W35" s="1053"/>
      <c r="X35" s="1053" t="str">
        <f>+IF(AND(V35&gt;=0%,V35&lt;=60%),"BAJO",IF(AND(V35&gt;=61%,V35&lt;=80%),"MEDIO","ALTO"))</f>
        <v>BAJO</v>
      </c>
      <c r="Y35" s="1054"/>
      <c r="Z35" s="1054"/>
      <c r="AA35" s="42">
        <v>2</v>
      </c>
      <c r="AB35" s="224" t="s">
        <v>975</v>
      </c>
      <c r="AC35" s="575">
        <v>0.111</v>
      </c>
      <c r="AD35" s="565">
        <v>43525</v>
      </c>
      <c r="AE35" s="566">
        <v>43555</v>
      </c>
      <c r="AF35" s="575"/>
      <c r="AG35" s="570" t="s">
        <v>973</v>
      </c>
      <c r="AH35" s="81">
        <v>1</v>
      </c>
      <c r="AI35" s="333" t="s">
        <v>976</v>
      </c>
      <c r="AJ35" s="81">
        <f t="shared" si="0"/>
        <v>0.111</v>
      </c>
      <c r="AK35" s="575">
        <f t="shared" si="1"/>
        <v>0.111</v>
      </c>
      <c r="AL35" s="84">
        <f t="shared" si="2"/>
        <v>0</v>
      </c>
    </row>
    <row r="36" spans="2:43" ht="123.75" customHeight="1" x14ac:dyDescent="0.25">
      <c r="B36" s="1026"/>
      <c r="C36" s="1026"/>
      <c r="D36" s="1027"/>
      <c r="E36" s="229" t="s">
        <v>543</v>
      </c>
      <c r="F36" s="55" t="s">
        <v>59</v>
      </c>
      <c r="G36" s="863"/>
      <c r="H36" s="1027"/>
      <c r="I36" s="1046"/>
      <c r="J36" s="1028"/>
      <c r="K36" s="1028"/>
      <c r="L36" s="1028"/>
      <c r="M36" s="578" t="s">
        <v>704</v>
      </c>
      <c r="N36" s="1054"/>
      <c r="O36" s="1054"/>
      <c r="P36" s="1054"/>
      <c r="Q36" s="1054"/>
      <c r="R36" s="795"/>
      <c r="S36" s="795"/>
      <c r="T36" s="795"/>
      <c r="U36" s="795"/>
      <c r="V36" s="795"/>
      <c r="W36" s="1053"/>
      <c r="X36" s="1053"/>
      <c r="Y36" s="1054"/>
      <c r="Z36" s="1054"/>
      <c r="AA36" s="42">
        <v>3</v>
      </c>
      <c r="AB36" s="349" t="s">
        <v>977</v>
      </c>
      <c r="AC36" s="575">
        <v>0.111</v>
      </c>
      <c r="AD36" s="565">
        <v>43556</v>
      </c>
      <c r="AE36" s="566">
        <v>43585</v>
      </c>
      <c r="AF36" s="575"/>
      <c r="AG36" s="570" t="s">
        <v>973</v>
      </c>
      <c r="AH36" s="568">
        <v>0.9</v>
      </c>
      <c r="AI36" s="571" t="s">
        <v>978</v>
      </c>
      <c r="AJ36" s="81">
        <f t="shared" si="0"/>
        <v>9.9900000000000003E-2</v>
      </c>
      <c r="AK36" s="575">
        <f t="shared" si="1"/>
        <v>8.9910000000000004E-2</v>
      </c>
      <c r="AL36" s="84">
        <f t="shared" si="2"/>
        <v>0</v>
      </c>
    </row>
    <row r="37" spans="2:43" ht="123.75" customHeight="1" x14ac:dyDescent="0.25">
      <c r="B37" s="1026"/>
      <c r="C37" s="1026"/>
      <c r="D37" s="1027"/>
      <c r="E37" s="229" t="s">
        <v>543</v>
      </c>
      <c r="F37" s="55" t="s">
        <v>59</v>
      </c>
      <c r="G37" s="863"/>
      <c r="H37" s="1027"/>
      <c r="I37" s="1046"/>
      <c r="J37" s="1028"/>
      <c r="K37" s="1028"/>
      <c r="L37" s="1028"/>
      <c r="M37" s="578" t="s">
        <v>704</v>
      </c>
      <c r="N37" s="1054"/>
      <c r="O37" s="1054"/>
      <c r="P37" s="1054"/>
      <c r="Q37" s="1054"/>
      <c r="R37" s="795"/>
      <c r="S37" s="795"/>
      <c r="T37" s="795"/>
      <c r="U37" s="795"/>
      <c r="V37" s="795"/>
      <c r="W37" s="1053"/>
      <c r="X37" s="1053" t="str">
        <f>+IF(AND(V37&gt;=0%,V37&lt;=60%),"BAJO",IF(AND(V37&gt;=61%,V37&lt;=80%),"MEDIO","ALTO"))</f>
        <v>BAJO</v>
      </c>
      <c r="Y37" s="1054"/>
      <c r="Z37" s="1054"/>
      <c r="AA37" s="42">
        <v>4</v>
      </c>
      <c r="AB37" s="349" t="s">
        <v>979</v>
      </c>
      <c r="AC37" s="575">
        <v>0.111</v>
      </c>
      <c r="AD37" s="565">
        <v>43497</v>
      </c>
      <c r="AE37" s="566">
        <v>43616</v>
      </c>
      <c r="AF37" s="575"/>
      <c r="AG37" s="570" t="s">
        <v>973</v>
      </c>
      <c r="AH37" s="298"/>
      <c r="AI37" s="298"/>
      <c r="AJ37" s="81">
        <f t="shared" si="0"/>
        <v>0</v>
      </c>
      <c r="AK37" s="575">
        <f t="shared" si="1"/>
        <v>0</v>
      </c>
      <c r="AL37" s="84">
        <f t="shared" si="2"/>
        <v>0</v>
      </c>
    </row>
    <row r="38" spans="2:43" ht="123.75" customHeight="1" x14ac:dyDescent="0.25">
      <c r="B38" s="1026"/>
      <c r="C38" s="1026"/>
      <c r="D38" s="1027"/>
      <c r="E38" s="229" t="s">
        <v>543</v>
      </c>
      <c r="F38" s="55" t="s">
        <v>59</v>
      </c>
      <c r="G38" s="863"/>
      <c r="H38" s="1027"/>
      <c r="I38" s="1046"/>
      <c r="J38" s="1028"/>
      <c r="K38" s="1028"/>
      <c r="L38" s="1028"/>
      <c r="M38" s="578" t="s">
        <v>704</v>
      </c>
      <c r="N38" s="632"/>
      <c r="O38" s="632"/>
      <c r="P38" s="632"/>
      <c r="Q38" s="632"/>
      <c r="R38" s="340"/>
      <c r="S38" s="340"/>
      <c r="T38" s="340"/>
      <c r="U38" s="340"/>
      <c r="V38" s="340"/>
      <c r="W38" s="633"/>
      <c r="X38" s="633"/>
      <c r="Y38" s="632"/>
      <c r="Z38" s="632"/>
      <c r="AA38" s="42">
        <v>5</v>
      </c>
      <c r="AB38" s="349" t="s">
        <v>980</v>
      </c>
      <c r="AC38" s="575">
        <v>0.111</v>
      </c>
      <c r="AD38" s="565">
        <v>43497</v>
      </c>
      <c r="AE38" s="566">
        <v>43617</v>
      </c>
      <c r="AF38" s="575"/>
      <c r="AG38" s="570" t="s">
        <v>973</v>
      </c>
      <c r="AH38" s="298"/>
      <c r="AI38" s="298"/>
      <c r="AJ38" s="81">
        <f t="shared" si="0"/>
        <v>0</v>
      </c>
      <c r="AK38" s="575">
        <f t="shared" si="1"/>
        <v>0</v>
      </c>
      <c r="AL38" s="84">
        <f t="shared" si="2"/>
        <v>0</v>
      </c>
    </row>
    <row r="39" spans="2:43" ht="123.75" customHeight="1" x14ac:dyDescent="0.25">
      <c r="B39" s="1026"/>
      <c r="C39" s="1026"/>
      <c r="D39" s="1027"/>
      <c r="E39" s="229" t="s">
        <v>543</v>
      </c>
      <c r="F39" s="55" t="s">
        <v>59</v>
      </c>
      <c r="G39" s="863"/>
      <c r="H39" s="1027"/>
      <c r="I39" s="1046"/>
      <c r="J39" s="1028"/>
      <c r="K39" s="1028"/>
      <c r="L39" s="1028"/>
      <c r="M39" s="578" t="s">
        <v>704</v>
      </c>
      <c r="N39" s="632"/>
      <c r="O39" s="632"/>
      <c r="P39" s="632"/>
      <c r="Q39" s="632"/>
      <c r="R39" s="340"/>
      <c r="S39" s="340"/>
      <c r="T39" s="340"/>
      <c r="U39" s="340"/>
      <c r="V39" s="340"/>
      <c r="W39" s="633"/>
      <c r="X39" s="633"/>
      <c r="Y39" s="632"/>
      <c r="Z39" s="632"/>
      <c r="AA39" s="42">
        <v>6</v>
      </c>
      <c r="AB39" s="349" t="s">
        <v>981</v>
      </c>
      <c r="AC39" s="575">
        <v>0.111</v>
      </c>
      <c r="AD39" s="565">
        <v>43497</v>
      </c>
      <c r="AE39" s="566">
        <v>43830</v>
      </c>
      <c r="AF39" s="575"/>
      <c r="AG39" s="570" t="s">
        <v>973</v>
      </c>
      <c r="AH39" s="568">
        <v>0.25</v>
      </c>
      <c r="AI39" s="82" t="s">
        <v>982</v>
      </c>
      <c r="AJ39" s="81">
        <f t="shared" si="0"/>
        <v>2.775E-2</v>
      </c>
      <c r="AK39" s="575">
        <f t="shared" si="1"/>
        <v>6.9375000000000001E-3</v>
      </c>
      <c r="AL39" s="84">
        <f t="shared" si="2"/>
        <v>0</v>
      </c>
    </row>
    <row r="40" spans="2:43" ht="43.5" customHeight="1" x14ac:dyDescent="0.25">
      <c r="B40" s="1026"/>
      <c r="C40" s="1026"/>
      <c r="D40" s="1027"/>
      <c r="E40" s="229" t="s">
        <v>543</v>
      </c>
      <c r="F40" s="55" t="s">
        <v>59</v>
      </c>
      <c r="G40" s="863"/>
      <c r="H40" s="1027"/>
      <c r="I40" s="1046"/>
      <c r="J40" s="1028"/>
      <c r="K40" s="1028"/>
      <c r="L40" s="1028"/>
      <c r="M40" s="578" t="s">
        <v>704</v>
      </c>
      <c r="N40" s="632"/>
      <c r="O40" s="632"/>
      <c r="P40" s="632"/>
      <c r="Q40" s="632"/>
      <c r="R40" s="340"/>
      <c r="S40" s="340"/>
      <c r="T40" s="340"/>
      <c r="U40" s="340"/>
      <c r="V40" s="340"/>
      <c r="W40" s="633"/>
      <c r="X40" s="633"/>
      <c r="Y40" s="632"/>
      <c r="Z40" s="632"/>
      <c r="AA40" s="42">
        <v>7</v>
      </c>
      <c r="AB40" s="349" t="s">
        <v>983</v>
      </c>
      <c r="AC40" s="575">
        <v>0.111</v>
      </c>
      <c r="AD40" s="565">
        <v>43497</v>
      </c>
      <c r="AE40" s="566">
        <v>43646</v>
      </c>
      <c r="AF40" s="575"/>
      <c r="AG40" s="570" t="s">
        <v>973</v>
      </c>
      <c r="AH40" s="568">
        <v>1</v>
      </c>
      <c r="AI40" s="349" t="s">
        <v>984</v>
      </c>
      <c r="AJ40" s="81">
        <f t="shared" si="0"/>
        <v>0.111</v>
      </c>
      <c r="AK40" s="575">
        <f t="shared" si="1"/>
        <v>0.111</v>
      </c>
      <c r="AL40" s="84">
        <f t="shared" si="2"/>
        <v>0</v>
      </c>
    </row>
    <row r="41" spans="2:43" ht="51" customHeight="1" x14ac:dyDescent="0.25">
      <c r="B41" s="1026"/>
      <c r="C41" s="1026"/>
      <c r="D41" s="1027"/>
      <c r="E41" s="229" t="s">
        <v>543</v>
      </c>
      <c r="F41" s="55" t="s">
        <v>59</v>
      </c>
      <c r="G41" s="863"/>
      <c r="H41" s="1027"/>
      <c r="I41" s="1046"/>
      <c r="J41" s="1028"/>
      <c r="K41" s="1028"/>
      <c r="L41" s="1028"/>
      <c r="M41" s="578" t="s">
        <v>704</v>
      </c>
      <c r="N41" s="632"/>
      <c r="O41" s="632"/>
      <c r="P41" s="632"/>
      <c r="Q41" s="632"/>
      <c r="R41" s="340"/>
      <c r="S41" s="340"/>
      <c r="T41" s="340"/>
      <c r="U41" s="340"/>
      <c r="V41" s="340"/>
      <c r="W41" s="633"/>
      <c r="X41" s="633"/>
      <c r="Y41" s="632"/>
      <c r="Z41" s="632"/>
      <c r="AA41" s="42">
        <v>8</v>
      </c>
      <c r="AB41" s="224" t="s">
        <v>985</v>
      </c>
      <c r="AC41" s="575">
        <v>0.111</v>
      </c>
      <c r="AD41" s="565">
        <v>43497</v>
      </c>
      <c r="AE41" s="566">
        <v>43830</v>
      </c>
      <c r="AF41" s="575"/>
      <c r="AG41" s="570" t="s">
        <v>973</v>
      </c>
      <c r="AH41" s="298"/>
      <c r="AI41" s="298"/>
      <c r="AJ41" s="81">
        <f t="shared" si="0"/>
        <v>0</v>
      </c>
      <c r="AK41" s="575">
        <f t="shared" si="1"/>
        <v>0</v>
      </c>
      <c r="AL41" s="84">
        <f t="shared" si="2"/>
        <v>0</v>
      </c>
    </row>
    <row r="42" spans="2:43" ht="52.5" customHeight="1" x14ac:dyDescent="0.25">
      <c r="B42" s="1026"/>
      <c r="C42" s="1026"/>
      <c r="D42" s="1027"/>
      <c r="E42" s="229" t="s">
        <v>543</v>
      </c>
      <c r="F42" s="55" t="s">
        <v>59</v>
      </c>
      <c r="G42" s="863"/>
      <c r="H42" s="1027"/>
      <c r="I42" s="1046"/>
      <c r="J42" s="1028"/>
      <c r="K42" s="1028"/>
      <c r="L42" s="1028"/>
      <c r="M42" s="578" t="s">
        <v>704</v>
      </c>
      <c r="N42" s="632"/>
      <c r="O42" s="632"/>
      <c r="P42" s="632"/>
      <c r="Q42" s="632"/>
      <c r="R42" s="340"/>
      <c r="S42" s="340"/>
      <c r="T42" s="340"/>
      <c r="U42" s="340"/>
      <c r="V42" s="340"/>
      <c r="W42" s="633"/>
      <c r="X42" s="633"/>
      <c r="Y42" s="632"/>
      <c r="Z42" s="632"/>
      <c r="AA42" s="42">
        <v>9</v>
      </c>
      <c r="AB42" s="349" t="s">
        <v>986</v>
      </c>
      <c r="AC42" s="575">
        <v>0.111</v>
      </c>
      <c r="AD42" s="565">
        <v>43497</v>
      </c>
      <c r="AE42" s="566">
        <v>43646</v>
      </c>
      <c r="AF42" s="575"/>
      <c r="AG42" s="570" t="s">
        <v>973</v>
      </c>
      <c r="AH42" s="298"/>
      <c r="AI42" s="298"/>
      <c r="AJ42" s="81">
        <f t="shared" si="0"/>
        <v>0</v>
      </c>
      <c r="AK42" s="575">
        <f t="shared" si="1"/>
        <v>0</v>
      </c>
      <c r="AL42" s="84">
        <f t="shared" si="2"/>
        <v>0</v>
      </c>
    </row>
    <row r="43" spans="2:43" ht="123.75" customHeight="1" x14ac:dyDescent="0.25">
      <c r="B43" s="1026" t="s">
        <v>388</v>
      </c>
      <c r="C43" s="1026" t="s">
        <v>389</v>
      </c>
      <c r="D43" s="1027" t="s">
        <v>23</v>
      </c>
      <c r="E43" s="229" t="s">
        <v>543</v>
      </c>
      <c r="F43" s="55" t="s">
        <v>59</v>
      </c>
      <c r="G43" s="863">
        <v>2</v>
      </c>
      <c r="H43" s="1027" t="s">
        <v>705</v>
      </c>
      <c r="I43" s="1046">
        <v>6.25E-2</v>
      </c>
      <c r="J43" s="1029">
        <v>12</v>
      </c>
      <c r="K43" s="1028" t="s">
        <v>706</v>
      </c>
      <c r="L43" s="1028" t="s">
        <v>707</v>
      </c>
      <c r="M43" s="578" t="s">
        <v>704</v>
      </c>
      <c r="N43" s="1054"/>
      <c r="O43" s="1054"/>
      <c r="P43" s="1054"/>
      <c r="Q43" s="1054"/>
      <c r="R43" s="795"/>
      <c r="S43" s="795"/>
      <c r="T43" s="795"/>
      <c r="U43" s="795"/>
      <c r="V43" s="795"/>
      <c r="W43" s="1053"/>
      <c r="X43" s="1053"/>
      <c r="Y43" s="1054"/>
      <c r="Z43" s="1055"/>
      <c r="AA43" s="42">
        <v>1</v>
      </c>
      <c r="AB43" s="349" t="s">
        <v>987</v>
      </c>
      <c r="AC43" s="575">
        <v>0.5</v>
      </c>
      <c r="AD43" s="565">
        <v>43500</v>
      </c>
      <c r="AE43" s="566">
        <v>43555</v>
      </c>
      <c r="AF43" s="575"/>
      <c r="AG43" s="570" t="s">
        <v>973</v>
      </c>
      <c r="AH43" s="568">
        <v>0.2</v>
      </c>
      <c r="AI43" s="349" t="s">
        <v>738</v>
      </c>
      <c r="AJ43" s="81">
        <f t="shared" si="0"/>
        <v>0.1</v>
      </c>
      <c r="AK43" s="575">
        <f t="shared" si="1"/>
        <v>2.0000000000000004E-2</v>
      </c>
      <c r="AL43" s="84">
        <f t="shared" si="2"/>
        <v>6.2500000000000003E-3</v>
      </c>
    </row>
    <row r="44" spans="2:43" ht="123.75" customHeight="1" x14ac:dyDescent="0.25">
      <c r="B44" s="1026"/>
      <c r="C44" s="1026"/>
      <c r="D44" s="1027"/>
      <c r="E44" s="229" t="s">
        <v>543</v>
      </c>
      <c r="F44" s="55" t="s">
        <v>59</v>
      </c>
      <c r="G44" s="863"/>
      <c r="H44" s="1027"/>
      <c r="I44" s="1046"/>
      <c r="J44" s="1029"/>
      <c r="K44" s="1028"/>
      <c r="L44" s="1028"/>
      <c r="M44" s="578" t="s">
        <v>704</v>
      </c>
      <c r="N44" s="1054"/>
      <c r="O44" s="1054"/>
      <c r="P44" s="1054"/>
      <c r="Q44" s="1054"/>
      <c r="R44" s="795"/>
      <c r="S44" s="795"/>
      <c r="T44" s="795"/>
      <c r="U44" s="795"/>
      <c r="V44" s="795"/>
      <c r="W44" s="1053"/>
      <c r="X44" s="1053"/>
      <c r="Y44" s="1054"/>
      <c r="Z44" s="1055"/>
      <c r="AA44" s="42">
        <v>2</v>
      </c>
      <c r="AB44" s="349" t="s">
        <v>988</v>
      </c>
      <c r="AC44" s="575">
        <v>0.5</v>
      </c>
      <c r="AD44" s="565">
        <v>43556</v>
      </c>
      <c r="AE44" s="566">
        <v>43646</v>
      </c>
      <c r="AF44" s="575"/>
      <c r="AG44" s="570" t="s">
        <v>973</v>
      </c>
      <c r="AH44" s="568">
        <v>0.2</v>
      </c>
      <c r="AI44" s="349" t="s">
        <v>738</v>
      </c>
      <c r="AJ44" s="81">
        <f t="shared" si="0"/>
        <v>0.1</v>
      </c>
      <c r="AK44" s="575">
        <f t="shared" si="1"/>
        <v>2.0000000000000004E-2</v>
      </c>
      <c r="AL44" s="84">
        <f t="shared" si="2"/>
        <v>0</v>
      </c>
    </row>
    <row r="45" spans="2:43" ht="123.75" customHeight="1" x14ac:dyDescent="0.25">
      <c r="B45" s="1026" t="s">
        <v>388</v>
      </c>
      <c r="C45" s="1026" t="s">
        <v>389</v>
      </c>
      <c r="D45" s="1027" t="s">
        <v>23</v>
      </c>
      <c r="E45" s="229" t="s">
        <v>543</v>
      </c>
      <c r="F45" s="55" t="s">
        <v>59</v>
      </c>
      <c r="G45" s="863">
        <v>3</v>
      </c>
      <c r="H45" s="1027" t="s">
        <v>989</v>
      </c>
      <c r="I45" s="1046">
        <v>6.25E-2</v>
      </c>
      <c r="J45" s="1029">
        <v>15</v>
      </c>
      <c r="K45" s="1062" t="s">
        <v>990</v>
      </c>
      <c r="L45" s="1062" t="s">
        <v>710</v>
      </c>
      <c r="M45" s="572" t="s">
        <v>704</v>
      </c>
      <c r="N45" s="1054"/>
      <c r="O45" s="1054"/>
      <c r="P45" s="1054"/>
      <c r="Q45" s="1054"/>
      <c r="R45" s="795"/>
      <c r="S45" s="795"/>
      <c r="T45" s="795"/>
      <c r="U45" s="795"/>
      <c r="V45" s="795"/>
      <c r="W45" s="1053"/>
      <c r="X45" s="1053"/>
      <c r="Y45" s="1054"/>
      <c r="Z45" s="1055"/>
      <c r="AA45" s="42">
        <v>1</v>
      </c>
      <c r="AB45" s="349" t="s">
        <v>991</v>
      </c>
      <c r="AC45" s="575">
        <v>0.5</v>
      </c>
      <c r="AD45" s="565">
        <v>43500</v>
      </c>
      <c r="AE45" s="566">
        <v>43555</v>
      </c>
      <c r="AF45" s="575"/>
      <c r="AG45" s="570" t="s">
        <v>973</v>
      </c>
      <c r="AH45" s="573">
        <v>0.2</v>
      </c>
      <c r="AI45" s="349" t="s">
        <v>740</v>
      </c>
      <c r="AJ45" s="81">
        <f t="shared" si="0"/>
        <v>0.1</v>
      </c>
      <c r="AK45" s="575">
        <f t="shared" si="1"/>
        <v>2.0000000000000004E-2</v>
      </c>
      <c r="AL45" s="84">
        <f t="shared" si="2"/>
        <v>6.2500000000000003E-3</v>
      </c>
    </row>
    <row r="46" spans="2:43" ht="123.75" customHeight="1" x14ac:dyDescent="0.25">
      <c r="B46" s="1026"/>
      <c r="C46" s="1026"/>
      <c r="D46" s="1027"/>
      <c r="E46" s="229" t="s">
        <v>543</v>
      </c>
      <c r="F46" s="55" t="s">
        <v>59</v>
      </c>
      <c r="G46" s="863"/>
      <c r="H46" s="1027"/>
      <c r="I46" s="1046"/>
      <c r="J46" s="1029"/>
      <c r="K46" s="1062"/>
      <c r="L46" s="1062"/>
      <c r="M46" s="572" t="s">
        <v>704</v>
      </c>
      <c r="N46" s="1054"/>
      <c r="O46" s="1054"/>
      <c r="P46" s="1054"/>
      <c r="Q46" s="1054"/>
      <c r="R46" s="795"/>
      <c r="S46" s="795"/>
      <c r="T46" s="795"/>
      <c r="U46" s="795"/>
      <c r="V46" s="795"/>
      <c r="W46" s="1053"/>
      <c r="X46" s="1053"/>
      <c r="Y46" s="1054"/>
      <c r="Z46" s="1055"/>
      <c r="AA46" s="42">
        <v>2</v>
      </c>
      <c r="AB46" s="349" t="s">
        <v>992</v>
      </c>
      <c r="AC46" s="575">
        <v>0.5</v>
      </c>
      <c r="AD46" s="565">
        <v>43556</v>
      </c>
      <c r="AE46" s="566">
        <v>43646</v>
      </c>
      <c r="AF46" s="575"/>
      <c r="AG46" s="570" t="s">
        <v>973</v>
      </c>
      <c r="AH46" s="573">
        <v>0.2</v>
      </c>
      <c r="AI46" s="349" t="s">
        <v>740</v>
      </c>
      <c r="AJ46" s="81">
        <f t="shared" si="0"/>
        <v>0.1</v>
      </c>
      <c r="AK46" s="575">
        <f t="shared" si="1"/>
        <v>2.0000000000000004E-2</v>
      </c>
      <c r="AL46" s="84">
        <f t="shared" si="2"/>
        <v>0</v>
      </c>
    </row>
    <row r="47" spans="2:43" ht="81" customHeight="1" x14ac:dyDescent="0.25">
      <c r="B47" s="1026" t="s">
        <v>388</v>
      </c>
      <c r="C47" s="1026" t="s">
        <v>711</v>
      </c>
      <c r="D47" s="1027" t="s">
        <v>23</v>
      </c>
      <c r="E47" s="229" t="s">
        <v>534</v>
      </c>
      <c r="F47" s="55" t="s">
        <v>59</v>
      </c>
      <c r="G47" s="863">
        <v>4</v>
      </c>
      <c r="H47" s="864" t="s">
        <v>712</v>
      </c>
      <c r="I47" s="1046">
        <v>6.25E-2</v>
      </c>
      <c r="J47" s="1029">
        <v>100</v>
      </c>
      <c r="K47" s="1028" t="s">
        <v>184</v>
      </c>
      <c r="L47" s="1028" t="s">
        <v>62</v>
      </c>
      <c r="M47" s="578" t="s">
        <v>293</v>
      </c>
      <c r="N47" s="632"/>
      <c r="O47" s="632"/>
      <c r="P47" s="632"/>
      <c r="Q47" s="632"/>
      <c r="R47" s="340"/>
      <c r="S47" s="340"/>
      <c r="T47" s="340"/>
      <c r="U47" s="340"/>
      <c r="V47" s="340"/>
      <c r="W47" s="633"/>
      <c r="X47" s="633"/>
      <c r="Y47" s="632"/>
      <c r="Z47" s="437"/>
      <c r="AA47" s="42">
        <v>1</v>
      </c>
      <c r="AB47" s="224" t="s">
        <v>993</v>
      </c>
      <c r="AC47" s="575">
        <v>0.3</v>
      </c>
      <c r="AD47" s="566">
        <v>43466</v>
      </c>
      <c r="AE47" s="566">
        <v>43646</v>
      </c>
      <c r="AF47" s="574" t="s">
        <v>64</v>
      </c>
      <c r="AG47" s="15" t="s">
        <v>64</v>
      </c>
      <c r="AH47" s="81">
        <v>0.5</v>
      </c>
      <c r="AI47" s="349" t="s">
        <v>742</v>
      </c>
      <c r="AJ47" s="81">
        <f t="shared" si="0"/>
        <v>0.15</v>
      </c>
      <c r="AK47" s="575">
        <f t="shared" si="1"/>
        <v>7.4999999999999997E-2</v>
      </c>
      <c r="AL47" s="84">
        <f t="shared" si="2"/>
        <v>9.3749999999999997E-3</v>
      </c>
    </row>
    <row r="48" spans="2:43" ht="51.75" customHeight="1" x14ac:dyDescent="0.25">
      <c r="B48" s="1026"/>
      <c r="C48" s="1026"/>
      <c r="D48" s="1027"/>
      <c r="E48" s="229" t="s">
        <v>534</v>
      </c>
      <c r="F48" s="55" t="s">
        <v>59</v>
      </c>
      <c r="G48" s="863"/>
      <c r="H48" s="864"/>
      <c r="I48" s="1046"/>
      <c r="J48" s="1029"/>
      <c r="K48" s="1028"/>
      <c r="L48" s="1028"/>
      <c r="M48" s="578" t="s">
        <v>293</v>
      </c>
      <c r="N48" s="632"/>
      <c r="O48" s="632"/>
      <c r="P48" s="632"/>
      <c r="Q48" s="632"/>
      <c r="R48" s="340"/>
      <c r="S48" s="340"/>
      <c r="T48" s="340"/>
      <c r="U48" s="340"/>
      <c r="V48" s="340"/>
      <c r="W48" s="633"/>
      <c r="X48" s="633"/>
      <c r="Y48" s="632"/>
      <c r="Z48" s="437"/>
      <c r="AA48" s="42">
        <v>2</v>
      </c>
      <c r="AB48" s="224" t="s">
        <v>994</v>
      </c>
      <c r="AC48" s="575">
        <v>0.3</v>
      </c>
      <c r="AD48" s="566">
        <v>43646</v>
      </c>
      <c r="AE48" s="566">
        <v>43738</v>
      </c>
      <c r="AF48" s="574"/>
      <c r="AG48" s="574"/>
      <c r="AH48" s="298"/>
      <c r="AI48" s="298"/>
      <c r="AJ48" s="81">
        <f t="shared" si="0"/>
        <v>0</v>
      </c>
      <c r="AK48" s="575">
        <f t="shared" si="1"/>
        <v>0</v>
      </c>
      <c r="AL48" s="84">
        <f t="shared" si="2"/>
        <v>0</v>
      </c>
    </row>
    <row r="49" spans="1:38" ht="60" customHeight="1" x14ac:dyDescent="0.25">
      <c r="B49" s="1026"/>
      <c r="C49" s="1026"/>
      <c r="D49" s="1027"/>
      <c r="E49" s="229" t="s">
        <v>534</v>
      </c>
      <c r="F49" s="55" t="s">
        <v>59</v>
      </c>
      <c r="G49" s="863"/>
      <c r="H49" s="864"/>
      <c r="I49" s="1046"/>
      <c r="J49" s="1029"/>
      <c r="K49" s="1028"/>
      <c r="L49" s="1028"/>
      <c r="M49" s="578" t="s">
        <v>293</v>
      </c>
      <c r="N49" s="632"/>
      <c r="O49" s="632"/>
      <c r="P49" s="632"/>
      <c r="Q49" s="632"/>
      <c r="R49" s="340"/>
      <c r="S49" s="340"/>
      <c r="T49" s="340"/>
      <c r="U49" s="340"/>
      <c r="V49" s="340"/>
      <c r="W49" s="633"/>
      <c r="X49" s="633"/>
      <c r="Y49" s="632"/>
      <c r="Z49" s="437"/>
      <c r="AA49" s="42">
        <v>3</v>
      </c>
      <c r="AB49" s="224" t="s">
        <v>995</v>
      </c>
      <c r="AC49" s="575">
        <v>0.4</v>
      </c>
      <c r="AD49" s="566">
        <v>43738</v>
      </c>
      <c r="AE49" s="566">
        <v>43799</v>
      </c>
      <c r="AF49" s="574"/>
      <c r="AG49" s="574"/>
      <c r="AH49" s="298"/>
      <c r="AI49" s="298"/>
      <c r="AJ49" s="81">
        <f t="shared" si="0"/>
        <v>0</v>
      </c>
      <c r="AK49" s="575">
        <f t="shared" si="1"/>
        <v>0</v>
      </c>
      <c r="AL49" s="84">
        <f t="shared" si="2"/>
        <v>0</v>
      </c>
    </row>
    <row r="50" spans="1:38" s="298" customFormat="1" ht="87" customHeight="1" x14ac:dyDescent="0.25">
      <c r="A50" s="293"/>
      <c r="B50" s="1026" t="s">
        <v>388</v>
      </c>
      <c r="C50" s="1026" t="s">
        <v>711</v>
      </c>
      <c r="D50" s="1027" t="s">
        <v>23</v>
      </c>
      <c r="E50" s="229" t="s">
        <v>534</v>
      </c>
      <c r="F50" s="55" t="s">
        <v>59</v>
      </c>
      <c r="G50" s="863">
        <v>5</v>
      </c>
      <c r="H50" s="864" t="s">
        <v>713</v>
      </c>
      <c r="I50" s="1046">
        <v>6.25E-2</v>
      </c>
      <c r="J50" s="1029">
        <v>100</v>
      </c>
      <c r="K50" s="1028" t="s">
        <v>184</v>
      </c>
      <c r="L50" s="1028" t="s">
        <v>714</v>
      </c>
      <c r="M50" s="578" t="s">
        <v>293</v>
      </c>
      <c r="N50" s="632"/>
      <c r="O50" s="632"/>
      <c r="P50" s="632"/>
      <c r="Q50" s="632"/>
      <c r="R50" s="340"/>
      <c r="S50" s="340"/>
      <c r="T50" s="340"/>
      <c r="U50" s="340"/>
      <c r="V50" s="340"/>
      <c r="W50" s="633"/>
      <c r="X50" s="633"/>
      <c r="Y50" s="632"/>
      <c r="Z50" s="437"/>
      <c r="AA50" s="42">
        <v>1</v>
      </c>
      <c r="AB50" s="224" t="s">
        <v>996</v>
      </c>
      <c r="AC50" s="575">
        <v>0.25</v>
      </c>
      <c r="AD50" s="566">
        <v>43466</v>
      </c>
      <c r="AE50" s="566">
        <v>43646</v>
      </c>
      <c r="AF50" s="574"/>
      <c r="AG50" s="574" t="s">
        <v>997</v>
      </c>
      <c r="AH50" s="568">
        <v>1</v>
      </c>
      <c r="AI50" s="349" t="s">
        <v>998</v>
      </c>
      <c r="AJ50" s="81">
        <f t="shared" si="0"/>
        <v>0.25</v>
      </c>
      <c r="AK50" s="575">
        <f t="shared" si="1"/>
        <v>0.25</v>
      </c>
      <c r="AL50" s="84">
        <f t="shared" si="2"/>
        <v>1.5625E-2</v>
      </c>
    </row>
    <row r="51" spans="1:38" ht="87" customHeight="1" x14ac:dyDescent="0.25">
      <c r="B51" s="1026"/>
      <c r="C51" s="1026"/>
      <c r="D51" s="1027"/>
      <c r="E51" s="229" t="s">
        <v>534</v>
      </c>
      <c r="F51" s="55" t="s">
        <v>59</v>
      </c>
      <c r="G51" s="863"/>
      <c r="H51" s="864"/>
      <c r="I51" s="1046"/>
      <c r="J51" s="1029"/>
      <c r="K51" s="1028"/>
      <c r="L51" s="1028"/>
      <c r="M51" s="578" t="s">
        <v>293</v>
      </c>
      <c r="N51" s="632"/>
      <c r="O51" s="632"/>
      <c r="P51" s="632"/>
      <c r="Q51" s="632"/>
      <c r="R51" s="340"/>
      <c r="S51" s="340"/>
      <c r="T51" s="340"/>
      <c r="U51" s="340"/>
      <c r="V51" s="340"/>
      <c r="W51" s="633"/>
      <c r="X51" s="633"/>
      <c r="Y51" s="632"/>
      <c r="Z51" s="437"/>
      <c r="AA51" s="42">
        <v>2</v>
      </c>
      <c r="AB51" s="224" t="s">
        <v>999</v>
      </c>
      <c r="AC51" s="575">
        <v>0.25</v>
      </c>
      <c r="AD51" s="566">
        <v>43646</v>
      </c>
      <c r="AE51" s="566">
        <v>43738</v>
      </c>
      <c r="AF51" s="574"/>
      <c r="AG51" s="574" t="s">
        <v>997</v>
      </c>
      <c r="AH51" s="298"/>
      <c r="AI51" s="298"/>
      <c r="AJ51" s="81">
        <f t="shared" si="0"/>
        <v>0</v>
      </c>
      <c r="AK51" s="575">
        <f t="shared" si="1"/>
        <v>0</v>
      </c>
      <c r="AL51" s="84">
        <f t="shared" si="2"/>
        <v>0</v>
      </c>
    </row>
    <row r="52" spans="1:38" ht="87" customHeight="1" x14ac:dyDescent="0.25">
      <c r="B52" s="1026"/>
      <c r="C52" s="1026"/>
      <c r="D52" s="1027"/>
      <c r="E52" s="229" t="s">
        <v>534</v>
      </c>
      <c r="F52" s="55" t="s">
        <v>59</v>
      </c>
      <c r="G52" s="863"/>
      <c r="H52" s="864"/>
      <c r="I52" s="1046"/>
      <c r="J52" s="1029"/>
      <c r="K52" s="1028"/>
      <c r="L52" s="1028"/>
      <c r="M52" s="578" t="s">
        <v>293</v>
      </c>
      <c r="N52" s="632"/>
      <c r="O52" s="632"/>
      <c r="P52" s="632"/>
      <c r="Q52" s="632"/>
      <c r="R52" s="340"/>
      <c r="S52" s="340"/>
      <c r="T52" s="340"/>
      <c r="U52" s="340"/>
      <c r="V52" s="340"/>
      <c r="W52" s="633"/>
      <c r="X52" s="633"/>
      <c r="Y52" s="632"/>
      <c r="Z52" s="437"/>
      <c r="AA52" s="42">
        <v>3</v>
      </c>
      <c r="AB52" s="224" t="s">
        <v>1000</v>
      </c>
      <c r="AC52" s="575">
        <v>0.25</v>
      </c>
      <c r="AD52" s="566">
        <v>43738</v>
      </c>
      <c r="AE52" s="566">
        <v>43768</v>
      </c>
      <c r="AF52" s="574"/>
      <c r="AG52" s="574" t="s">
        <v>997</v>
      </c>
      <c r="AH52" s="298"/>
      <c r="AI52" s="298"/>
      <c r="AJ52" s="81">
        <f t="shared" si="0"/>
        <v>0</v>
      </c>
      <c r="AK52" s="575">
        <f t="shared" si="1"/>
        <v>0</v>
      </c>
      <c r="AL52" s="84">
        <f t="shared" si="2"/>
        <v>0</v>
      </c>
    </row>
    <row r="53" spans="1:38" ht="87" customHeight="1" x14ac:dyDescent="0.25">
      <c r="B53" s="1026"/>
      <c r="C53" s="1026"/>
      <c r="D53" s="1027"/>
      <c r="E53" s="229" t="s">
        <v>534</v>
      </c>
      <c r="F53" s="55" t="s">
        <v>59</v>
      </c>
      <c r="G53" s="863"/>
      <c r="H53" s="864"/>
      <c r="I53" s="1046"/>
      <c r="J53" s="1029"/>
      <c r="K53" s="1028"/>
      <c r="L53" s="1028"/>
      <c r="M53" s="578" t="s">
        <v>293</v>
      </c>
      <c r="N53" s="632"/>
      <c r="O53" s="632"/>
      <c r="P53" s="632"/>
      <c r="Q53" s="632"/>
      <c r="R53" s="340"/>
      <c r="S53" s="340"/>
      <c r="T53" s="340"/>
      <c r="U53" s="340"/>
      <c r="V53" s="340"/>
      <c r="W53" s="633"/>
      <c r="X53" s="633"/>
      <c r="Y53" s="632"/>
      <c r="Z53" s="437"/>
      <c r="AA53" s="42">
        <v>4</v>
      </c>
      <c r="AB53" s="224" t="s">
        <v>1001</v>
      </c>
      <c r="AC53" s="575">
        <v>0.25</v>
      </c>
      <c r="AD53" s="566">
        <v>43768</v>
      </c>
      <c r="AE53" s="566">
        <v>43829</v>
      </c>
      <c r="AF53" s="574"/>
      <c r="AG53" s="574" t="s">
        <v>997</v>
      </c>
      <c r="AH53" s="298"/>
      <c r="AI53" s="298"/>
      <c r="AJ53" s="81">
        <f t="shared" si="0"/>
        <v>0</v>
      </c>
      <c r="AK53" s="575">
        <f t="shared" si="1"/>
        <v>0</v>
      </c>
      <c r="AL53" s="84">
        <f t="shared" si="2"/>
        <v>0</v>
      </c>
    </row>
    <row r="54" spans="1:38" ht="103.5" customHeight="1" x14ac:dyDescent="0.25">
      <c r="B54" s="1026" t="s">
        <v>388</v>
      </c>
      <c r="C54" s="1026" t="s">
        <v>711</v>
      </c>
      <c r="D54" s="1027" t="s">
        <v>23</v>
      </c>
      <c r="E54" s="229" t="s">
        <v>534</v>
      </c>
      <c r="F54" s="55" t="s">
        <v>59</v>
      </c>
      <c r="G54" s="863">
        <v>6</v>
      </c>
      <c r="H54" s="864" t="s">
        <v>715</v>
      </c>
      <c r="I54" s="1046">
        <v>6.25E-2</v>
      </c>
      <c r="J54" s="1029">
        <v>100</v>
      </c>
      <c r="K54" s="1028" t="s">
        <v>184</v>
      </c>
      <c r="L54" s="1028" t="s">
        <v>716</v>
      </c>
      <c r="M54" s="578" t="s">
        <v>293</v>
      </c>
      <c r="N54" s="632"/>
      <c r="O54" s="632"/>
      <c r="P54" s="632"/>
      <c r="Q54" s="632"/>
      <c r="R54" s="340"/>
      <c r="S54" s="340"/>
      <c r="T54" s="340"/>
      <c r="U54" s="340"/>
      <c r="V54" s="340"/>
      <c r="W54" s="633"/>
      <c r="X54" s="633"/>
      <c r="Y54" s="632"/>
      <c r="Z54" s="437"/>
      <c r="AA54" s="42">
        <v>1</v>
      </c>
      <c r="AB54" s="224" t="s">
        <v>1002</v>
      </c>
      <c r="AC54" s="575">
        <v>0.33</v>
      </c>
      <c r="AD54" s="566">
        <v>43466</v>
      </c>
      <c r="AE54" s="566">
        <v>43646</v>
      </c>
      <c r="AF54" s="574"/>
      <c r="AG54" s="574" t="s">
        <v>997</v>
      </c>
      <c r="AH54" s="568">
        <v>1</v>
      </c>
      <c r="AI54" s="349" t="s">
        <v>1003</v>
      </c>
      <c r="AJ54" s="81">
        <f t="shared" si="0"/>
        <v>0.33</v>
      </c>
      <c r="AK54" s="575">
        <f t="shared" si="1"/>
        <v>0.33</v>
      </c>
      <c r="AL54" s="84">
        <f t="shared" si="2"/>
        <v>2.0625000000000001E-2</v>
      </c>
    </row>
    <row r="55" spans="1:38" ht="103.5" customHeight="1" x14ac:dyDescent="0.25">
      <c r="B55" s="1026"/>
      <c r="C55" s="1026"/>
      <c r="D55" s="1027"/>
      <c r="E55" s="229" t="s">
        <v>534</v>
      </c>
      <c r="F55" s="55" t="s">
        <v>59</v>
      </c>
      <c r="G55" s="863"/>
      <c r="H55" s="864"/>
      <c r="I55" s="1046"/>
      <c r="J55" s="1029"/>
      <c r="K55" s="1028"/>
      <c r="L55" s="1028"/>
      <c r="M55" s="578" t="s">
        <v>293</v>
      </c>
      <c r="N55" s="632"/>
      <c r="O55" s="632"/>
      <c r="P55" s="632"/>
      <c r="Q55" s="632"/>
      <c r="R55" s="340"/>
      <c r="S55" s="340"/>
      <c r="T55" s="340"/>
      <c r="U55" s="340"/>
      <c r="V55" s="340"/>
      <c r="W55" s="633"/>
      <c r="X55" s="633"/>
      <c r="Y55" s="632"/>
      <c r="Z55" s="437"/>
      <c r="AA55" s="42">
        <v>2</v>
      </c>
      <c r="AB55" s="224" t="s">
        <v>1004</v>
      </c>
      <c r="AC55" s="575">
        <v>0.33</v>
      </c>
      <c r="AD55" s="566">
        <v>43646</v>
      </c>
      <c r="AE55" s="566">
        <v>43768</v>
      </c>
      <c r="AF55" s="574"/>
      <c r="AG55" s="574" t="s">
        <v>997</v>
      </c>
      <c r="AH55" s="298"/>
      <c r="AI55" s="298"/>
      <c r="AJ55" s="81">
        <f t="shared" si="0"/>
        <v>0</v>
      </c>
      <c r="AK55" s="575">
        <f t="shared" si="1"/>
        <v>0</v>
      </c>
      <c r="AL55" s="84">
        <f t="shared" si="2"/>
        <v>0</v>
      </c>
    </row>
    <row r="56" spans="1:38" ht="103.5" customHeight="1" x14ac:dyDescent="0.25">
      <c r="B56" s="1026"/>
      <c r="C56" s="1026"/>
      <c r="D56" s="1027"/>
      <c r="E56" s="229" t="s">
        <v>534</v>
      </c>
      <c r="F56" s="55" t="s">
        <v>59</v>
      </c>
      <c r="G56" s="863"/>
      <c r="H56" s="864"/>
      <c r="I56" s="1046"/>
      <c r="J56" s="1029"/>
      <c r="K56" s="1028"/>
      <c r="L56" s="1028"/>
      <c r="M56" s="578" t="s">
        <v>293</v>
      </c>
      <c r="N56" s="632"/>
      <c r="O56" s="632"/>
      <c r="P56" s="632"/>
      <c r="Q56" s="632"/>
      <c r="R56" s="340"/>
      <c r="S56" s="340"/>
      <c r="T56" s="340"/>
      <c r="U56" s="340"/>
      <c r="V56" s="340"/>
      <c r="W56" s="633"/>
      <c r="X56" s="633"/>
      <c r="Y56" s="632"/>
      <c r="Z56" s="437"/>
      <c r="AA56" s="42">
        <v>3</v>
      </c>
      <c r="AB56" s="224" t="s">
        <v>1005</v>
      </c>
      <c r="AC56" s="575">
        <v>0.33</v>
      </c>
      <c r="AD56" s="566">
        <v>43768</v>
      </c>
      <c r="AE56" s="566">
        <v>43829</v>
      </c>
      <c r="AF56" s="574"/>
      <c r="AG56" s="574" t="s">
        <v>997</v>
      </c>
      <c r="AH56" s="298"/>
      <c r="AI56" s="298"/>
      <c r="AJ56" s="81">
        <f t="shared" si="0"/>
        <v>0</v>
      </c>
      <c r="AK56" s="575">
        <f t="shared" si="1"/>
        <v>0</v>
      </c>
      <c r="AL56" s="84">
        <f t="shared" si="2"/>
        <v>0</v>
      </c>
    </row>
    <row r="57" spans="1:38" ht="113.25" customHeight="1" x14ac:dyDescent="0.25">
      <c r="B57" s="382" t="s">
        <v>388</v>
      </c>
      <c r="C57" s="382" t="s">
        <v>711</v>
      </c>
      <c r="D57" s="55" t="s">
        <v>23</v>
      </c>
      <c r="E57" s="229" t="s">
        <v>534</v>
      </c>
      <c r="F57" s="55" t="s">
        <v>59</v>
      </c>
      <c r="G57" s="351">
        <v>7</v>
      </c>
      <c r="H57" s="16" t="s">
        <v>717</v>
      </c>
      <c r="I57" s="398">
        <v>6.25E-2</v>
      </c>
      <c r="J57" s="389">
        <v>100</v>
      </c>
      <c r="K57" s="570" t="s">
        <v>184</v>
      </c>
      <c r="L57" s="570" t="s">
        <v>294</v>
      </c>
      <c r="M57" s="570" t="s">
        <v>293</v>
      </c>
      <c r="N57" s="632"/>
      <c r="O57" s="632"/>
      <c r="P57" s="632"/>
      <c r="Q57" s="632"/>
      <c r="R57" s="340"/>
      <c r="S57" s="340"/>
      <c r="T57" s="340"/>
      <c r="U57" s="340"/>
      <c r="V57" s="340"/>
      <c r="W57" s="633"/>
      <c r="X57" s="633"/>
      <c r="Y57" s="632"/>
      <c r="Z57" s="437"/>
      <c r="AA57" s="42">
        <v>1</v>
      </c>
      <c r="AB57" s="349" t="s">
        <v>66</v>
      </c>
      <c r="AC57" s="575">
        <v>1</v>
      </c>
      <c r="AD57" s="565">
        <v>43495</v>
      </c>
      <c r="AE57" s="566">
        <v>43585</v>
      </c>
      <c r="AF57" s="575"/>
      <c r="AG57" s="15" t="s">
        <v>1006</v>
      </c>
      <c r="AH57" s="81">
        <v>0.5</v>
      </c>
      <c r="AI57" s="576" t="s">
        <v>744</v>
      </c>
      <c r="AJ57" s="81">
        <f t="shared" si="0"/>
        <v>0.5</v>
      </c>
      <c r="AK57" s="575">
        <f t="shared" si="1"/>
        <v>0.25</v>
      </c>
      <c r="AL57" s="84">
        <f t="shared" si="2"/>
        <v>3.125E-2</v>
      </c>
    </row>
    <row r="58" spans="1:38" ht="118.5" customHeight="1" x14ac:dyDescent="0.25">
      <c r="B58" s="382" t="s">
        <v>388</v>
      </c>
      <c r="C58" s="382" t="s">
        <v>711</v>
      </c>
      <c r="D58" s="55" t="s">
        <v>23</v>
      </c>
      <c r="E58" s="229" t="s">
        <v>534</v>
      </c>
      <c r="F58" s="55" t="s">
        <v>59</v>
      </c>
      <c r="G58" s="351">
        <v>8</v>
      </c>
      <c r="H58" s="352" t="s">
        <v>718</v>
      </c>
      <c r="I58" s="398">
        <v>6.25E-2</v>
      </c>
      <c r="J58" s="389">
        <v>100</v>
      </c>
      <c r="K58" s="570" t="s">
        <v>184</v>
      </c>
      <c r="L58" s="570" t="s">
        <v>72</v>
      </c>
      <c r="M58" s="570" t="s">
        <v>293</v>
      </c>
      <c r="N58" s="632"/>
      <c r="O58" s="632"/>
      <c r="P58" s="632"/>
      <c r="Q58" s="632"/>
      <c r="R58" s="340"/>
      <c r="S58" s="340"/>
      <c r="T58" s="340"/>
      <c r="U58" s="340"/>
      <c r="V58" s="340"/>
      <c r="W58" s="633"/>
      <c r="X58" s="633"/>
      <c r="Y58" s="632"/>
      <c r="Z58" s="437"/>
      <c r="AA58" s="42">
        <v>1</v>
      </c>
      <c r="AB58" s="224" t="s">
        <v>66</v>
      </c>
      <c r="AC58" s="575">
        <v>1</v>
      </c>
      <c r="AD58" s="565">
        <v>43466</v>
      </c>
      <c r="AE58" s="277">
        <v>43554</v>
      </c>
      <c r="AF58" s="575"/>
      <c r="AG58" s="15" t="s">
        <v>74</v>
      </c>
      <c r="AH58" s="81">
        <v>1</v>
      </c>
      <c r="AI58" s="576" t="s">
        <v>746</v>
      </c>
      <c r="AJ58" s="81">
        <f t="shared" si="0"/>
        <v>1</v>
      </c>
      <c r="AK58" s="575">
        <f t="shared" si="1"/>
        <v>1</v>
      </c>
      <c r="AL58" s="84">
        <f t="shared" si="2"/>
        <v>6.25E-2</v>
      </c>
    </row>
    <row r="59" spans="1:38" ht="109.5" customHeight="1" x14ac:dyDescent="0.25">
      <c r="B59" s="382" t="s">
        <v>388</v>
      </c>
      <c r="C59" s="382" t="s">
        <v>711</v>
      </c>
      <c r="D59" s="55" t="s">
        <v>23</v>
      </c>
      <c r="E59" s="229" t="s">
        <v>534</v>
      </c>
      <c r="F59" s="55" t="s">
        <v>59</v>
      </c>
      <c r="G59" s="351">
        <v>9</v>
      </c>
      <c r="H59" s="16" t="s">
        <v>719</v>
      </c>
      <c r="I59" s="398">
        <v>6.25E-2</v>
      </c>
      <c r="J59" s="389">
        <v>100</v>
      </c>
      <c r="K59" s="570" t="s">
        <v>184</v>
      </c>
      <c r="L59" s="570" t="s">
        <v>81</v>
      </c>
      <c r="M59" s="570" t="s">
        <v>293</v>
      </c>
      <c r="N59" s="632"/>
      <c r="O59" s="632"/>
      <c r="P59" s="632"/>
      <c r="Q59" s="632"/>
      <c r="R59" s="340"/>
      <c r="S59" s="340"/>
      <c r="T59" s="340"/>
      <c r="U59" s="340"/>
      <c r="V59" s="340"/>
      <c r="W59" s="633"/>
      <c r="X59" s="633"/>
      <c r="Y59" s="632"/>
      <c r="Z59" s="437"/>
      <c r="AA59" s="42">
        <v>1</v>
      </c>
      <c r="AB59" s="349" t="s">
        <v>1007</v>
      </c>
      <c r="AC59" s="575">
        <v>1</v>
      </c>
      <c r="AD59" s="565">
        <v>43466</v>
      </c>
      <c r="AE59" s="566">
        <v>43554</v>
      </c>
      <c r="AF59" s="575"/>
      <c r="AG59" s="15" t="s">
        <v>74</v>
      </c>
      <c r="AH59" s="81">
        <v>1</v>
      </c>
      <c r="AI59" s="577" t="s">
        <v>748</v>
      </c>
      <c r="AJ59" s="81">
        <f t="shared" si="0"/>
        <v>1</v>
      </c>
      <c r="AK59" s="575">
        <f t="shared" si="1"/>
        <v>1</v>
      </c>
      <c r="AL59" s="84">
        <f t="shared" si="2"/>
        <v>6.25E-2</v>
      </c>
    </row>
    <row r="60" spans="1:38" ht="138.75" customHeight="1" x14ac:dyDescent="0.25">
      <c r="B60" s="58" t="s">
        <v>388</v>
      </c>
      <c r="C60" s="58" t="s">
        <v>389</v>
      </c>
      <c r="D60" s="55" t="s">
        <v>23</v>
      </c>
      <c r="E60" s="229" t="s">
        <v>535</v>
      </c>
      <c r="F60" s="56" t="s">
        <v>59</v>
      </c>
      <c r="G60" s="351">
        <v>10</v>
      </c>
      <c r="H60" s="354" t="s">
        <v>298</v>
      </c>
      <c r="I60" s="350">
        <v>7.1400000000000005E-2</v>
      </c>
      <c r="J60" s="353">
        <v>2</v>
      </c>
      <c r="K60" s="348" t="s">
        <v>91</v>
      </c>
      <c r="L60" s="348" t="s">
        <v>299</v>
      </c>
      <c r="M60" s="578" t="s">
        <v>293</v>
      </c>
      <c r="N60" s="632"/>
      <c r="O60" s="632"/>
      <c r="P60" s="632"/>
      <c r="Q60" s="632"/>
      <c r="R60" s="340"/>
      <c r="S60" s="340"/>
      <c r="T60" s="340"/>
      <c r="U60" s="340"/>
      <c r="V60" s="340"/>
      <c r="W60" s="633"/>
      <c r="X60" s="633"/>
      <c r="Y60" s="632"/>
      <c r="Z60" s="437"/>
      <c r="AA60" s="42">
        <v>1</v>
      </c>
      <c r="AB60" s="349" t="s">
        <v>527</v>
      </c>
      <c r="AC60" s="575">
        <v>0.5</v>
      </c>
      <c r="AD60" s="566">
        <v>43466</v>
      </c>
      <c r="AE60" s="566">
        <v>43646</v>
      </c>
      <c r="AF60" s="574" t="s">
        <v>297</v>
      </c>
      <c r="AG60" s="15" t="s">
        <v>1008</v>
      </c>
      <c r="AH60" s="81">
        <v>0.5</v>
      </c>
      <c r="AI60" s="349" t="s">
        <v>1009</v>
      </c>
      <c r="AJ60" s="81">
        <f t="shared" si="0"/>
        <v>0.25</v>
      </c>
      <c r="AK60" s="575">
        <f t="shared" si="1"/>
        <v>0.125</v>
      </c>
      <c r="AL60" s="84">
        <f t="shared" si="2"/>
        <v>1.7850000000000001E-2</v>
      </c>
    </row>
    <row r="61" spans="1:38" ht="99.75" customHeight="1" x14ac:dyDescent="0.25">
      <c r="B61" s="1026" t="s">
        <v>388</v>
      </c>
      <c r="C61" s="1026" t="s">
        <v>390</v>
      </c>
      <c r="D61" s="1027" t="s">
        <v>23</v>
      </c>
      <c r="E61" s="229" t="s">
        <v>534</v>
      </c>
      <c r="F61" s="55" t="s">
        <v>59</v>
      </c>
      <c r="G61" s="863">
        <v>11</v>
      </c>
      <c r="H61" s="864" t="s">
        <v>721</v>
      </c>
      <c r="I61" s="1046">
        <v>6.25E-2</v>
      </c>
      <c r="J61" s="1029">
        <v>100</v>
      </c>
      <c r="K61" s="1028" t="s">
        <v>184</v>
      </c>
      <c r="L61" s="1028" t="s">
        <v>722</v>
      </c>
      <c r="M61" s="578" t="s">
        <v>293</v>
      </c>
      <c r="N61" s="632"/>
      <c r="O61" s="632"/>
      <c r="P61" s="632"/>
      <c r="Q61" s="632"/>
      <c r="R61" s="340"/>
      <c r="S61" s="340"/>
      <c r="T61" s="340"/>
      <c r="U61" s="340"/>
      <c r="V61" s="340"/>
      <c r="W61" s="633"/>
      <c r="X61" s="633"/>
      <c r="Y61" s="632"/>
      <c r="Z61" s="437"/>
      <c r="AA61" s="42">
        <v>1</v>
      </c>
      <c r="AB61" s="564" t="s">
        <v>1010</v>
      </c>
      <c r="AC61" s="575">
        <v>0.25</v>
      </c>
      <c r="AD61" s="566">
        <v>43466</v>
      </c>
      <c r="AE61" s="566">
        <v>43646</v>
      </c>
      <c r="AF61" s="575"/>
      <c r="AG61" s="15" t="s">
        <v>1011</v>
      </c>
      <c r="AH61" s="81">
        <v>0.5</v>
      </c>
      <c r="AI61" s="349" t="s">
        <v>752</v>
      </c>
      <c r="AJ61" s="81">
        <f t="shared" si="0"/>
        <v>0.125</v>
      </c>
      <c r="AK61" s="575">
        <f t="shared" si="1"/>
        <v>6.25E-2</v>
      </c>
      <c r="AL61" s="84">
        <f t="shared" si="2"/>
        <v>7.8125E-3</v>
      </c>
    </row>
    <row r="62" spans="1:38" ht="99.75" customHeight="1" x14ac:dyDescent="0.25">
      <c r="B62" s="1026"/>
      <c r="C62" s="1026"/>
      <c r="D62" s="1027"/>
      <c r="E62" s="229" t="s">
        <v>534</v>
      </c>
      <c r="F62" s="55" t="s">
        <v>59</v>
      </c>
      <c r="G62" s="863"/>
      <c r="H62" s="864"/>
      <c r="I62" s="1046"/>
      <c r="J62" s="1029"/>
      <c r="K62" s="1028"/>
      <c r="L62" s="1028"/>
      <c r="M62" s="578" t="s">
        <v>293</v>
      </c>
      <c r="N62" s="632"/>
      <c r="O62" s="632"/>
      <c r="P62" s="632"/>
      <c r="Q62" s="632"/>
      <c r="R62" s="340"/>
      <c r="S62" s="340"/>
      <c r="T62" s="340"/>
      <c r="U62" s="340"/>
      <c r="V62" s="340"/>
      <c r="W62" s="633"/>
      <c r="X62" s="633"/>
      <c r="Y62" s="632"/>
      <c r="Z62" s="437"/>
      <c r="AA62" s="42">
        <v>2</v>
      </c>
      <c r="AB62" s="55" t="s">
        <v>1012</v>
      </c>
      <c r="AC62" s="575">
        <v>0.25</v>
      </c>
      <c r="AD62" s="566">
        <v>43466</v>
      </c>
      <c r="AE62" s="566">
        <v>43646</v>
      </c>
      <c r="AF62" s="575"/>
      <c r="AG62" s="574" t="s">
        <v>68</v>
      </c>
      <c r="AH62" s="298"/>
      <c r="AI62" s="298"/>
      <c r="AJ62" s="81">
        <f t="shared" si="0"/>
        <v>0</v>
      </c>
      <c r="AK62" s="575">
        <f t="shared" si="1"/>
        <v>0</v>
      </c>
      <c r="AL62" s="84">
        <f t="shared" si="2"/>
        <v>0</v>
      </c>
    </row>
    <row r="63" spans="1:38" ht="99.75" customHeight="1" x14ac:dyDescent="0.25">
      <c r="B63" s="1026"/>
      <c r="C63" s="1026"/>
      <c r="D63" s="1027"/>
      <c r="E63" s="229" t="s">
        <v>534</v>
      </c>
      <c r="F63" s="55" t="s">
        <v>59</v>
      </c>
      <c r="G63" s="863"/>
      <c r="H63" s="864"/>
      <c r="I63" s="1046"/>
      <c r="J63" s="1029"/>
      <c r="K63" s="1028"/>
      <c r="L63" s="1028"/>
      <c r="M63" s="578" t="s">
        <v>293</v>
      </c>
      <c r="N63" s="632"/>
      <c r="O63" s="632"/>
      <c r="P63" s="632"/>
      <c r="Q63" s="632"/>
      <c r="R63" s="340"/>
      <c r="S63" s="340"/>
      <c r="T63" s="340"/>
      <c r="U63" s="340"/>
      <c r="V63" s="340"/>
      <c r="W63" s="633"/>
      <c r="X63" s="633"/>
      <c r="Y63" s="632"/>
      <c r="Z63" s="437"/>
      <c r="AA63" s="42">
        <v>3</v>
      </c>
      <c r="AB63" s="55" t="s">
        <v>1013</v>
      </c>
      <c r="AC63" s="575">
        <v>0.25</v>
      </c>
      <c r="AD63" s="566">
        <v>43466</v>
      </c>
      <c r="AE63" s="566">
        <v>43738</v>
      </c>
      <c r="AF63" s="575"/>
      <c r="AG63" s="574" t="s">
        <v>68</v>
      </c>
      <c r="AH63" s="298"/>
      <c r="AI63" s="298"/>
      <c r="AJ63" s="81">
        <f t="shared" si="0"/>
        <v>0</v>
      </c>
      <c r="AK63" s="575">
        <f t="shared" si="1"/>
        <v>0</v>
      </c>
      <c r="AL63" s="84">
        <f t="shared" si="2"/>
        <v>0</v>
      </c>
    </row>
    <row r="64" spans="1:38" ht="99.75" customHeight="1" x14ac:dyDescent="0.25">
      <c r="B64" s="1026"/>
      <c r="C64" s="1026"/>
      <c r="D64" s="1027"/>
      <c r="E64" s="229" t="s">
        <v>534</v>
      </c>
      <c r="F64" s="55" t="s">
        <v>59</v>
      </c>
      <c r="G64" s="863"/>
      <c r="H64" s="864"/>
      <c r="I64" s="1046"/>
      <c r="J64" s="1029"/>
      <c r="K64" s="1028"/>
      <c r="L64" s="1028"/>
      <c r="M64" s="578" t="s">
        <v>293</v>
      </c>
      <c r="N64" s="632"/>
      <c r="O64" s="632"/>
      <c r="P64" s="632"/>
      <c r="Q64" s="632"/>
      <c r="R64" s="340"/>
      <c r="S64" s="340"/>
      <c r="T64" s="340"/>
      <c r="U64" s="340"/>
      <c r="V64" s="340"/>
      <c r="W64" s="633"/>
      <c r="X64" s="633"/>
      <c r="Y64" s="632"/>
      <c r="Z64" s="437"/>
      <c r="AA64" s="42">
        <v>4</v>
      </c>
      <c r="AB64" s="55" t="s">
        <v>1014</v>
      </c>
      <c r="AC64" s="575">
        <v>0.25</v>
      </c>
      <c r="AD64" s="566">
        <v>43556</v>
      </c>
      <c r="AE64" s="566">
        <v>43829</v>
      </c>
      <c r="AF64" s="575"/>
      <c r="AG64" s="574" t="s">
        <v>68</v>
      </c>
      <c r="AH64" s="298"/>
      <c r="AI64" s="298"/>
      <c r="AJ64" s="81">
        <f t="shared" si="0"/>
        <v>0</v>
      </c>
      <c r="AK64" s="575">
        <f t="shared" si="1"/>
        <v>0</v>
      </c>
      <c r="AL64" s="84">
        <f t="shared" si="2"/>
        <v>0</v>
      </c>
    </row>
    <row r="65" spans="2:38" ht="78" customHeight="1" x14ac:dyDescent="0.25">
      <c r="B65" s="382" t="s">
        <v>388</v>
      </c>
      <c r="C65" s="382" t="s">
        <v>389</v>
      </c>
      <c r="D65" s="16" t="s">
        <v>23</v>
      </c>
      <c r="E65" s="229" t="s">
        <v>535</v>
      </c>
      <c r="F65" s="55" t="s">
        <v>59</v>
      </c>
      <c r="G65" s="351">
        <v>12</v>
      </c>
      <c r="H65" s="16" t="s">
        <v>723</v>
      </c>
      <c r="I65" s="398">
        <v>6.25E-2</v>
      </c>
      <c r="J65" s="389">
        <v>100</v>
      </c>
      <c r="K65" s="570" t="s">
        <v>284</v>
      </c>
      <c r="L65" s="570" t="s">
        <v>724</v>
      </c>
      <c r="M65" s="578" t="s">
        <v>725</v>
      </c>
      <c r="N65" s="632"/>
      <c r="O65" s="632"/>
      <c r="P65" s="632"/>
      <c r="Q65" s="632"/>
      <c r="R65" s="340"/>
      <c r="S65" s="340"/>
      <c r="T65" s="340"/>
      <c r="U65" s="340"/>
      <c r="V65" s="340"/>
      <c r="W65" s="633"/>
      <c r="X65" s="633"/>
      <c r="Y65" s="632"/>
      <c r="Z65" s="437"/>
      <c r="AA65" s="42">
        <v>1</v>
      </c>
      <c r="AB65" s="349" t="s">
        <v>1015</v>
      </c>
      <c r="AC65" s="575">
        <v>0.45</v>
      </c>
      <c r="AD65" s="565">
        <v>43466</v>
      </c>
      <c r="AE65" s="566">
        <v>43585</v>
      </c>
      <c r="AF65" s="575"/>
      <c r="AG65" s="574" t="s">
        <v>1016</v>
      </c>
      <c r="AH65" s="15">
        <v>0.7</v>
      </c>
      <c r="AI65" s="349" t="s">
        <v>754</v>
      </c>
      <c r="AJ65" s="81">
        <f t="shared" si="0"/>
        <v>0.315</v>
      </c>
      <c r="AK65" s="575">
        <f t="shared" si="1"/>
        <v>0.22049999999999997</v>
      </c>
      <c r="AL65" s="84">
        <f t="shared" si="2"/>
        <v>1.96875E-2</v>
      </c>
    </row>
    <row r="66" spans="2:38" ht="99.75" customHeight="1" x14ac:dyDescent="0.25">
      <c r="B66" s="382" t="s">
        <v>388</v>
      </c>
      <c r="C66" s="382" t="s">
        <v>389</v>
      </c>
      <c r="D66" s="16" t="s">
        <v>23</v>
      </c>
      <c r="E66" s="229" t="s">
        <v>535</v>
      </c>
      <c r="F66" s="55" t="s">
        <v>59</v>
      </c>
      <c r="G66" s="351">
        <v>13</v>
      </c>
      <c r="H66" s="16" t="s">
        <v>726</v>
      </c>
      <c r="I66" s="398">
        <v>6.25E-2</v>
      </c>
      <c r="J66" s="389">
        <v>100</v>
      </c>
      <c r="K66" s="570" t="s">
        <v>284</v>
      </c>
      <c r="L66" s="570" t="s">
        <v>1017</v>
      </c>
      <c r="M66" s="578" t="s">
        <v>725</v>
      </c>
      <c r="N66" s="632"/>
      <c r="O66" s="632"/>
      <c r="P66" s="632"/>
      <c r="Q66" s="632"/>
      <c r="R66" s="340"/>
      <c r="S66" s="340"/>
      <c r="T66" s="340"/>
      <c r="U66" s="340"/>
      <c r="V66" s="340"/>
      <c r="W66" s="633"/>
      <c r="X66" s="633"/>
      <c r="Y66" s="632"/>
      <c r="Z66" s="437"/>
      <c r="AA66" s="42">
        <v>1</v>
      </c>
      <c r="AB66" s="349" t="s">
        <v>1015</v>
      </c>
      <c r="AC66" s="575">
        <v>0.45</v>
      </c>
      <c r="AD66" s="565">
        <v>43466</v>
      </c>
      <c r="AE66" s="566">
        <v>43585</v>
      </c>
      <c r="AF66" s="575"/>
      <c r="AG66" s="574" t="s">
        <v>1016</v>
      </c>
      <c r="AH66" s="15">
        <v>0.9</v>
      </c>
      <c r="AI66" s="349" t="s">
        <v>756</v>
      </c>
      <c r="AJ66" s="81">
        <f t="shared" si="0"/>
        <v>0.40500000000000003</v>
      </c>
      <c r="AK66" s="575">
        <f t="shared" si="1"/>
        <v>0.36450000000000005</v>
      </c>
      <c r="AL66" s="84">
        <f t="shared" si="2"/>
        <v>2.5312500000000002E-2</v>
      </c>
    </row>
    <row r="67" spans="2:38" ht="99.75" customHeight="1" x14ac:dyDescent="0.25">
      <c r="B67" s="1026" t="s">
        <v>388</v>
      </c>
      <c r="C67" s="1026" t="s">
        <v>389</v>
      </c>
      <c r="D67" s="1027" t="s">
        <v>23</v>
      </c>
      <c r="E67" s="229" t="s">
        <v>535</v>
      </c>
      <c r="F67" s="55" t="s">
        <v>59</v>
      </c>
      <c r="G67" s="863">
        <v>14</v>
      </c>
      <c r="H67" s="1027" t="s">
        <v>728</v>
      </c>
      <c r="I67" s="1046">
        <v>6.25E-2</v>
      </c>
      <c r="J67" s="1029">
        <v>4</v>
      </c>
      <c r="K67" s="1028" t="s">
        <v>729</v>
      </c>
      <c r="L67" s="1028" t="s">
        <v>730</v>
      </c>
      <c r="M67" s="578" t="s">
        <v>725</v>
      </c>
      <c r="N67" s="1054"/>
      <c r="O67" s="1054"/>
      <c r="P67" s="1054"/>
      <c r="Q67" s="1054"/>
      <c r="R67" s="795"/>
      <c r="S67" s="795"/>
      <c r="T67" s="795"/>
      <c r="U67" s="795"/>
      <c r="V67" s="795"/>
      <c r="W67" s="1053"/>
      <c r="X67" s="1053"/>
      <c r="Y67" s="1054"/>
      <c r="Z67" s="1055"/>
      <c r="AA67" s="42">
        <v>1</v>
      </c>
      <c r="AB67" s="349" t="s">
        <v>1018</v>
      </c>
      <c r="AC67" s="575">
        <v>0.25</v>
      </c>
      <c r="AD67" s="565">
        <v>43466</v>
      </c>
      <c r="AE67" s="566">
        <v>43615</v>
      </c>
      <c r="AF67" s="575"/>
      <c r="AG67" s="1056" t="s">
        <v>1016</v>
      </c>
      <c r="AH67" s="568">
        <v>0.4</v>
      </c>
      <c r="AI67" s="349" t="s">
        <v>757</v>
      </c>
      <c r="AJ67" s="81">
        <f t="shared" si="0"/>
        <v>0.1</v>
      </c>
      <c r="AK67" s="575">
        <f t="shared" si="1"/>
        <v>4.0000000000000008E-2</v>
      </c>
      <c r="AL67" s="84">
        <f t="shared" si="2"/>
        <v>6.2500000000000003E-3</v>
      </c>
    </row>
    <row r="68" spans="2:38" ht="99.75" customHeight="1" x14ac:dyDescent="0.25">
      <c r="B68" s="1026"/>
      <c r="C68" s="1026"/>
      <c r="D68" s="1027"/>
      <c r="E68" s="229" t="s">
        <v>535</v>
      </c>
      <c r="F68" s="55" t="s">
        <v>59</v>
      </c>
      <c r="G68" s="863"/>
      <c r="H68" s="1027"/>
      <c r="I68" s="1046"/>
      <c r="J68" s="1029">
        <v>4</v>
      </c>
      <c r="K68" s="1028" t="s">
        <v>729</v>
      </c>
      <c r="L68" s="1028"/>
      <c r="M68" s="578" t="s">
        <v>725</v>
      </c>
      <c r="N68" s="1054"/>
      <c r="O68" s="1054"/>
      <c r="P68" s="1054"/>
      <c r="Q68" s="1054"/>
      <c r="R68" s="795"/>
      <c r="S68" s="795"/>
      <c r="T68" s="795"/>
      <c r="U68" s="795"/>
      <c r="V68" s="795"/>
      <c r="W68" s="1053"/>
      <c r="X68" s="1053"/>
      <c r="Y68" s="1054"/>
      <c r="Z68" s="1055"/>
      <c r="AA68" s="42">
        <v>2</v>
      </c>
      <c r="AB68" s="349" t="s">
        <v>1019</v>
      </c>
      <c r="AC68" s="575">
        <v>0.25</v>
      </c>
      <c r="AD68" s="565">
        <v>43617</v>
      </c>
      <c r="AE68" s="566">
        <v>43707</v>
      </c>
      <c r="AF68" s="575"/>
      <c r="AG68" s="1056"/>
      <c r="AH68" s="82"/>
      <c r="AI68" s="82"/>
      <c r="AJ68" s="81">
        <f t="shared" si="0"/>
        <v>0</v>
      </c>
      <c r="AK68" s="575">
        <f t="shared" si="1"/>
        <v>0</v>
      </c>
      <c r="AL68" s="84">
        <f t="shared" si="2"/>
        <v>0</v>
      </c>
    </row>
    <row r="69" spans="2:38" ht="99.75" customHeight="1" x14ac:dyDescent="0.25">
      <c r="B69" s="1026" t="s">
        <v>388</v>
      </c>
      <c r="C69" s="1026" t="s">
        <v>389</v>
      </c>
      <c r="D69" s="1027" t="s">
        <v>23</v>
      </c>
      <c r="E69" s="229" t="s">
        <v>535</v>
      </c>
      <c r="F69" s="55" t="s">
        <v>59</v>
      </c>
      <c r="G69" s="863">
        <v>15</v>
      </c>
      <c r="H69" s="1027" t="s">
        <v>731</v>
      </c>
      <c r="I69" s="1046">
        <v>6.25E-2</v>
      </c>
      <c r="J69" s="1029">
        <v>100</v>
      </c>
      <c r="K69" s="1028" t="s">
        <v>284</v>
      </c>
      <c r="L69" s="1028" t="s">
        <v>732</v>
      </c>
      <c r="M69" s="578" t="s">
        <v>725</v>
      </c>
      <c r="N69" s="1054"/>
      <c r="O69" s="1054"/>
      <c r="P69" s="1054"/>
      <c r="Q69" s="1054"/>
      <c r="R69" s="795"/>
      <c r="S69" s="795"/>
      <c r="T69" s="795"/>
      <c r="U69" s="795"/>
      <c r="V69" s="795"/>
      <c r="W69" s="1053"/>
      <c r="X69" s="1053"/>
      <c r="Y69" s="1054"/>
      <c r="Z69" s="1055"/>
      <c r="AA69" s="42">
        <v>1</v>
      </c>
      <c r="AB69" s="349" t="s">
        <v>1020</v>
      </c>
      <c r="AC69" s="575">
        <v>0.25</v>
      </c>
      <c r="AD69" s="565">
        <v>43466</v>
      </c>
      <c r="AE69" s="566">
        <v>43554</v>
      </c>
      <c r="AF69" s="575"/>
      <c r="AG69" s="1056" t="s">
        <v>1016</v>
      </c>
      <c r="AH69" s="568">
        <v>1</v>
      </c>
      <c r="AI69" s="349" t="s">
        <v>758</v>
      </c>
      <c r="AJ69" s="81">
        <f t="shared" si="0"/>
        <v>0.25</v>
      </c>
      <c r="AK69" s="575">
        <f t="shared" si="1"/>
        <v>0.25</v>
      </c>
      <c r="AL69" s="84">
        <f t="shared" si="2"/>
        <v>1.5625E-2</v>
      </c>
    </row>
    <row r="70" spans="2:38" ht="99.75" customHeight="1" x14ac:dyDescent="0.25">
      <c r="B70" s="1026"/>
      <c r="C70" s="1026"/>
      <c r="D70" s="1027"/>
      <c r="E70" s="229" t="s">
        <v>535</v>
      </c>
      <c r="F70" s="55" t="s">
        <v>59</v>
      </c>
      <c r="G70" s="863"/>
      <c r="H70" s="1027"/>
      <c r="I70" s="1046"/>
      <c r="J70" s="1029">
        <v>4</v>
      </c>
      <c r="K70" s="1028" t="s">
        <v>729</v>
      </c>
      <c r="L70" s="1028"/>
      <c r="M70" s="578" t="s">
        <v>725</v>
      </c>
      <c r="N70" s="1054"/>
      <c r="O70" s="1054"/>
      <c r="P70" s="1054"/>
      <c r="Q70" s="1054"/>
      <c r="R70" s="795"/>
      <c r="S70" s="795"/>
      <c r="T70" s="795"/>
      <c r="U70" s="795"/>
      <c r="V70" s="795"/>
      <c r="W70" s="1053"/>
      <c r="X70" s="1053"/>
      <c r="Y70" s="1054"/>
      <c r="Z70" s="1055"/>
      <c r="AA70" s="42">
        <v>2</v>
      </c>
      <c r="AB70" s="349" t="s">
        <v>1021</v>
      </c>
      <c r="AC70" s="575">
        <v>0.35</v>
      </c>
      <c r="AD70" s="565">
        <v>43556</v>
      </c>
      <c r="AE70" s="566">
        <v>43615</v>
      </c>
      <c r="AF70" s="575"/>
      <c r="AG70" s="1056"/>
      <c r="AH70" s="298"/>
      <c r="AI70" s="298"/>
      <c r="AJ70" s="81">
        <f t="shared" si="0"/>
        <v>0</v>
      </c>
      <c r="AK70" s="575">
        <f t="shared" si="1"/>
        <v>0</v>
      </c>
      <c r="AL70" s="84">
        <f t="shared" si="2"/>
        <v>0</v>
      </c>
    </row>
    <row r="71" spans="2:38" ht="99.75" customHeight="1" x14ac:dyDescent="0.25">
      <c r="B71" s="1026"/>
      <c r="C71" s="1026"/>
      <c r="D71" s="1027"/>
      <c r="E71" s="229" t="s">
        <v>535</v>
      </c>
      <c r="F71" s="55" t="s">
        <v>59</v>
      </c>
      <c r="G71" s="863"/>
      <c r="H71" s="1027"/>
      <c r="I71" s="1046"/>
      <c r="J71" s="1029">
        <v>4</v>
      </c>
      <c r="K71" s="1028" t="s">
        <v>729</v>
      </c>
      <c r="L71" s="1028"/>
      <c r="M71" s="578" t="s">
        <v>725</v>
      </c>
      <c r="N71" s="1054"/>
      <c r="O71" s="1054"/>
      <c r="P71" s="1054"/>
      <c r="Q71" s="1054"/>
      <c r="R71" s="795"/>
      <c r="S71" s="795"/>
      <c r="T71" s="795"/>
      <c r="U71" s="795"/>
      <c r="V71" s="795"/>
      <c r="W71" s="1053"/>
      <c r="X71" s="1053"/>
      <c r="Y71" s="1054"/>
      <c r="Z71" s="1054"/>
      <c r="AA71" s="42">
        <v>3</v>
      </c>
      <c r="AB71" s="349" t="s">
        <v>1022</v>
      </c>
      <c r="AC71" s="575">
        <v>0.25</v>
      </c>
      <c r="AD71" s="565">
        <v>43617</v>
      </c>
      <c r="AE71" s="566">
        <v>43646</v>
      </c>
      <c r="AF71" s="575"/>
      <c r="AG71" s="1056"/>
      <c r="AH71" s="298"/>
      <c r="AI71" s="298"/>
      <c r="AJ71" s="81">
        <f t="shared" ref="AJ71:AJ134" si="3">AH71*AC71</f>
        <v>0</v>
      </c>
      <c r="AK71" s="575">
        <f t="shared" ref="AK71:AK134" si="4">AJ71*AH71</f>
        <v>0</v>
      </c>
      <c r="AL71" s="84">
        <f t="shared" ref="AL71:AL134" si="5">AJ71*I71</f>
        <v>0</v>
      </c>
    </row>
    <row r="72" spans="2:38" ht="99.75" customHeight="1" x14ac:dyDescent="0.25">
      <c r="B72" s="1026"/>
      <c r="C72" s="1026"/>
      <c r="D72" s="1027"/>
      <c r="E72" s="229" t="s">
        <v>535</v>
      </c>
      <c r="F72" s="55" t="s">
        <v>59</v>
      </c>
      <c r="G72" s="863"/>
      <c r="H72" s="1027"/>
      <c r="I72" s="1046"/>
      <c r="J72" s="1029"/>
      <c r="K72" s="1028"/>
      <c r="L72" s="1028"/>
      <c r="M72" s="578" t="s">
        <v>725</v>
      </c>
      <c r="N72" s="298"/>
      <c r="O72" s="298"/>
      <c r="P72" s="298"/>
      <c r="Q72" s="298"/>
      <c r="R72" s="298"/>
      <c r="S72" s="298"/>
      <c r="T72" s="298"/>
      <c r="U72" s="298"/>
      <c r="V72" s="298"/>
      <c r="W72" s="298"/>
      <c r="X72" s="298"/>
      <c r="Y72" s="298"/>
      <c r="Z72" s="298"/>
      <c r="AA72" s="42">
        <v>4</v>
      </c>
      <c r="AB72" s="349" t="s">
        <v>1023</v>
      </c>
      <c r="AC72" s="575">
        <v>0.15</v>
      </c>
      <c r="AD72" s="565">
        <v>43647</v>
      </c>
      <c r="AE72" s="566">
        <v>43738</v>
      </c>
      <c r="AF72" s="575"/>
      <c r="AG72" s="1056"/>
      <c r="AH72" s="298"/>
      <c r="AI72" s="298"/>
      <c r="AJ72" s="81">
        <f t="shared" si="3"/>
        <v>0</v>
      </c>
      <c r="AK72" s="575">
        <f t="shared" si="4"/>
        <v>0</v>
      </c>
      <c r="AL72" s="84">
        <f t="shared" si="5"/>
        <v>0</v>
      </c>
    </row>
    <row r="73" spans="2:38" ht="99.75" customHeight="1" x14ac:dyDescent="0.25">
      <c r="B73" s="1026" t="s">
        <v>388</v>
      </c>
      <c r="C73" s="1026" t="s">
        <v>389</v>
      </c>
      <c r="D73" s="1027" t="s">
        <v>23</v>
      </c>
      <c r="E73" s="229" t="s">
        <v>535</v>
      </c>
      <c r="F73" s="55" t="s">
        <v>59</v>
      </c>
      <c r="G73" s="863">
        <v>16</v>
      </c>
      <c r="H73" s="1027" t="s">
        <v>733</v>
      </c>
      <c r="I73" s="1046">
        <v>6.25E-2</v>
      </c>
      <c r="J73" s="1029">
        <v>100</v>
      </c>
      <c r="K73" s="1028" t="s">
        <v>184</v>
      </c>
      <c r="L73" s="1028" t="s">
        <v>734</v>
      </c>
      <c r="M73" s="578" t="s">
        <v>735</v>
      </c>
      <c r="N73" s="298"/>
      <c r="O73" s="298"/>
      <c r="P73" s="298"/>
      <c r="Q73" s="298"/>
      <c r="R73" s="298"/>
      <c r="S73" s="298"/>
      <c r="T73" s="298"/>
      <c r="U73" s="298"/>
      <c r="V73" s="298"/>
      <c r="W73" s="298"/>
      <c r="X73" s="298"/>
      <c r="Y73" s="298"/>
      <c r="Z73" s="298"/>
      <c r="AA73" s="42">
        <v>1</v>
      </c>
      <c r="AB73" s="349" t="s">
        <v>1024</v>
      </c>
      <c r="AC73" s="575">
        <v>0.25</v>
      </c>
      <c r="AD73" s="565">
        <v>43466</v>
      </c>
      <c r="AE73" s="566">
        <v>43555</v>
      </c>
      <c r="AF73" s="575"/>
      <c r="AG73" s="1056" t="s">
        <v>1016</v>
      </c>
      <c r="AH73" s="298"/>
      <c r="AI73" s="298"/>
      <c r="AJ73" s="81">
        <f t="shared" si="3"/>
        <v>0</v>
      </c>
      <c r="AK73" s="575">
        <f t="shared" si="4"/>
        <v>0</v>
      </c>
      <c r="AL73" s="84">
        <f t="shared" si="5"/>
        <v>0</v>
      </c>
    </row>
    <row r="74" spans="2:38" ht="99.75" customHeight="1" x14ac:dyDescent="0.25">
      <c r="B74" s="1026"/>
      <c r="C74" s="1026"/>
      <c r="D74" s="1027"/>
      <c r="E74" s="229" t="s">
        <v>535</v>
      </c>
      <c r="F74" s="55" t="s">
        <v>59</v>
      </c>
      <c r="G74" s="863"/>
      <c r="H74" s="1027"/>
      <c r="I74" s="1046"/>
      <c r="J74" s="1029"/>
      <c r="K74" s="1028"/>
      <c r="L74" s="1028"/>
      <c r="M74" s="578" t="s">
        <v>735</v>
      </c>
      <c r="N74" s="298"/>
      <c r="O74" s="298"/>
      <c r="P74" s="298"/>
      <c r="Q74" s="298"/>
      <c r="R74" s="298"/>
      <c r="S74" s="298"/>
      <c r="T74" s="298"/>
      <c r="U74" s="298"/>
      <c r="V74" s="298"/>
      <c r="W74" s="298"/>
      <c r="X74" s="298"/>
      <c r="Y74" s="298"/>
      <c r="Z74" s="298"/>
      <c r="AA74" s="42">
        <v>2</v>
      </c>
      <c r="AB74" s="349" t="s">
        <v>1025</v>
      </c>
      <c r="AC74" s="575">
        <v>0.25</v>
      </c>
      <c r="AD74" s="565">
        <v>43556</v>
      </c>
      <c r="AE74" s="566">
        <v>43646</v>
      </c>
      <c r="AF74" s="575"/>
      <c r="AG74" s="1056"/>
      <c r="AH74" s="298"/>
      <c r="AI74" s="298"/>
      <c r="AJ74" s="81">
        <f t="shared" si="3"/>
        <v>0</v>
      </c>
      <c r="AK74" s="575">
        <f t="shared" si="4"/>
        <v>0</v>
      </c>
      <c r="AL74" s="84">
        <f t="shared" si="5"/>
        <v>0</v>
      </c>
    </row>
    <row r="75" spans="2:38" ht="99.75" customHeight="1" x14ac:dyDescent="0.25">
      <c r="B75" s="1026"/>
      <c r="C75" s="1026"/>
      <c r="D75" s="1027"/>
      <c r="E75" s="229" t="s">
        <v>535</v>
      </c>
      <c r="F75" s="55" t="s">
        <v>59</v>
      </c>
      <c r="G75" s="863"/>
      <c r="H75" s="1027"/>
      <c r="I75" s="1046"/>
      <c r="J75" s="1029"/>
      <c r="K75" s="1028"/>
      <c r="L75" s="1028"/>
      <c r="M75" s="578" t="s">
        <v>735</v>
      </c>
      <c r="N75" s="298"/>
      <c r="O75" s="298"/>
      <c r="P75" s="298"/>
      <c r="Q75" s="298"/>
      <c r="R75" s="298"/>
      <c r="S75" s="298"/>
      <c r="T75" s="298"/>
      <c r="U75" s="298"/>
      <c r="V75" s="298"/>
      <c r="W75" s="298"/>
      <c r="X75" s="298"/>
      <c r="Y75" s="298"/>
      <c r="Z75" s="298"/>
      <c r="AA75" s="42">
        <v>3</v>
      </c>
      <c r="AB75" s="349" t="s">
        <v>1026</v>
      </c>
      <c r="AC75" s="575">
        <v>0.25</v>
      </c>
      <c r="AD75" s="565">
        <v>43647</v>
      </c>
      <c r="AE75" s="566">
        <v>43738</v>
      </c>
      <c r="AF75" s="575"/>
      <c r="AG75" s="1056"/>
      <c r="AH75" s="298"/>
      <c r="AI75" s="298"/>
      <c r="AJ75" s="81">
        <f t="shared" si="3"/>
        <v>0</v>
      </c>
      <c r="AK75" s="575">
        <f t="shared" si="4"/>
        <v>0</v>
      </c>
      <c r="AL75" s="84">
        <f t="shared" si="5"/>
        <v>0</v>
      </c>
    </row>
    <row r="76" spans="2:38" ht="99.75" customHeight="1" x14ac:dyDescent="0.25">
      <c r="B76" s="1026"/>
      <c r="C76" s="1026"/>
      <c r="D76" s="1027"/>
      <c r="E76" s="229" t="s">
        <v>535</v>
      </c>
      <c r="F76" s="55" t="s">
        <v>59</v>
      </c>
      <c r="G76" s="863"/>
      <c r="H76" s="1027"/>
      <c r="I76" s="1046"/>
      <c r="J76" s="1029"/>
      <c r="K76" s="1028"/>
      <c r="L76" s="1028"/>
      <c r="M76" s="578" t="s">
        <v>735</v>
      </c>
      <c r="N76" s="298"/>
      <c r="O76" s="298"/>
      <c r="P76" s="298"/>
      <c r="Q76" s="298"/>
      <c r="R76" s="298"/>
      <c r="S76" s="298"/>
      <c r="T76" s="298"/>
      <c r="U76" s="298"/>
      <c r="V76" s="298"/>
      <c r="W76" s="298"/>
      <c r="X76" s="298"/>
      <c r="Y76" s="298"/>
      <c r="Z76" s="298"/>
      <c r="AA76" s="42">
        <v>4</v>
      </c>
      <c r="AB76" s="349" t="s">
        <v>1027</v>
      </c>
      <c r="AC76" s="575">
        <v>0.25</v>
      </c>
      <c r="AD76" s="565">
        <v>43739</v>
      </c>
      <c r="AE76" s="566">
        <v>43830</v>
      </c>
      <c r="AF76" s="575"/>
      <c r="AG76" s="1056"/>
      <c r="AH76" s="298"/>
      <c r="AI76" s="298"/>
      <c r="AJ76" s="81">
        <f t="shared" si="3"/>
        <v>0</v>
      </c>
      <c r="AK76" s="575">
        <f t="shared" si="4"/>
        <v>0</v>
      </c>
      <c r="AL76" s="84">
        <f t="shared" si="5"/>
        <v>0</v>
      </c>
    </row>
    <row r="77" spans="2:38" ht="99.75" customHeight="1" x14ac:dyDescent="0.25">
      <c r="B77" s="1026" t="s">
        <v>388</v>
      </c>
      <c r="C77" s="1026" t="s">
        <v>389</v>
      </c>
      <c r="D77" s="1027" t="s">
        <v>23</v>
      </c>
      <c r="E77" s="229" t="s">
        <v>536</v>
      </c>
      <c r="F77" s="55" t="s">
        <v>115</v>
      </c>
      <c r="G77" s="863">
        <v>1</v>
      </c>
      <c r="H77" s="1027" t="s">
        <v>1028</v>
      </c>
      <c r="I77" s="1028">
        <v>0.25</v>
      </c>
      <c r="J77" s="1028">
        <v>1</v>
      </c>
      <c r="K77" s="1028" t="s">
        <v>184</v>
      </c>
      <c r="L77" s="1028" t="s">
        <v>760</v>
      </c>
      <c r="M77" s="578" t="s">
        <v>117</v>
      </c>
      <c r="N77" s="298"/>
      <c r="O77" s="298"/>
      <c r="P77" s="298"/>
      <c r="Q77" s="298"/>
      <c r="R77" s="298"/>
      <c r="S77" s="298"/>
      <c r="T77" s="298"/>
      <c r="U77" s="298"/>
      <c r="V77" s="298"/>
      <c r="W77" s="298"/>
      <c r="X77" s="298"/>
      <c r="Y77" s="298"/>
      <c r="Z77" s="298"/>
      <c r="AA77" s="42">
        <v>1</v>
      </c>
      <c r="AB77" s="349" t="s">
        <v>1029</v>
      </c>
      <c r="AC77" s="575">
        <v>0.8</v>
      </c>
      <c r="AD77" s="566">
        <v>43466</v>
      </c>
      <c r="AE77" s="566">
        <v>43554</v>
      </c>
      <c r="AF77" s="575"/>
      <c r="AG77" s="82" t="s">
        <v>1030</v>
      </c>
      <c r="AH77" s="581">
        <v>1</v>
      </c>
      <c r="AI77" s="581" t="s">
        <v>1031</v>
      </c>
      <c r="AJ77" s="81">
        <f t="shared" si="3"/>
        <v>0.8</v>
      </c>
      <c r="AK77" s="575">
        <f t="shared" si="4"/>
        <v>0.8</v>
      </c>
      <c r="AL77" s="84">
        <f t="shared" si="5"/>
        <v>0.2</v>
      </c>
    </row>
    <row r="78" spans="2:38" ht="99.75" customHeight="1" x14ac:dyDescent="0.25">
      <c r="B78" s="1026"/>
      <c r="C78" s="1026"/>
      <c r="D78" s="1027"/>
      <c r="E78" s="229" t="s">
        <v>536</v>
      </c>
      <c r="F78" s="55" t="s">
        <v>115</v>
      </c>
      <c r="G78" s="863"/>
      <c r="H78" s="1027"/>
      <c r="I78" s="1028"/>
      <c r="J78" s="1028"/>
      <c r="K78" s="1028"/>
      <c r="L78" s="1028"/>
      <c r="M78" s="578" t="s">
        <v>117</v>
      </c>
      <c r="N78" s="298"/>
      <c r="O78" s="298"/>
      <c r="P78" s="298"/>
      <c r="Q78" s="298"/>
      <c r="R78" s="298"/>
      <c r="S78" s="298"/>
      <c r="T78" s="298"/>
      <c r="U78" s="298"/>
      <c r="V78" s="298"/>
      <c r="W78" s="298"/>
      <c r="X78" s="298"/>
      <c r="Y78" s="298"/>
      <c r="Z78" s="298"/>
      <c r="AA78" s="42">
        <v>2</v>
      </c>
      <c r="AB78" s="349" t="s">
        <v>1032</v>
      </c>
      <c r="AC78" s="575">
        <v>0.2</v>
      </c>
      <c r="AD78" s="566">
        <v>43466</v>
      </c>
      <c r="AE78" s="566">
        <v>43554</v>
      </c>
      <c r="AF78" s="575"/>
      <c r="AG78" s="82" t="s">
        <v>1030</v>
      </c>
      <c r="AH78" s="581">
        <v>1</v>
      </c>
      <c r="AI78" s="581" t="s">
        <v>1033</v>
      </c>
      <c r="AJ78" s="81">
        <f t="shared" si="3"/>
        <v>0.2</v>
      </c>
      <c r="AK78" s="575">
        <f t="shared" si="4"/>
        <v>0.2</v>
      </c>
      <c r="AL78" s="84">
        <f t="shared" si="5"/>
        <v>0</v>
      </c>
    </row>
    <row r="79" spans="2:38" ht="99.75" customHeight="1" x14ac:dyDescent="0.25">
      <c r="B79" s="1026" t="s">
        <v>388</v>
      </c>
      <c r="C79" s="1026" t="s">
        <v>389</v>
      </c>
      <c r="D79" s="1027" t="s">
        <v>23</v>
      </c>
      <c r="E79" s="229" t="s">
        <v>536</v>
      </c>
      <c r="F79" s="55" t="s">
        <v>115</v>
      </c>
      <c r="G79" s="863">
        <v>2</v>
      </c>
      <c r="H79" s="1027" t="s">
        <v>761</v>
      </c>
      <c r="I79" s="1028">
        <v>0.25</v>
      </c>
      <c r="J79" s="1028">
        <v>1</v>
      </c>
      <c r="K79" s="1028" t="s">
        <v>184</v>
      </c>
      <c r="L79" s="1028" t="s">
        <v>762</v>
      </c>
      <c r="M79" s="578" t="s">
        <v>117</v>
      </c>
      <c r="N79" s="298"/>
      <c r="O79" s="298"/>
      <c r="P79" s="298"/>
      <c r="Q79" s="298"/>
      <c r="R79" s="298"/>
      <c r="S79" s="298"/>
      <c r="T79" s="298"/>
      <c r="U79" s="298"/>
      <c r="V79" s="298"/>
      <c r="W79" s="298"/>
      <c r="X79" s="298"/>
      <c r="Y79" s="298"/>
      <c r="Z79" s="298"/>
      <c r="AA79" s="42">
        <v>1</v>
      </c>
      <c r="AB79" s="349" t="s">
        <v>1034</v>
      </c>
      <c r="AC79" s="575">
        <v>0.8</v>
      </c>
      <c r="AD79" s="566">
        <v>43525</v>
      </c>
      <c r="AE79" s="566">
        <v>43646</v>
      </c>
      <c r="AF79" s="575"/>
      <c r="AG79" s="82" t="s">
        <v>1030</v>
      </c>
      <c r="AH79" s="581">
        <v>1</v>
      </c>
      <c r="AI79" s="581" t="s">
        <v>1035</v>
      </c>
      <c r="AJ79" s="81">
        <f t="shared" si="3"/>
        <v>0.8</v>
      </c>
      <c r="AK79" s="575">
        <f t="shared" si="4"/>
        <v>0.8</v>
      </c>
      <c r="AL79" s="84">
        <f t="shared" si="5"/>
        <v>0.2</v>
      </c>
    </row>
    <row r="80" spans="2:38" ht="99.75" customHeight="1" x14ac:dyDescent="0.25">
      <c r="B80" s="1026"/>
      <c r="C80" s="1026"/>
      <c r="D80" s="1027"/>
      <c r="E80" s="229" t="s">
        <v>536</v>
      </c>
      <c r="F80" s="55" t="s">
        <v>115</v>
      </c>
      <c r="G80" s="863"/>
      <c r="H80" s="1027"/>
      <c r="I80" s="1028"/>
      <c r="J80" s="1028"/>
      <c r="K80" s="1028"/>
      <c r="L80" s="1028"/>
      <c r="M80" s="578" t="s">
        <v>117</v>
      </c>
      <c r="N80" s="298"/>
      <c r="O80" s="298"/>
      <c r="P80" s="298"/>
      <c r="Q80" s="298"/>
      <c r="R80" s="298"/>
      <c r="S80" s="298"/>
      <c r="T80" s="298"/>
      <c r="U80" s="298"/>
      <c r="V80" s="298"/>
      <c r="W80" s="298"/>
      <c r="X80" s="298"/>
      <c r="Y80" s="298"/>
      <c r="Z80" s="298"/>
      <c r="AA80" s="42">
        <v>2</v>
      </c>
      <c r="AB80" s="349" t="s">
        <v>1036</v>
      </c>
      <c r="AC80" s="575">
        <v>0.2</v>
      </c>
      <c r="AD80" s="566">
        <v>43647</v>
      </c>
      <c r="AE80" s="566">
        <v>43830</v>
      </c>
      <c r="AF80" s="575"/>
      <c r="AG80" s="82" t="s">
        <v>1030</v>
      </c>
      <c r="AH80" s="581">
        <v>1</v>
      </c>
      <c r="AI80" s="581" t="s">
        <v>1037</v>
      </c>
      <c r="AJ80" s="81">
        <f t="shared" si="3"/>
        <v>0.2</v>
      </c>
      <c r="AK80" s="575">
        <f t="shared" si="4"/>
        <v>0.2</v>
      </c>
      <c r="AL80" s="84">
        <f t="shared" si="5"/>
        <v>0</v>
      </c>
    </row>
    <row r="81" spans="2:38" ht="99.75" customHeight="1" x14ac:dyDescent="0.25">
      <c r="B81" s="1026" t="s">
        <v>388</v>
      </c>
      <c r="C81" s="1026" t="s">
        <v>389</v>
      </c>
      <c r="D81" s="1027" t="s">
        <v>23</v>
      </c>
      <c r="E81" s="229" t="s">
        <v>536</v>
      </c>
      <c r="F81" s="55" t="s">
        <v>115</v>
      </c>
      <c r="G81" s="863">
        <v>3</v>
      </c>
      <c r="H81" s="1027" t="s">
        <v>763</v>
      </c>
      <c r="I81" s="1028">
        <v>0.25</v>
      </c>
      <c r="J81" s="1028">
        <v>1</v>
      </c>
      <c r="K81" s="1028" t="s">
        <v>184</v>
      </c>
      <c r="L81" s="1028" t="s">
        <v>764</v>
      </c>
      <c r="M81" s="578" t="s">
        <v>117</v>
      </c>
      <c r="N81" s="298"/>
      <c r="O81" s="298"/>
      <c r="P81" s="298"/>
      <c r="Q81" s="298"/>
      <c r="R81" s="298"/>
      <c r="S81" s="298"/>
      <c r="T81" s="298"/>
      <c r="U81" s="298"/>
      <c r="V81" s="298"/>
      <c r="W81" s="298"/>
      <c r="X81" s="298"/>
      <c r="Y81" s="298"/>
      <c r="Z81" s="298"/>
      <c r="AA81" s="42">
        <v>1</v>
      </c>
      <c r="AB81" s="349" t="s">
        <v>1038</v>
      </c>
      <c r="AC81" s="575">
        <v>0.5</v>
      </c>
      <c r="AD81" s="566">
        <v>43556</v>
      </c>
      <c r="AE81" s="566">
        <v>43738</v>
      </c>
      <c r="AF81" s="575"/>
      <c r="AG81" s="298"/>
      <c r="AH81" s="298"/>
      <c r="AI81" s="298"/>
      <c r="AJ81" s="81">
        <f t="shared" si="3"/>
        <v>0</v>
      </c>
      <c r="AK81" s="575">
        <f t="shared" si="4"/>
        <v>0</v>
      </c>
      <c r="AL81" s="84">
        <f t="shared" si="5"/>
        <v>0</v>
      </c>
    </row>
    <row r="82" spans="2:38" ht="99.75" customHeight="1" x14ac:dyDescent="0.25">
      <c r="B82" s="1026"/>
      <c r="C82" s="1026"/>
      <c r="D82" s="1027"/>
      <c r="E82" s="229" t="s">
        <v>536</v>
      </c>
      <c r="F82" s="55" t="s">
        <v>115</v>
      </c>
      <c r="G82" s="863"/>
      <c r="H82" s="1027"/>
      <c r="I82" s="1028"/>
      <c r="J82" s="1028"/>
      <c r="K82" s="1028"/>
      <c r="L82" s="1028"/>
      <c r="M82" s="578" t="s">
        <v>117</v>
      </c>
      <c r="N82" s="298"/>
      <c r="O82" s="298"/>
      <c r="P82" s="298"/>
      <c r="Q82" s="298"/>
      <c r="R82" s="298"/>
      <c r="S82" s="298"/>
      <c r="T82" s="298"/>
      <c r="U82" s="298"/>
      <c r="V82" s="298"/>
      <c r="W82" s="298"/>
      <c r="X82" s="298"/>
      <c r="Y82" s="298"/>
      <c r="Z82" s="298"/>
      <c r="AA82" s="42">
        <v>2</v>
      </c>
      <c r="AB82" s="349" t="s">
        <v>1039</v>
      </c>
      <c r="AC82" s="575">
        <v>0.5</v>
      </c>
      <c r="AD82" s="566">
        <v>43556</v>
      </c>
      <c r="AE82" s="566">
        <v>43738</v>
      </c>
      <c r="AF82" s="575"/>
      <c r="AG82" s="298"/>
      <c r="AH82" s="298"/>
      <c r="AI82" s="298"/>
      <c r="AJ82" s="81">
        <f t="shared" si="3"/>
        <v>0</v>
      </c>
      <c r="AK82" s="575">
        <f t="shared" si="4"/>
        <v>0</v>
      </c>
      <c r="AL82" s="84">
        <f t="shared" si="5"/>
        <v>0</v>
      </c>
    </row>
    <row r="83" spans="2:38" ht="99.75" customHeight="1" x14ac:dyDescent="0.25">
      <c r="B83" s="1026" t="s">
        <v>388</v>
      </c>
      <c r="C83" s="1026" t="s">
        <v>389</v>
      </c>
      <c r="D83" s="1027" t="s">
        <v>23</v>
      </c>
      <c r="E83" s="229" t="s">
        <v>536</v>
      </c>
      <c r="F83" s="55" t="s">
        <v>115</v>
      </c>
      <c r="G83" s="863">
        <v>4</v>
      </c>
      <c r="H83" s="1027" t="s">
        <v>1040</v>
      </c>
      <c r="I83" s="1028">
        <v>0.25</v>
      </c>
      <c r="J83" s="1028">
        <v>1</v>
      </c>
      <c r="K83" s="1028" t="s">
        <v>184</v>
      </c>
      <c r="L83" s="1028" t="s">
        <v>766</v>
      </c>
      <c r="M83" s="578" t="s">
        <v>117</v>
      </c>
      <c r="N83" s="298"/>
      <c r="O83" s="298"/>
      <c r="P83" s="298"/>
      <c r="Q83" s="298"/>
      <c r="R83" s="298"/>
      <c r="S83" s="298"/>
      <c r="T83" s="298"/>
      <c r="U83" s="298"/>
      <c r="V83" s="298"/>
      <c r="W83" s="298"/>
      <c r="X83" s="298"/>
      <c r="Y83" s="298"/>
      <c r="Z83" s="298"/>
      <c r="AA83" s="42">
        <v>1</v>
      </c>
      <c r="AB83" s="349" t="s">
        <v>1041</v>
      </c>
      <c r="AC83" s="575">
        <v>0.7</v>
      </c>
      <c r="AD83" s="566">
        <v>43466</v>
      </c>
      <c r="AE83" s="566">
        <v>43707</v>
      </c>
      <c r="AF83" s="575"/>
      <c r="AG83" s="82" t="s">
        <v>1030</v>
      </c>
      <c r="AH83" s="81">
        <v>0.43</v>
      </c>
      <c r="AI83" s="581" t="s">
        <v>1042</v>
      </c>
      <c r="AJ83" s="81">
        <f t="shared" si="3"/>
        <v>0.30099999999999999</v>
      </c>
      <c r="AK83" s="575">
        <f t="shared" si="4"/>
        <v>0.12942999999999999</v>
      </c>
      <c r="AL83" s="84">
        <f t="shared" si="5"/>
        <v>7.5249999999999997E-2</v>
      </c>
    </row>
    <row r="84" spans="2:38" ht="99.75" customHeight="1" x14ac:dyDescent="0.25">
      <c r="B84" s="1026"/>
      <c r="C84" s="1026"/>
      <c r="D84" s="1027"/>
      <c r="E84" s="229" t="s">
        <v>536</v>
      </c>
      <c r="F84" s="55" t="s">
        <v>115</v>
      </c>
      <c r="G84" s="863"/>
      <c r="H84" s="1027"/>
      <c r="I84" s="1028"/>
      <c r="J84" s="1028"/>
      <c r="K84" s="1028"/>
      <c r="L84" s="1028"/>
      <c r="M84" s="578" t="s">
        <v>117</v>
      </c>
      <c r="N84" s="298"/>
      <c r="O84" s="298"/>
      <c r="P84" s="298"/>
      <c r="Q84" s="298"/>
      <c r="R84" s="298"/>
      <c r="S84" s="298"/>
      <c r="T84" s="298"/>
      <c r="U84" s="298"/>
      <c r="V84" s="298"/>
      <c r="W84" s="298"/>
      <c r="X84" s="298"/>
      <c r="Y84" s="298"/>
      <c r="Z84" s="298"/>
      <c r="AA84" s="42">
        <v>2</v>
      </c>
      <c r="AB84" s="349" t="s">
        <v>1043</v>
      </c>
      <c r="AC84" s="575">
        <v>0.3</v>
      </c>
      <c r="AD84" s="566">
        <v>43709</v>
      </c>
      <c r="AE84" s="566">
        <v>43830</v>
      </c>
      <c r="AF84" s="575"/>
      <c r="AG84" s="298"/>
      <c r="AH84" s="298"/>
      <c r="AI84" s="298"/>
      <c r="AJ84" s="81">
        <f t="shared" si="3"/>
        <v>0</v>
      </c>
      <c r="AK84" s="575">
        <f t="shared" si="4"/>
        <v>0</v>
      </c>
      <c r="AL84" s="84">
        <f t="shared" si="5"/>
        <v>0</v>
      </c>
    </row>
    <row r="85" spans="2:38" ht="48.75" customHeight="1" x14ac:dyDescent="0.25">
      <c r="B85" s="1026" t="s">
        <v>391</v>
      </c>
      <c r="C85" s="1026" t="s">
        <v>392</v>
      </c>
      <c r="D85" s="1026" t="s">
        <v>1044</v>
      </c>
      <c r="E85" s="668" t="s">
        <v>1045</v>
      </c>
      <c r="F85" s="55" t="s">
        <v>131</v>
      </c>
      <c r="G85" s="863">
        <v>1</v>
      </c>
      <c r="H85" s="1027" t="s">
        <v>768</v>
      </c>
      <c r="I85" s="1046">
        <v>6.25E-2</v>
      </c>
      <c r="J85" s="1029">
        <v>100</v>
      </c>
      <c r="K85" s="1028" t="s">
        <v>769</v>
      </c>
      <c r="L85" s="1028" t="s">
        <v>770</v>
      </c>
      <c r="M85" s="578" t="s">
        <v>771</v>
      </c>
      <c r="N85" s="1054">
        <v>3</v>
      </c>
      <c r="O85" s="1054">
        <v>6</v>
      </c>
      <c r="P85" s="1054">
        <v>9</v>
      </c>
      <c r="Q85" s="1054">
        <v>12</v>
      </c>
      <c r="R85" s="795">
        <f>N85</f>
        <v>3</v>
      </c>
      <c r="S85" s="795">
        <v>3</v>
      </c>
      <c r="T85" s="795" t="s">
        <v>597</v>
      </c>
      <c r="U85" s="795" t="s">
        <v>598</v>
      </c>
      <c r="V85" s="795" t="s">
        <v>607</v>
      </c>
      <c r="W85" s="1053">
        <f>IFERROR((S85/R85),0)</f>
        <v>1</v>
      </c>
      <c r="X85" s="1053" t="str">
        <f>+IF(AND(W85&gt;=0%,W85&lt;=60%),"MALO",IF(AND(W85&gt;=61%,W85&lt;=80%),"REGULAR",IF(AND(W85&gt;=81%,W85&lt;95%),"BUENO","EXCELENTE")))</f>
        <v>EXCELENTE</v>
      </c>
      <c r="Y85" s="1054" t="str">
        <f>IF(W85&gt;0,"EN EJECUCIÓN","SIN EJECUTAR")</f>
        <v>EN EJECUCIÓN</v>
      </c>
      <c r="Z85" s="1055">
        <f>W85*I85</f>
        <v>6.25E-2</v>
      </c>
      <c r="AA85" s="42">
        <v>1</v>
      </c>
      <c r="AB85" s="349" t="s">
        <v>1046</v>
      </c>
      <c r="AC85" s="575">
        <v>0.25</v>
      </c>
      <c r="AD85" s="565">
        <v>43480</v>
      </c>
      <c r="AE85" s="566">
        <v>43554</v>
      </c>
      <c r="AF85" s="298"/>
      <c r="AG85" s="298"/>
      <c r="AH85" s="568">
        <v>1</v>
      </c>
      <c r="AI85" s="634" t="s">
        <v>872</v>
      </c>
      <c r="AJ85" s="81">
        <f t="shared" si="3"/>
        <v>0.25</v>
      </c>
      <c r="AK85" s="575">
        <f t="shared" si="4"/>
        <v>0.25</v>
      </c>
      <c r="AL85" s="84">
        <f t="shared" si="5"/>
        <v>1.5625E-2</v>
      </c>
    </row>
    <row r="86" spans="2:38" ht="48.75" customHeight="1" x14ac:dyDescent="0.25">
      <c r="B86" s="1026"/>
      <c r="C86" s="1026" t="s">
        <v>392</v>
      </c>
      <c r="D86" s="1026" t="s">
        <v>1044</v>
      </c>
      <c r="E86" s="668" t="s">
        <v>1045</v>
      </c>
      <c r="F86" s="55" t="s">
        <v>131</v>
      </c>
      <c r="G86" s="863"/>
      <c r="H86" s="1027"/>
      <c r="I86" s="1046"/>
      <c r="J86" s="1029"/>
      <c r="K86" s="1028"/>
      <c r="L86" s="1028"/>
      <c r="M86" s="578" t="s">
        <v>771</v>
      </c>
      <c r="N86" s="1054"/>
      <c r="O86" s="1054"/>
      <c r="P86" s="1054"/>
      <c r="Q86" s="1054"/>
      <c r="R86" s="795"/>
      <c r="S86" s="795"/>
      <c r="T86" s="795"/>
      <c r="U86" s="795"/>
      <c r="V86" s="795"/>
      <c r="W86" s="1053"/>
      <c r="X86" s="1053" t="str">
        <f>+IF(AND(V86&gt;=0%,V86&lt;=60%),"BAJO",IF(AND(V86&gt;=61%,V86&lt;=80%),"MEDIO","ALTO"))</f>
        <v>BAJO</v>
      </c>
      <c r="Y86" s="1054"/>
      <c r="Z86" s="1054"/>
      <c r="AA86" s="42">
        <v>2</v>
      </c>
      <c r="AB86" s="349" t="s">
        <v>1047</v>
      </c>
      <c r="AC86" s="575">
        <v>0.25</v>
      </c>
      <c r="AD86" s="565">
        <v>43556</v>
      </c>
      <c r="AE86" s="566">
        <v>43646</v>
      </c>
      <c r="AF86" s="298"/>
      <c r="AG86" s="298"/>
      <c r="AH86" s="298"/>
      <c r="AI86" s="635"/>
      <c r="AJ86" s="81">
        <f t="shared" si="3"/>
        <v>0</v>
      </c>
      <c r="AK86" s="575">
        <f t="shared" si="4"/>
        <v>0</v>
      </c>
      <c r="AL86" s="84">
        <f t="shared" si="5"/>
        <v>0</v>
      </c>
    </row>
    <row r="87" spans="2:38" ht="48.75" customHeight="1" x14ac:dyDescent="0.25">
      <c r="B87" s="1026"/>
      <c r="C87" s="1026" t="s">
        <v>392</v>
      </c>
      <c r="D87" s="1026" t="s">
        <v>1044</v>
      </c>
      <c r="E87" s="668" t="s">
        <v>1045</v>
      </c>
      <c r="F87" s="55" t="s">
        <v>131</v>
      </c>
      <c r="G87" s="863"/>
      <c r="H87" s="1027"/>
      <c r="I87" s="1046"/>
      <c r="J87" s="1029"/>
      <c r="K87" s="1028"/>
      <c r="L87" s="1028"/>
      <c r="M87" s="578" t="s">
        <v>771</v>
      </c>
      <c r="N87" s="1054"/>
      <c r="O87" s="1054"/>
      <c r="P87" s="1054"/>
      <c r="Q87" s="1054"/>
      <c r="R87" s="795"/>
      <c r="S87" s="795"/>
      <c r="T87" s="795"/>
      <c r="U87" s="795"/>
      <c r="V87" s="795"/>
      <c r="W87" s="1053"/>
      <c r="X87" s="1053"/>
      <c r="Y87" s="1054"/>
      <c r="Z87" s="1054"/>
      <c r="AA87" s="42">
        <v>3</v>
      </c>
      <c r="AB87" s="349" t="s">
        <v>1048</v>
      </c>
      <c r="AC87" s="575">
        <v>0.25</v>
      </c>
      <c r="AD87" s="565">
        <v>43647</v>
      </c>
      <c r="AE87" s="566">
        <v>43738</v>
      </c>
      <c r="AF87" s="298"/>
      <c r="AG87" s="298"/>
      <c r="AH87" s="298"/>
      <c r="AI87" s="635"/>
      <c r="AJ87" s="81">
        <f t="shared" si="3"/>
        <v>0</v>
      </c>
      <c r="AK87" s="575">
        <f t="shared" si="4"/>
        <v>0</v>
      </c>
      <c r="AL87" s="84">
        <f t="shared" si="5"/>
        <v>0</v>
      </c>
    </row>
    <row r="88" spans="2:38" ht="48.75" customHeight="1" x14ac:dyDescent="0.25">
      <c r="B88" s="1026"/>
      <c r="C88" s="1026" t="s">
        <v>392</v>
      </c>
      <c r="D88" s="1026" t="s">
        <v>1044</v>
      </c>
      <c r="E88" s="668" t="s">
        <v>1045</v>
      </c>
      <c r="F88" s="55" t="s">
        <v>131</v>
      </c>
      <c r="G88" s="863"/>
      <c r="H88" s="1027"/>
      <c r="I88" s="1046"/>
      <c r="J88" s="1029"/>
      <c r="K88" s="1028"/>
      <c r="L88" s="1028"/>
      <c r="M88" s="578" t="s">
        <v>771</v>
      </c>
      <c r="N88" s="1054"/>
      <c r="O88" s="1054"/>
      <c r="P88" s="1054"/>
      <c r="Q88" s="1054"/>
      <c r="R88" s="795"/>
      <c r="S88" s="795"/>
      <c r="T88" s="795"/>
      <c r="U88" s="795"/>
      <c r="V88" s="795"/>
      <c r="W88" s="1053"/>
      <c r="X88" s="1053" t="str">
        <f>+IF(AND(V88&gt;=0%,V88&lt;=60%),"BAJO",IF(AND(V88&gt;=61%,V88&lt;=80%),"MEDIO","ALTO"))</f>
        <v>BAJO</v>
      </c>
      <c r="Y88" s="1054"/>
      <c r="Z88" s="1054"/>
      <c r="AA88" s="42">
        <v>4</v>
      </c>
      <c r="AB88" s="349" t="s">
        <v>1049</v>
      </c>
      <c r="AC88" s="575">
        <v>0.25</v>
      </c>
      <c r="AD88" s="565">
        <v>43739</v>
      </c>
      <c r="AE88" s="566">
        <v>43830</v>
      </c>
      <c r="AF88" s="298"/>
      <c r="AG88" s="298"/>
      <c r="AH88" s="298"/>
      <c r="AI88" s="635"/>
      <c r="AJ88" s="81">
        <f t="shared" si="3"/>
        <v>0</v>
      </c>
      <c r="AK88" s="575">
        <f t="shared" si="4"/>
        <v>0</v>
      </c>
      <c r="AL88" s="84">
        <f t="shared" si="5"/>
        <v>0</v>
      </c>
    </row>
    <row r="89" spans="2:38" ht="90" x14ac:dyDescent="0.25">
      <c r="B89" s="1026" t="s">
        <v>391</v>
      </c>
      <c r="C89" s="1026" t="s">
        <v>392</v>
      </c>
      <c r="D89" s="1026" t="s">
        <v>142</v>
      </c>
      <c r="E89" s="668" t="s">
        <v>1045</v>
      </c>
      <c r="F89" s="55" t="s">
        <v>131</v>
      </c>
      <c r="G89" s="863">
        <v>2</v>
      </c>
      <c r="H89" s="1027" t="s">
        <v>772</v>
      </c>
      <c r="I89" s="1046">
        <v>6.25E-2</v>
      </c>
      <c r="J89" s="1029">
        <v>100</v>
      </c>
      <c r="K89" s="1028" t="s">
        <v>769</v>
      </c>
      <c r="L89" s="1028" t="s">
        <v>773</v>
      </c>
      <c r="M89" s="578" t="s">
        <v>771</v>
      </c>
      <c r="N89" s="1054"/>
      <c r="O89" s="1054"/>
      <c r="P89" s="1054"/>
      <c r="Q89" s="1054"/>
      <c r="R89" s="795"/>
      <c r="S89" s="795"/>
      <c r="T89" s="795"/>
      <c r="U89" s="795"/>
      <c r="V89" s="795"/>
      <c r="W89" s="1053"/>
      <c r="X89" s="1053"/>
      <c r="Y89" s="1054"/>
      <c r="Z89" s="1055"/>
      <c r="AA89" s="42">
        <v>1</v>
      </c>
      <c r="AB89" s="349" t="s">
        <v>1050</v>
      </c>
      <c r="AC89" s="575">
        <v>0.2</v>
      </c>
      <c r="AD89" s="565">
        <v>43480</v>
      </c>
      <c r="AE89" s="566">
        <v>43554</v>
      </c>
      <c r="AF89" s="298"/>
      <c r="AG89" s="298"/>
      <c r="AH89" s="568">
        <v>1</v>
      </c>
      <c r="AI89" s="634" t="s">
        <v>874</v>
      </c>
      <c r="AJ89" s="81">
        <f t="shared" si="3"/>
        <v>0.2</v>
      </c>
      <c r="AK89" s="575">
        <f t="shared" si="4"/>
        <v>0.2</v>
      </c>
      <c r="AL89" s="84">
        <f t="shared" si="5"/>
        <v>1.2500000000000001E-2</v>
      </c>
    </row>
    <row r="90" spans="2:38" ht="60" x14ac:dyDescent="0.25">
      <c r="B90" s="1026"/>
      <c r="C90" s="1026" t="s">
        <v>392</v>
      </c>
      <c r="D90" s="1026"/>
      <c r="E90" s="668" t="s">
        <v>1045</v>
      </c>
      <c r="F90" s="55" t="s">
        <v>131</v>
      </c>
      <c r="G90" s="863"/>
      <c r="H90" s="1027"/>
      <c r="I90" s="1046"/>
      <c r="J90" s="1029"/>
      <c r="K90" s="1028"/>
      <c r="L90" s="1028"/>
      <c r="M90" s="578" t="s">
        <v>771</v>
      </c>
      <c r="N90" s="1054"/>
      <c r="O90" s="1054"/>
      <c r="P90" s="1054"/>
      <c r="Q90" s="1054"/>
      <c r="R90" s="795"/>
      <c r="S90" s="795"/>
      <c r="T90" s="795"/>
      <c r="U90" s="795"/>
      <c r="V90" s="795"/>
      <c r="W90" s="1053"/>
      <c r="X90" s="1053"/>
      <c r="Y90" s="1054"/>
      <c r="Z90" s="1055"/>
      <c r="AA90" s="42">
        <v>2</v>
      </c>
      <c r="AB90" s="349" t="s">
        <v>1051</v>
      </c>
      <c r="AC90" s="575">
        <v>0.5</v>
      </c>
      <c r="AD90" s="565">
        <v>43556</v>
      </c>
      <c r="AE90" s="566">
        <v>43768</v>
      </c>
      <c r="AF90" s="298"/>
      <c r="AG90" s="298"/>
      <c r="AH90" s="298"/>
      <c r="AI90" s="635"/>
      <c r="AJ90" s="81">
        <f t="shared" si="3"/>
        <v>0</v>
      </c>
      <c r="AK90" s="575">
        <f t="shared" si="4"/>
        <v>0</v>
      </c>
      <c r="AL90" s="84">
        <f t="shared" si="5"/>
        <v>0</v>
      </c>
    </row>
    <row r="91" spans="2:38" ht="31.5" x14ac:dyDescent="0.25">
      <c r="B91" s="1026"/>
      <c r="C91" s="1026" t="s">
        <v>392</v>
      </c>
      <c r="D91" s="1026"/>
      <c r="E91" s="668" t="s">
        <v>1045</v>
      </c>
      <c r="F91" s="55" t="s">
        <v>131</v>
      </c>
      <c r="G91" s="863"/>
      <c r="H91" s="1027"/>
      <c r="I91" s="1046"/>
      <c r="J91" s="1029"/>
      <c r="K91" s="1028"/>
      <c r="L91" s="1028"/>
      <c r="M91" s="578" t="s">
        <v>771</v>
      </c>
      <c r="N91" s="1054"/>
      <c r="O91" s="1054"/>
      <c r="P91" s="1054"/>
      <c r="Q91" s="1054"/>
      <c r="R91" s="795"/>
      <c r="S91" s="795"/>
      <c r="T91" s="795"/>
      <c r="U91" s="795"/>
      <c r="V91" s="795"/>
      <c r="W91" s="1053"/>
      <c r="X91" s="1053"/>
      <c r="Y91" s="1054"/>
      <c r="Z91" s="1054"/>
      <c r="AA91" s="42">
        <v>3</v>
      </c>
      <c r="AB91" s="349" t="s">
        <v>1049</v>
      </c>
      <c r="AC91" s="575">
        <v>0.3</v>
      </c>
      <c r="AD91" s="565">
        <v>43770</v>
      </c>
      <c r="AE91" s="566">
        <v>43830</v>
      </c>
      <c r="AF91" s="298"/>
      <c r="AG91" s="298"/>
      <c r="AH91" s="298"/>
      <c r="AI91" s="635"/>
      <c r="AJ91" s="81">
        <f t="shared" si="3"/>
        <v>0</v>
      </c>
      <c r="AK91" s="575">
        <f t="shared" si="4"/>
        <v>0</v>
      </c>
      <c r="AL91" s="84">
        <f t="shared" si="5"/>
        <v>0</v>
      </c>
    </row>
    <row r="92" spans="2:38" ht="105" x14ac:dyDescent="0.25">
      <c r="B92" s="1026" t="s">
        <v>391</v>
      </c>
      <c r="C92" s="1026" t="s">
        <v>392</v>
      </c>
      <c r="D92" s="1026" t="s">
        <v>142</v>
      </c>
      <c r="E92" s="668" t="s">
        <v>1045</v>
      </c>
      <c r="F92" s="55" t="s">
        <v>131</v>
      </c>
      <c r="G92" s="863">
        <v>3</v>
      </c>
      <c r="H92" s="1027" t="s">
        <v>307</v>
      </c>
      <c r="I92" s="1046">
        <v>6.25E-2</v>
      </c>
      <c r="J92" s="1029">
        <v>100</v>
      </c>
      <c r="K92" s="1028" t="s">
        <v>769</v>
      </c>
      <c r="L92" s="1028" t="s">
        <v>308</v>
      </c>
      <c r="M92" s="578" t="s">
        <v>771</v>
      </c>
      <c r="N92" s="632"/>
      <c r="O92" s="632"/>
      <c r="P92" s="632"/>
      <c r="Q92" s="632"/>
      <c r="R92" s="340"/>
      <c r="S92" s="340"/>
      <c r="T92" s="340"/>
      <c r="U92" s="340"/>
      <c r="V92" s="340"/>
      <c r="W92" s="633"/>
      <c r="X92" s="633"/>
      <c r="Y92" s="632"/>
      <c r="Z92" s="632"/>
      <c r="AA92" s="42">
        <v>1</v>
      </c>
      <c r="AB92" s="582" t="s">
        <v>138</v>
      </c>
      <c r="AC92" s="575">
        <v>0.33</v>
      </c>
      <c r="AD92" s="583">
        <v>43480</v>
      </c>
      <c r="AE92" s="566">
        <v>43830</v>
      </c>
      <c r="AF92" s="298"/>
      <c r="AG92" s="298"/>
      <c r="AH92" s="568">
        <v>1</v>
      </c>
      <c r="AI92" s="634" t="s">
        <v>875</v>
      </c>
      <c r="AJ92" s="81">
        <f t="shared" si="3"/>
        <v>0.33</v>
      </c>
      <c r="AK92" s="575">
        <f t="shared" si="4"/>
        <v>0.33</v>
      </c>
      <c r="AL92" s="84">
        <f t="shared" si="5"/>
        <v>2.0625000000000001E-2</v>
      </c>
    </row>
    <row r="93" spans="2:38" ht="105" x14ac:dyDescent="0.25">
      <c r="B93" s="1026" t="s">
        <v>391</v>
      </c>
      <c r="C93" s="1026" t="s">
        <v>392</v>
      </c>
      <c r="D93" s="1026"/>
      <c r="E93" s="668" t="s">
        <v>1045</v>
      </c>
      <c r="F93" s="55" t="s">
        <v>131</v>
      </c>
      <c r="G93" s="863"/>
      <c r="H93" s="1027"/>
      <c r="I93" s="1046"/>
      <c r="J93" s="1029"/>
      <c r="K93" s="1028"/>
      <c r="L93" s="1028"/>
      <c r="M93" s="578" t="s">
        <v>771</v>
      </c>
      <c r="N93" s="632"/>
      <c r="O93" s="632"/>
      <c r="P93" s="632"/>
      <c r="Q93" s="632"/>
      <c r="R93" s="340"/>
      <c r="S93" s="340"/>
      <c r="T93" s="340"/>
      <c r="U93" s="340"/>
      <c r="V93" s="340"/>
      <c r="W93" s="633"/>
      <c r="X93" s="633"/>
      <c r="Y93" s="632"/>
      <c r="Z93" s="632"/>
      <c r="AA93" s="42">
        <v>2</v>
      </c>
      <c r="AB93" s="349" t="s">
        <v>140</v>
      </c>
      <c r="AC93" s="575">
        <v>0.33</v>
      </c>
      <c r="AD93" s="583">
        <v>43480</v>
      </c>
      <c r="AE93" s="566">
        <v>43830</v>
      </c>
      <c r="AF93" s="298"/>
      <c r="AG93" s="298"/>
      <c r="AH93" s="568">
        <v>1</v>
      </c>
      <c r="AI93" s="634" t="s">
        <v>875</v>
      </c>
      <c r="AJ93" s="81">
        <f t="shared" si="3"/>
        <v>0.33</v>
      </c>
      <c r="AK93" s="575">
        <f t="shared" si="4"/>
        <v>0.33</v>
      </c>
      <c r="AL93" s="84">
        <f t="shared" si="5"/>
        <v>0</v>
      </c>
    </row>
    <row r="94" spans="2:38" ht="105" x14ac:dyDescent="0.25">
      <c r="B94" s="1026" t="s">
        <v>391</v>
      </c>
      <c r="C94" s="1026" t="s">
        <v>392</v>
      </c>
      <c r="D94" s="1026"/>
      <c r="E94" s="668" t="s">
        <v>1045</v>
      </c>
      <c r="F94" s="55" t="s">
        <v>131</v>
      </c>
      <c r="G94" s="863"/>
      <c r="H94" s="1027"/>
      <c r="I94" s="1046"/>
      <c r="J94" s="1029"/>
      <c r="K94" s="1028"/>
      <c r="L94" s="1028"/>
      <c r="M94" s="578" t="s">
        <v>771</v>
      </c>
      <c r="N94" s="632"/>
      <c r="O94" s="632"/>
      <c r="P94" s="632"/>
      <c r="Q94" s="632"/>
      <c r="R94" s="340"/>
      <c r="S94" s="340"/>
      <c r="T94" s="340"/>
      <c r="U94" s="340"/>
      <c r="V94" s="340"/>
      <c r="W94" s="633"/>
      <c r="X94" s="633"/>
      <c r="Y94" s="632"/>
      <c r="Z94" s="632"/>
      <c r="AA94" s="42">
        <v>3</v>
      </c>
      <c r="AB94" s="349" t="s">
        <v>141</v>
      </c>
      <c r="AC94" s="575">
        <v>0.34</v>
      </c>
      <c r="AD94" s="583">
        <v>43480</v>
      </c>
      <c r="AE94" s="566">
        <v>43830</v>
      </c>
      <c r="AF94" s="298"/>
      <c r="AG94" s="298"/>
      <c r="AH94" s="568">
        <v>1</v>
      </c>
      <c r="AI94" s="634" t="s">
        <v>875</v>
      </c>
      <c r="AJ94" s="81">
        <f t="shared" si="3"/>
        <v>0.34</v>
      </c>
      <c r="AK94" s="575">
        <f t="shared" si="4"/>
        <v>0.34</v>
      </c>
      <c r="AL94" s="84">
        <f t="shared" si="5"/>
        <v>0</v>
      </c>
    </row>
    <row r="95" spans="2:38" ht="135" x14ac:dyDescent="0.25">
      <c r="B95" s="1026" t="s">
        <v>391</v>
      </c>
      <c r="C95" s="1026" t="s">
        <v>392</v>
      </c>
      <c r="D95" s="1026" t="s">
        <v>142</v>
      </c>
      <c r="E95" s="668" t="s">
        <v>1045</v>
      </c>
      <c r="F95" s="55" t="s">
        <v>131</v>
      </c>
      <c r="G95" s="863">
        <v>4</v>
      </c>
      <c r="H95" s="864" t="s">
        <v>774</v>
      </c>
      <c r="I95" s="1046">
        <v>6.25E-2</v>
      </c>
      <c r="J95" s="1029">
        <v>100</v>
      </c>
      <c r="K95" s="1028" t="s">
        <v>769</v>
      </c>
      <c r="L95" s="1028" t="s">
        <v>775</v>
      </c>
      <c r="M95" s="578" t="s">
        <v>771</v>
      </c>
      <c r="N95" s="632"/>
      <c r="O95" s="632"/>
      <c r="P95" s="632"/>
      <c r="Q95" s="632"/>
      <c r="R95" s="340"/>
      <c r="S95" s="340"/>
      <c r="T95" s="340"/>
      <c r="U95" s="340"/>
      <c r="V95" s="340"/>
      <c r="W95" s="633"/>
      <c r="X95" s="633"/>
      <c r="Y95" s="632"/>
      <c r="Z95" s="632"/>
      <c r="AA95" s="42">
        <v>1</v>
      </c>
      <c r="AB95" s="224" t="s">
        <v>1052</v>
      </c>
      <c r="AC95" s="575">
        <v>0.2</v>
      </c>
      <c r="AD95" s="565">
        <v>43480</v>
      </c>
      <c r="AE95" s="566">
        <v>43554</v>
      </c>
      <c r="AF95" s="298"/>
      <c r="AG95" s="298"/>
      <c r="AH95" s="568">
        <v>1</v>
      </c>
      <c r="AI95" s="634" t="s">
        <v>923</v>
      </c>
      <c r="AJ95" s="81">
        <f t="shared" si="3"/>
        <v>0.2</v>
      </c>
      <c r="AK95" s="575">
        <f t="shared" si="4"/>
        <v>0.2</v>
      </c>
      <c r="AL95" s="84">
        <f t="shared" si="5"/>
        <v>1.2500000000000001E-2</v>
      </c>
    </row>
    <row r="96" spans="2:38" ht="31.5" x14ac:dyDescent="0.25">
      <c r="B96" s="1026" t="s">
        <v>391</v>
      </c>
      <c r="C96" s="1026" t="s">
        <v>392</v>
      </c>
      <c r="D96" s="1026"/>
      <c r="E96" s="668" t="s">
        <v>1045</v>
      </c>
      <c r="F96" s="55" t="s">
        <v>131</v>
      </c>
      <c r="G96" s="863"/>
      <c r="H96" s="864"/>
      <c r="I96" s="1046"/>
      <c r="J96" s="1029"/>
      <c r="K96" s="1028"/>
      <c r="L96" s="1028"/>
      <c r="M96" s="578" t="s">
        <v>771</v>
      </c>
      <c r="N96" s="632"/>
      <c r="O96" s="632"/>
      <c r="P96" s="632"/>
      <c r="Q96" s="632"/>
      <c r="R96" s="340"/>
      <c r="S96" s="340"/>
      <c r="T96" s="340"/>
      <c r="U96" s="340"/>
      <c r="V96" s="340"/>
      <c r="W96" s="633"/>
      <c r="X96" s="633"/>
      <c r="Y96" s="632"/>
      <c r="Z96" s="632"/>
      <c r="AA96" s="42">
        <v>2</v>
      </c>
      <c r="AB96" s="224" t="s">
        <v>1053</v>
      </c>
      <c r="AC96" s="575">
        <v>0.5</v>
      </c>
      <c r="AD96" s="565">
        <v>43556</v>
      </c>
      <c r="AE96" s="566">
        <v>43768</v>
      </c>
      <c r="AF96" s="298"/>
      <c r="AG96" s="298"/>
      <c r="AH96" s="298"/>
      <c r="AI96" s="635"/>
      <c r="AJ96" s="81">
        <f t="shared" si="3"/>
        <v>0</v>
      </c>
      <c r="AK96" s="575">
        <f t="shared" si="4"/>
        <v>0</v>
      </c>
      <c r="AL96" s="84">
        <f t="shared" si="5"/>
        <v>0</v>
      </c>
    </row>
    <row r="97" spans="2:38" ht="31.5" x14ac:dyDescent="0.25">
      <c r="B97" s="1026" t="s">
        <v>391</v>
      </c>
      <c r="C97" s="1026" t="s">
        <v>392</v>
      </c>
      <c r="D97" s="1026"/>
      <c r="E97" s="668" t="s">
        <v>1045</v>
      </c>
      <c r="F97" s="55" t="s">
        <v>131</v>
      </c>
      <c r="G97" s="863"/>
      <c r="H97" s="864"/>
      <c r="I97" s="1046"/>
      <c r="J97" s="1029"/>
      <c r="K97" s="1028"/>
      <c r="L97" s="1028"/>
      <c r="M97" s="578" t="s">
        <v>771</v>
      </c>
      <c r="N97" s="632"/>
      <c r="O97" s="632"/>
      <c r="P97" s="632"/>
      <c r="Q97" s="632"/>
      <c r="R97" s="340"/>
      <c r="S97" s="340"/>
      <c r="T97" s="340"/>
      <c r="U97" s="340"/>
      <c r="V97" s="340"/>
      <c r="W97" s="633"/>
      <c r="X97" s="633"/>
      <c r="Y97" s="632"/>
      <c r="Z97" s="632"/>
      <c r="AA97" s="42">
        <v>3</v>
      </c>
      <c r="AB97" s="224" t="s">
        <v>1054</v>
      </c>
      <c r="AC97" s="575">
        <v>0.3</v>
      </c>
      <c r="AD97" s="565">
        <v>43770</v>
      </c>
      <c r="AE97" s="566">
        <v>43830</v>
      </c>
      <c r="AF97" s="298"/>
      <c r="AG97" s="298"/>
      <c r="AH97" s="298"/>
      <c r="AI97" s="635"/>
      <c r="AJ97" s="81">
        <f t="shared" si="3"/>
        <v>0</v>
      </c>
      <c r="AK97" s="575">
        <f t="shared" si="4"/>
        <v>0</v>
      </c>
      <c r="AL97" s="84">
        <f t="shared" si="5"/>
        <v>0</v>
      </c>
    </row>
    <row r="98" spans="2:38" ht="78.75" x14ac:dyDescent="0.25">
      <c r="B98" s="349" t="s">
        <v>391</v>
      </c>
      <c r="C98" s="349" t="s">
        <v>392</v>
      </c>
      <c r="D98" s="349" t="s">
        <v>142</v>
      </c>
      <c r="E98" s="666" t="s">
        <v>1055</v>
      </c>
      <c r="F98" s="16" t="s">
        <v>131</v>
      </c>
      <c r="G98" s="351">
        <v>5</v>
      </c>
      <c r="H98" s="16" t="s">
        <v>331</v>
      </c>
      <c r="I98" s="636">
        <v>6.25E-2</v>
      </c>
      <c r="J98" s="389">
        <v>6</v>
      </c>
      <c r="K98" s="389" t="s">
        <v>776</v>
      </c>
      <c r="L98" s="389" t="s">
        <v>777</v>
      </c>
      <c r="M98" s="389" t="s">
        <v>771</v>
      </c>
      <c r="N98" s="632"/>
      <c r="O98" s="632"/>
      <c r="P98" s="632"/>
      <c r="Q98" s="632"/>
      <c r="R98" s="340"/>
      <c r="S98" s="340"/>
      <c r="T98" s="340"/>
      <c r="U98" s="340"/>
      <c r="V98" s="340"/>
      <c r="W98" s="633"/>
      <c r="X98" s="633"/>
      <c r="Y98" s="632"/>
      <c r="Z98" s="632"/>
      <c r="AA98" s="42">
        <v>1</v>
      </c>
      <c r="AB98" s="349" t="s">
        <v>1056</v>
      </c>
      <c r="AC98" s="575">
        <v>1</v>
      </c>
      <c r="AD98" s="565">
        <v>43556</v>
      </c>
      <c r="AE98" s="566">
        <v>43830</v>
      </c>
      <c r="AF98" s="298"/>
      <c r="AG98" s="298"/>
      <c r="AH98" s="568"/>
      <c r="AI98" s="635"/>
      <c r="AJ98" s="81">
        <f t="shared" si="3"/>
        <v>0</v>
      </c>
      <c r="AK98" s="575">
        <f t="shared" si="4"/>
        <v>0</v>
      </c>
      <c r="AL98" s="84">
        <f t="shared" si="5"/>
        <v>0</v>
      </c>
    </row>
    <row r="99" spans="2:38" ht="165" x14ac:dyDescent="0.25">
      <c r="B99" s="847" t="s">
        <v>391</v>
      </c>
      <c r="C99" s="847" t="s">
        <v>392</v>
      </c>
      <c r="D99" s="847" t="s">
        <v>142</v>
      </c>
      <c r="E99" s="669" t="s">
        <v>1055</v>
      </c>
      <c r="F99" s="55" t="s">
        <v>131</v>
      </c>
      <c r="G99" s="863">
        <v>6</v>
      </c>
      <c r="H99" s="1069" t="s">
        <v>321</v>
      </c>
      <c r="I99" s="915">
        <v>7.1400000000000005E-2</v>
      </c>
      <c r="J99" s="865">
        <v>100</v>
      </c>
      <c r="K99" s="846" t="s">
        <v>184</v>
      </c>
      <c r="L99" s="867" t="s">
        <v>322</v>
      </c>
      <c r="M99" s="846" t="s">
        <v>133</v>
      </c>
      <c r="N99" s="910">
        <v>0.1</v>
      </c>
      <c r="O99" s="910">
        <v>0.4</v>
      </c>
      <c r="P99" s="910">
        <v>0.7</v>
      </c>
      <c r="Q99" s="910">
        <v>1</v>
      </c>
      <c r="R99" s="1095">
        <v>0.1</v>
      </c>
      <c r="S99" s="1095">
        <v>0.1</v>
      </c>
      <c r="T99" s="1095" t="s">
        <v>610</v>
      </c>
      <c r="U99" s="1095" t="s">
        <v>611</v>
      </c>
      <c r="V99" s="1095" t="s">
        <v>607</v>
      </c>
      <c r="W99" s="910">
        <f>IFERROR((S99/R99),0)</f>
        <v>1</v>
      </c>
      <c r="X99" s="910" t="str">
        <f>+IF(AND(W99&gt;=0%,W99&lt;=60%),"MALO",IF(AND(W99&gt;=61%,W99&lt;=80%),"REGULAR",IF(AND(W99&gt;=81%,W99&lt;95%),"BUENO","EXCELENTE")))</f>
        <v>EXCELENTE</v>
      </c>
      <c r="Y99" s="867" t="str">
        <f>IF(W99&gt;0,"EN EJECUCIÓN","SIN EJECUTAR")</f>
        <v>EN EJECUCIÓN</v>
      </c>
      <c r="Z99" s="866">
        <f>W99*I99</f>
        <v>7.1400000000000005E-2</v>
      </c>
      <c r="AA99" s="42">
        <v>1</v>
      </c>
      <c r="AB99" s="349" t="s">
        <v>1057</v>
      </c>
      <c r="AC99" s="575">
        <v>0.2</v>
      </c>
      <c r="AD99" s="565">
        <v>43480</v>
      </c>
      <c r="AE99" s="566">
        <v>43554</v>
      </c>
      <c r="AF99" s="298"/>
      <c r="AG99" s="298"/>
      <c r="AH99" s="568">
        <v>1</v>
      </c>
      <c r="AI99" s="634" t="s">
        <v>876</v>
      </c>
      <c r="AJ99" s="81">
        <f t="shared" si="3"/>
        <v>0.2</v>
      </c>
      <c r="AK99" s="575">
        <f t="shared" si="4"/>
        <v>0.2</v>
      </c>
      <c r="AL99" s="84">
        <f t="shared" si="5"/>
        <v>1.4280000000000001E-2</v>
      </c>
    </row>
    <row r="100" spans="2:38" ht="31.5" x14ac:dyDescent="0.25">
      <c r="B100" s="847"/>
      <c r="C100" s="847"/>
      <c r="D100" s="847"/>
      <c r="E100" s="669" t="s">
        <v>1055</v>
      </c>
      <c r="F100" s="55" t="s">
        <v>131</v>
      </c>
      <c r="G100" s="863"/>
      <c r="H100" s="1069"/>
      <c r="I100" s="915"/>
      <c r="J100" s="865"/>
      <c r="K100" s="846"/>
      <c r="L100" s="867"/>
      <c r="M100" s="846"/>
      <c r="N100" s="910"/>
      <c r="O100" s="910"/>
      <c r="P100" s="910"/>
      <c r="Q100" s="910"/>
      <c r="R100" s="1095"/>
      <c r="S100" s="1095"/>
      <c r="T100" s="1095"/>
      <c r="U100" s="1095"/>
      <c r="V100" s="1095"/>
      <c r="W100" s="910"/>
      <c r="X100" s="910"/>
      <c r="Y100" s="867"/>
      <c r="Z100" s="866"/>
      <c r="AA100" s="42">
        <v>2</v>
      </c>
      <c r="AB100" s="349" t="s">
        <v>1058</v>
      </c>
      <c r="AC100" s="575">
        <v>0.5</v>
      </c>
      <c r="AD100" s="565">
        <v>43556</v>
      </c>
      <c r="AE100" s="566">
        <v>43738</v>
      </c>
      <c r="AF100" s="298"/>
      <c r="AG100" s="298"/>
      <c r="AH100" s="298"/>
      <c r="AI100" s="635"/>
      <c r="AJ100" s="81">
        <f t="shared" si="3"/>
        <v>0</v>
      </c>
      <c r="AK100" s="575">
        <f t="shared" si="4"/>
        <v>0</v>
      </c>
      <c r="AL100" s="84">
        <f t="shared" si="5"/>
        <v>0</v>
      </c>
    </row>
    <row r="101" spans="2:38" ht="31.5" x14ac:dyDescent="0.25">
      <c r="B101" s="847"/>
      <c r="C101" s="847"/>
      <c r="D101" s="847"/>
      <c r="E101" s="669" t="s">
        <v>1055</v>
      </c>
      <c r="F101" s="55" t="s">
        <v>131</v>
      </c>
      <c r="G101" s="863"/>
      <c r="H101" s="1069"/>
      <c r="I101" s="915"/>
      <c r="J101" s="865"/>
      <c r="K101" s="846"/>
      <c r="L101" s="867"/>
      <c r="M101" s="846"/>
      <c r="N101" s="910"/>
      <c r="O101" s="910"/>
      <c r="P101" s="910"/>
      <c r="Q101" s="910"/>
      <c r="R101" s="1095"/>
      <c r="S101" s="1095"/>
      <c r="T101" s="1095"/>
      <c r="U101" s="1095"/>
      <c r="V101" s="1095"/>
      <c r="W101" s="910"/>
      <c r="X101" s="910"/>
      <c r="Y101" s="867"/>
      <c r="Z101" s="866"/>
      <c r="AA101" s="42">
        <v>3</v>
      </c>
      <c r="AB101" s="349" t="s">
        <v>1059</v>
      </c>
      <c r="AC101" s="575">
        <v>0.3</v>
      </c>
      <c r="AD101" s="565">
        <v>43739</v>
      </c>
      <c r="AE101" s="566">
        <v>43799</v>
      </c>
      <c r="AF101" s="298"/>
      <c r="AG101" s="298"/>
      <c r="AH101" s="298"/>
      <c r="AI101" s="635"/>
      <c r="AJ101" s="81">
        <f t="shared" si="3"/>
        <v>0</v>
      </c>
      <c r="AK101" s="575">
        <f t="shared" si="4"/>
        <v>0</v>
      </c>
      <c r="AL101" s="84">
        <f t="shared" si="5"/>
        <v>0</v>
      </c>
    </row>
    <row r="102" spans="2:38" ht="31.5" x14ac:dyDescent="0.25">
      <c r="B102" s="847"/>
      <c r="C102" s="847"/>
      <c r="D102" s="847"/>
      <c r="E102" s="669" t="s">
        <v>1055</v>
      </c>
      <c r="F102" s="55" t="s">
        <v>131</v>
      </c>
      <c r="G102" s="863"/>
      <c r="H102" s="1069"/>
      <c r="I102" s="915"/>
      <c r="J102" s="865"/>
      <c r="K102" s="846"/>
      <c r="L102" s="867"/>
      <c r="M102" s="846"/>
      <c r="N102" s="910"/>
      <c r="O102" s="910"/>
      <c r="P102" s="910"/>
      <c r="Q102" s="910"/>
      <c r="R102" s="1095"/>
      <c r="S102" s="1095"/>
      <c r="T102" s="1095"/>
      <c r="U102" s="1095"/>
      <c r="V102" s="1095"/>
      <c r="W102" s="910"/>
      <c r="X102" s="910"/>
      <c r="Y102" s="867"/>
      <c r="Z102" s="866"/>
      <c r="AA102" s="42">
        <v>4</v>
      </c>
      <c r="AB102" s="349" t="s">
        <v>1060</v>
      </c>
      <c r="AC102" s="575">
        <v>0.2</v>
      </c>
      <c r="AD102" s="565">
        <v>43800</v>
      </c>
      <c r="AE102" s="566">
        <v>43830</v>
      </c>
      <c r="AF102" s="298"/>
      <c r="AG102" s="298"/>
      <c r="AH102" s="298"/>
      <c r="AI102" s="635"/>
      <c r="AJ102" s="81">
        <f t="shared" si="3"/>
        <v>0</v>
      </c>
      <c r="AK102" s="575">
        <f t="shared" si="4"/>
        <v>0</v>
      </c>
      <c r="AL102" s="84">
        <f t="shared" si="5"/>
        <v>0</v>
      </c>
    </row>
    <row r="103" spans="2:38" ht="300" x14ac:dyDescent="0.25">
      <c r="B103" s="847" t="s">
        <v>391</v>
      </c>
      <c r="C103" s="847" t="s">
        <v>392</v>
      </c>
      <c r="D103" s="847" t="s">
        <v>142</v>
      </c>
      <c r="E103" s="669" t="s">
        <v>1055</v>
      </c>
      <c r="F103" s="55" t="s">
        <v>131</v>
      </c>
      <c r="G103" s="863">
        <v>7</v>
      </c>
      <c r="H103" s="1027" t="s">
        <v>781</v>
      </c>
      <c r="I103" s="1093">
        <v>6.25E-2</v>
      </c>
      <c r="J103" s="1029">
        <v>100</v>
      </c>
      <c r="K103" s="1029" t="s">
        <v>769</v>
      </c>
      <c r="L103" s="1029" t="s">
        <v>782</v>
      </c>
      <c r="M103" s="637" t="s">
        <v>771</v>
      </c>
      <c r="N103" s="632"/>
      <c r="O103" s="632"/>
      <c r="P103" s="632"/>
      <c r="Q103" s="632"/>
      <c r="R103" s="340"/>
      <c r="S103" s="340"/>
      <c r="T103" s="340"/>
      <c r="U103" s="340"/>
      <c r="V103" s="340"/>
      <c r="W103" s="633"/>
      <c r="X103" s="633"/>
      <c r="Y103" s="632"/>
      <c r="Z103" s="632"/>
      <c r="AA103" s="42">
        <v>1</v>
      </c>
      <c r="AB103" s="349" t="s">
        <v>1061</v>
      </c>
      <c r="AC103" s="575">
        <v>0.2</v>
      </c>
      <c r="AD103" s="565">
        <v>43480</v>
      </c>
      <c r="AE103" s="566">
        <v>43495</v>
      </c>
      <c r="AF103" s="298"/>
      <c r="AG103" s="298"/>
      <c r="AH103" s="568">
        <v>1</v>
      </c>
      <c r="AI103" s="634" t="s">
        <v>924</v>
      </c>
      <c r="AJ103" s="81">
        <f t="shared" si="3"/>
        <v>0.2</v>
      </c>
      <c r="AK103" s="575">
        <f t="shared" si="4"/>
        <v>0.2</v>
      </c>
      <c r="AL103" s="84">
        <f t="shared" si="5"/>
        <v>1.2500000000000001E-2</v>
      </c>
    </row>
    <row r="104" spans="2:38" ht="60" x14ac:dyDescent="0.25">
      <c r="B104" s="847"/>
      <c r="C104" s="847"/>
      <c r="D104" s="847"/>
      <c r="E104" s="669" t="s">
        <v>1055</v>
      </c>
      <c r="F104" s="55" t="s">
        <v>131</v>
      </c>
      <c r="G104" s="863"/>
      <c r="H104" s="1027"/>
      <c r="I104" s="1093"/>
      <c r="J104" s="1029"/>
      <c r="K104" s="1029" t="s">
        <v>769</v>
      </c>
      <c r="L104" s="1029" t="s">
        <v>1062</v>
      </c>
      <c r="M104" s="637" t="s">
        <v>771</v>
      </c>
      <c r="N104" s="632"/>
      <c r="O104" s="632"/>
      <c r="P104" s="632"/>
      <c r="Q104" s="632"/>
      <c r="R104" s="340"/>
      <c r="S104" s="340"/>
      <c r="T104" s="340"/>
      <c r="U104" s="340"/>
      <c r="V104" s="340"/>
      <c r="W104" s="633"/>
      <c r="X104" s="633"/>
      <c r="Y104" s="632"/>
      <c r="Z104" s="632"/>
      <c r="AA104" s="42">
        <v>2</v>
      </c>
      <c r="AB104" s="349" t="s">
        <v>1063</v>
      </c>
      <c r="AC104" s="575">
        <v>0.6</v>
      </c>
      <c r="AD104" s="565">
        <v>43556</v>
      </c>
      <c r="AE104" s="566">
        <v>43799</v>
      </c>
      <c r="AF104" s="298"/>
      <c r="AG104" s="298"/>
      <c r="AH104" s="298"/>
      <c r="AI104" s="635"/>
      <c r="AJ104" s="81">
        <f t="shared" si="3"/>
        <v>0</v>
      </c>
      <c r="AK104" s="575">
        <f t="shared" si="4"/>
        <v>0</v>
      </c>
      <c r="AL104" s="84">
        <f t="shared" si="5"/>
        <v>0</v>
      </c>
    </row>
    <row r="105" spans="2:38" ht="45" x14ac:dyDescent="0.25">
      <c r="B105" s="847"/>
      <c r="C105" s="847"/>
      <c r="D105" s="847"/>
      <c r="E105" s="669" t="s">
        <v>1055</v>
      </c>
      <c r="F105" s="55" t="s">
        <v>131</v>
      </c>
      <c r="G105" s="863"/>
      <c r="H105" s="1027"/>
      <c r="I105" s="1093"/>
      <c r="J105" s="1029"/>
      <c r="K105" s="1029" t="s">
        <v>769</v>
      </c>
      <c r="L105" s="1029" t="s">
        <v>1062</v>
      </c>
      <c r="M105" s="637" t="s">
        <v>771</v>
      </c>
      <c r="N105" s="632"/>
      <c r="O105" s="632"/>
      <c r="P105" s="632"/>
      <c r="Q105" s="632"/>
      <c r="R105" s="340"/>
      <c r="S105" s="340"/>
      <c r="T105" s="340"/>
      <c r="U105" s="340"/>
      <c r="V105" s="340"/>
      <c r="W105" s="633"/>
      <c r="X105" s="633"/>
      <c r="Y105" s="632"/>
      <c r="Z105" s="632"/>
      <c r="AA105" s="42">
        <v>3</v>
      </c>
      <c r="AB105" s="349" t="s">
        <v>1064</v>
      </c>
      <c r="AC105" s="575">
        <v>0.2</v>
      </c>
      <c r="AD105" s="565">
        <v>43800</v>
      </c>
      <c r="AE105" s="566">
        <v>43830</v>
      </c>
      <c r="AF105" s="298"/>
      <c r="AG105" s="298"/>
      <c r="AH105" s="298"/>
      <c r="AI105" s="635"/>
      <c r="AJ105" s="81">
        <f t="shared" si="3"/>
        <v>0</v>
      </c>
      <c r="AK105" s="575">
        <f t="shared" si="4"/>
        <v>0</v>
      </c>
      <c r="AL105" s="84">
        <f t="shared" si="5"/>
        <v>0</v>
      </c>
    </row>
    <row r="106" spans="2:38" ht="75" x14ac:dyDescent="0.25">
      <c r="B106" s="847" t="s">
        <v>391</v>
      </c>
      <c r="C106" s="847" t="s">
        <v>392</v>
      </c>
      <c r="D106" s="847" t="s">
        <v>130</v>
      </c>
      <c r="E106" s="669" t="s">
        <v>1055</v>
      </c>
      <c r="F106" s="55" t="s">
        <v>131</v>
      </c>
      <c r="G106" s="863">
        <v>8</v>
      </c>
      <c r="H106" s="864" t="s">
        <v>1065</v>
      </c>
      <c r="I106" s="1093">
        <v>6.25E-2</v>
      </c>
      <c r="J106" s="1027">
        <v>100</v>
      </c>
      <c r="K106" s="1027" t="s">
        <v>769</v>
      </c>
      <c r="L106" s="1027" t="s">
        <v>784</v>
      </c>
      <c r="M106" s="55" t="s">
        <v>771</v>
      </c>
      <c r="N106" s="632"/>
      <c r="O106" s="632"/>
      <c r="P106" s="632"/>
      <c r="Q106" s="632"/>
      <c r="R106" s="340"/>
      <c r="S106" s="340"/>
      <c r="T106" s="340"/>
      <c r="U106" s="340"/>
      <c r="V106" s="340"/>
      <c r="W106" s="633"/>
      <c r="X106" s="633"/>
      <c r="Y106" s="632"/>
      <c r="Z106" s="632"/>
      <c r="AA106" s="42">
        <v>1</v>
      </c>
      <c r="AB106" s="224" t="s">
        <v>1066</v>
      </c>
      <c r="AC106" s="575">
        <v>0.2</v>
      </c>
      <c r="AD106" s="565">
        <v>43480</v>
      </c>
      <c r="AE106" s="566">
        <v>43554</v>
      </c>
      <c r="AF106" s="298"/>
      <c r="AG106" s="298"/>
      <c r="AH106" s="568">
        <v>1</v>
      </c>
      <c r="AI106" s="634" t="s">
        <v>926</v>
      </c>
      <c r="AJ106" s="81">
        <f t="shared" si="3"/>
        <v>0.2</v>
      </c>
      <c r="AK106" s="575">
        <f t="shared" si="4"/>
        <v>0.2</v>
      </c>
      <c r="AL106" s="84">
        <f t="shared" si="5"/>
        <v>1.2500000000000001E-2</v>
      </c>
    </row>
    <row r="107" spans="2:38" ht="45" x14ac:dyDescent="0.25">
      <c r="B107" s="847"/>
      <c r="C107" s="847"/>
      <c r="D107" s="847"/>
      <c r="E107" s="669" t="s">
        <v>1055</v>
      </c>
      <c r="F107" s="55" t="s">
        <v>131</v>
      </c>
      <c r="G107" s="863"/>
      <c r="H107" s="864"/>
      <c r="I107" s="1093"/>
      <c r="J107" s="1027"/>
      <c r="K107" s="1027"/>
      <c r="L107" s="1027"/>
      <c r="M107" s="55" t="s">
        <v>771</v>
      </c>
      <c r="N107" s="632"/>
      <c r="O107" s="632"/>
      <c r="P107" s="632"/>
      <c r="Q107" s="632"/>
      <c r="R107" s="340"/>
      <c r="S107" s="340"/>
      <c r="T107" s="340"/>
      <c r="U107" s="340"/>
      <c r="V107" s="340"/>
      <c r="W107" s="633"/>
      <c r="X107" s="633"/>
      <c r="Y107" s="632"/>
      <c r="Z107" s="632"/>
      <c r="AA107" s="42">
        <v>2</v>
      </c>
      <c r="AB107" s="224" t="s">
        <v>1067</v>
      </c>
      <c r="AC107" s="575">
        <v>0.5</v>
      </c>
      <c r="AD107" s="565">
        <v>43556</v>
      </c>
      <c r="AE107" s="566">
        <v>43768</v>
      </c>
      <c r="AF107" s="298"/>
      <c r="AG107" s="298"/>
      <c r="AH107" s="298"/>
      <c r="AI107" s="635"/>
      <c r="AJ107" s="81">
        <f t="shared" si="3"/>
        <v>0</v>
      </c>
      <c r="AK107" s="575">
        <f t="shared" si="4"/>
        <v>0</v>
      </c>
      <c r="AL107" s="84">
        <f t="shared" si="5"/>
        <v>0</v>
      </c>
    </row>
    <row r="108" spans="2:38" ht="31.5" x14ac:dyDescent="0.25">
      <c r="B108" s="847"/>
      <c r="C108" s="847"/>
      <c r="D108" s="847"/>
      <c r="E108" s="669" t="s">
        <v>1055</v>
      </c>
      <c r="F108" s="55" t="s">
        <v>131</v>
      </c>
      <c r="G108" s="863"/>
      <c r="H108" s="864"/>
      <c r="I108" s="1093"/>
      <c r="J108" s="1027"/>
      <c r="K108" s="1027"/>
      <c r="L108" s="1027"/>
      <c r="M108" s="55" t="s">
        <v>771</v>
      </c>
      <c r="N108" s="632"/>
      <c r="O108" s="632"/>
      <c r="P108" s="632"/>
      <c r="Q108" s="632"/>
      <c r="R108" s="340"/>
      <c r="S108" s="340"/>
      <c r="T108" s="340"/>
      <c r="U108" s="340"/>
      <c r="V108" s="340"/>
      <c r="W108" s="633"/>
      <c r="X108" s="633"/>
      <c r="Y108" s="632"/>
      <c r="Z108" s="632"/>
      <c r="AA108" s="42">
        <v>3</v>
      </c>
      <c r="AB108" s="224" t="s">
        <v>1049</v>
      </c>
      <c r="AC108" s="575">
        <v>0.3</v>
      </c>
      <c r="AD108" s="565">
        <v>43770</v>
      </c>
      <c r="AE108" s="566">
        <v>43830</v>
      </c>
      <c r="AF108" s="298"/>
      <c r="AG108" s="298"/>
      <c r="AH108" s="298"/>
      <c r="AI108" s="635"/>
      <c r="AJ108" s="81">
        <f t="shared" si="3"/>
        <v>0</v>
      </c>
      <c r="AK108" s="575">
        <f t="shared" si="4"/>
        <v>0</v>
      </c>
      <c r="AL108" s="84">
        <f t="shared" si="5"/>
        <v>0</v>
      </c>
    </row>
    <row r="109" spans="2:38" ht="180" x14ac:dyDescent="0.25">
      <c r="B109" s="1094" t="s">
        <v>391</v>
      </c>
      <c r="C109" s="1094" t="s">
        <v>392</v>
      </c>
      <c r="D109" s="1094" t="s">
        <v>130</v>
      </c>
      <c r="E109" s="229" t="s">
        <v>1055</v>
      </c>
      <c r="F109" s="55" t="s">
        <v>131</v>
      </c>
      <c r="G109" s="863">
        <v>9</v>
      </c>
      <c r="H109" s="1027" t="s">
        <v>785</v>
      </c>
      <c r="I109" s="1093">
        <v>6.25E-2</v>
      </c>
      <c r="J109" s="1029">
        <v>100</v>
      </c>
      <c r="K109" s="1029" t="s">
        <v>769</v>
      </c>
      <c r="L109" s="1029" t="s">
        <v>786</v>
      </c>
      <c r="M109" s="637" t="s">
        <v>771</v>
      </c>
      <c r="N109" s="632"/>
      <c r="O109" s="632"/>
      <c r="P109" s="632"/>
      <c r="Q109" s="632"/>
      <c r="R109" s="340"/>
      <c r="S109" s="340"/>
      <c r="T109" s="340"/>
      <c r="U109" s="340"/>
      <c r="V109" s="340"/>
      <c r="W109" s="633"/>
      <c r="X109" s="633"/>
      <c r="Y109" s="632"/>
      <c r="Z109" s="632"/>
      <c r="AA109" s="42">
        <v>1</v>
      </c>
      <c r="AB109" s="349" t="s">
        <v>134</v>
      </c>
      <c r="AC109" s="575">
        <v>0.35</v>
      </c>
      <c r="AD109" s="583">
        <v>43480</v>
      </c>
      <c r="AE109" s="566">
        <v>43554</v>
      </c>
      <c r="AF109" s="298"/>
      <c r="AG109" s="298"/>
      <c r="AH109" s="568">
        <v>1</v>
      </c>
      <c r="AI109" s="634" t="s">
        <v>928</v>
      </c>
      <c r="AJ109" s="81">
        <f t="shared" si="3"/>
        <v>0.35</v>
      </c>
      <c r="AK109" s="575">
        <f t="shared" si="4"/>
        <v>0.35</v>
      </c>
      <c r="AL109" s="84">
        <f t="shared" si="5"/>
        <v>2.1874999999999999E-2</v>
      </c>
    </row>
    <row r="110" spans="2:38" ht="31.5" x14ac:dyDescent="0.25">
      <c r="B110" s="1094"/>
      <c r="C110" s="1094"/>
      <c r="D110" s="1094"/>
      <c r="E110" s="229" t="s">
        <v>1055</v>
      </c>
      <c r="F110" s="55" t="s">
        <v>131</v>
      </c>
      <c r="G110" s="863"/>
      <c r="H110" s="1027"/>
      <c r="I110" s="1093"/>
      <c r="J110" s="1029"/>
      <c r="K110" s="1029" t="s">
        <v>769</v>
      </c>
      <c r="L110" s="1029" t="s">
        <v>1068</v>
      </c>
      <c r="M110" s="637" t="s">
        <v>771</v>
      </c>
      <c r="N110" s="632"/>
      <c r="O110" s="632"/>
      <c r="P110" s="632"/>
      <c r="Q110" s="632"/>
      <c r="R110" s="340"/>
      <c r="S110" s="340"/>
      <c r="T110" s="340"/>
      <c r="U110" s="340"/>
      <c r="V110" s="340"/>
      <c r="W110" s="633"/>
      <c r="X110" s="633"/>
      <c r="Y110" s="632"/>
      <c r="Z110" s="632"/>
      <c r="AA110" s="42">
        <v>2</v>
      </c>
      <c r="AB110" s="349" t="s">
        <v>136</v>
      </c>
      <c r="AC110" s="575">
        <v>0.15</v>
      </c>
      <c r="AD110" s="566">
        <v>43556</v>
      </c>
      <c r="AE110" s="566">
        <v>43585</v>
      </c>
      <c r="AF110" s="298"/>
      <c r="AG110" s="298"/>
      <c r="AH110" s="298"/>
      <c r="AI110" s="635"/>
      <c r="AJ110" s="81">
        <f t="shared" si="3"/>
        <v>0</v>
      </c>
      <c r="AK110" s="575">
        <f t="shared" si="4"/>
        <v>0</v>
      </c>
      <c r="AL110" s="84">
        <f t="shared" si="5"/>
        <v>0</v>
      </c>
    </row>
    <row r="111" spans="2:38" ht="31.5" x14ac:dyDescent="0.25">
      <c r="B111" s="1094"/>
      <c r="C111" s="1094"/>
      <c r="D111" s="1094"/>
      <c r="E111" s="229" t="s">
        <v>1055</v>
      </c>
      <c r="F111" s="55" t="s">
        <v>131</v>
      </c>
      <c r="G111" s="863"/>
      <c r="H111" s="1027"/>
      <c r="I111" s="1093"/>
      <c r="J111" s="1029"/>
      <c r="K111" s="1029" t="s">
        <v>769</v>
      </c>
      <c r="L111" s="1029" t="s">
        <v>1068</v>
      </c>
      <c r="M111" s="637" t="s">
        <v>771</v>
      </c>
      <c r="N111" s="632"/>
      <c r="O111" s="632"/>
      <c r="P111" s="632"/>
      <c r="Q111" s="632"/>
      <c r="R111" s="340"/>
      <c r="S111" s="340"/>
      <c r="T111" s="340"/>
      <c r="U111" s="340"/>
      <c r="V111" s="340"/>
      <c r="W111" s="633"/>
      <c r="X111" s="633"/>
      <c r="Y111" s="632"/>
      <c r="Z111" s="632"/>
      <c r="AA111" s="42">
        <v>3</v>
      </c>
      <c r="AB111" s="349" t="s">
        <v>471</v>
      </c>
      <c r="AC111" s="575">
        <v>0.5</v>
      </c>
      <c r="AD111" s="566">
        <v>43586</v>
      </c>
      <c r="AE111" s="566">
        <v>43830</v>
      </c>
      <c r="AF111" s="298"/>
      <c r="AG111" s="298"/>
      <c r="AH111" s="298"/>
      <c r="AI111" s="635"/>
      <c r="AJ111" s="81">
        <f t="shared" si="3"/>
        <v>0</v>
      </c>
      <c r="AK111" s="575">
        <f t="shared" si="4"/>
        <v>0</v>
      </c>
      <c r="AL111" s="84">
        <f t="shared" si="5"/>
        <v>0</v>
      </c>
    </row>
    <row r="112" spans="2:38" ht="31.5" x14ac:dyDescent="0.25">
      <c r="B112" s="847" t="s">
        <v>391</v>
      </c>
      <c r="C112" s="847" t="s">
        <v>392</v>
      </c>
      <c r="D112" s="847" t="s">
        <v>130</v>
      </c>
      <c r="E112" s="669" t="s">
        <v>1055</v>
      </c>
      <c r="F112" s="55" t="s">
        <v>131</v>
      </c>
      <c r="G112" s="863">
        <v>10</v>
      </c>
      <c r="H112" s="864" t="s">
        <v>787</v>
      </c>
      <c r="I112" s="1093">
        <v>6.25E-2</v>
      </c>
      <c r="J112" s="1027">
        <v>100</v>
      </c>
      <c r="K112" s="1027" t="s">
        <v>769</v>
      </c>
      <c r="L112" s="1027" t="s">
        <v>788</v>
      </c>
      <c r="M112" s="55" t="s">
        <v>771</v>
      </c>
      <c r="N112" s="632"/>
      <c r="O112" s="632"/>
      <c r="P112" s="632"/>
      <c r="Q112" s="632"/>
      <c r="R112" s="340"/>
      <c r="S112" s="340"/>
      <c r="T112" s="340"/>
      <c r="U112" s="340"/>
      <c r="V112" s="340"/>
      <c r="W112" s="633"/>
      <c r="X112" s="633"/>
      <c r="Y112" s="632"/>
      <c r="Z112" s="632"/>
      <c r="AA112" s="42">
        <v>1</v>
      </c>
      <c r="AB112" s="224" t="s">
        <v>1069</v>
      </c>
      <c r="AC112" s="575">
        <v>0.25</v>
      </c>
      <c r="AD112" s="583">
        <v>43647</v>
      </c>
      <c r="AE112" s="566">
        <v>43676</v>
      </c>
      <c r="AF112" s="298"/>
      <c r="AG112" s="298"/>
      <c r="AH112" s="584" t="s">
        <v>778</v>
      </c>
      <c r="AI112" s="638" t="s">
        <v>1070</v>
      </c>
      <c r="AJ112" s="81" t="e">
        <f t="shared" si="3"/>
        <v>#VALUE!</v>
      </c>
      <c r="AK112" s="575" t="e">
        <f t="shared" si="4"/>
        <v>#VALUE!</v>
      </c>
      <c r="AL112" s="84" t="e">
        <f t="shared" si="5"/>
        <v>#VALUE!</v>
      </c>
    </row>
    <row r="113" spans="2:38" ht="31.5" x14ac:dyDescent="0.25">
      <c r="B113" s="847"/>
      <c r="C113" s="847"/>
      <c r="D113" s="847"/>
      <c r="E113" s="669" t="s">
        <v>1055</v>
      </c>
      <c r="F113" s="55" t="s">
        <v>131</v>
      </c>
      <c r="G113" s="863"/>
      <c r="H113" s="864"/>
      <c r="I113" s="1093"/>
      <c r="J113" s="1027">
        <v>100</v>
      </c>
      <c r="K113" s="1027" t="s">
        <v>769</v>
      </c>
      <c r="L113" s="1027" t="s">
        <v>1071</v>
      </c>
      <c r="M113" s="55" t="s">
        <v>771</v>
      </c>
      <c r="N113" s="632"/>
      <c r="O113" s="632"/>
      <c r="P113" s="632"/>
      <c r="Q113" s="632"/>
      <c r="R113" s="340"/>
      <c r="S113" s="340"/>
      <c r="T113" s="340"/>
      <c r="U113" s="340"/>
      <c r="V113" s="340"/>
      <c r="W113" s="633"/>
      <c r="X113" s="633"/>
      <c r="Y113" s="632"/>
      <c r="Z113" s="632"/>
      <c r="AA113" s="42">
        <v>2</v>
      </c>
      <c r="AB113" s="224" t="s">
        <v>1072</v>
      </c>
      <c r="AC113" s="575">
        <v>0.25</v>
      </c>
      <c r="AD113" s="566">
        <v>43678</v>
      </c>
      <c r="AE113" s="566">
        <v>43738</v>
      </c>
      <c r="AF113" s="298"/>
      <c r="AG113" s="298"/>
      <c r="AH113" s="298"/>
      <c r="AI113" s="635"/>
      <c r="AJ113" s="81">
        <f t="shared" si="3"/>
        <v>0</v>
      </c>
      <c r="AK113" s="575">
        <f t="shared" si="4"/>
        <v>0</v>
      </c>
      <c r="AL113" s="84">
        <f t="shared" si="5"/>
        <v>0</v>
      </c>
    </row>
    <row r="114" spans="2:38" ht="31.5" x14ac:dyDescent="0.25">
      <c r="B114" s="847"/>
      <c r="C114" s="847"/>
      <c r="D114" s="847"/>
      <c r="E114" s="669" t="s">
        <v>1055</v>
      </c>
      <c r="F114" s="55" t="s">
        <v>131</v>
      </c>
      <c r="G114" s="863"/>
      <c r="H114" s="864"/>
      <c r="I114" s="1093"/>
      <c r="J114" s="1027">
        <v>100</v>
      </c>
      <c r="K114" s="1027" t="s">
        <v>769</v>
      </c>
      <c r="L114" s="1027" t="s">
        <v>1071</v>
      </c>
      <c r="M114" s="55" t="s">
        <v>771</v>
      </c>
      <c r="N114" s="632"/>
      <c r="O114" s="632"/>
      <c r="P114" s="632"/>
      <c r="Q114" s="632"/>
      <c r="R114" s="340"/>
      <c r="S114" s="340"/>
      <c r="T114" s="340"/>
      <c r="U114" s="340"/>
      <c r="V114" s="340"/>
      <c r="W114" s="633"/>
      <c r="X114" s="633"/>
      <c r="Y114" s="632"/>
      <c r="Z114" s="632"/>
      <c r="AA114" s="42">
        <v>3</v>
      </c>
      <c r="AB114" s="224" t="s">
        <v>1073</v>
      </c>
      <c r="AC114" s="575">
        <v>0.5</v>
      </c>
      <c r="AD114" s="566">
        <v>43739</v>
      </c>
      <c r="AE114" s="566">
        <v>43769</v>
      </c>
      <c r="AF114" s="298"/>
      <c r="AG114" s="298"/>
      <c r="AH114" s="298"/>
      <c r="AI114" s="635"/>
      <c r="AJ114" s="81">
        <f t="shared" si="3"/>
        <v>0</v>
      </c>
      <c r="AK114" s="575">
        <f t="shared" si="4"/>
        <v>0</v>
      </c>
      <c r="AL114" s="84">
        <f t="shared" si="5"/>
        <v>0</v>
      </c>
    </row>
    <row r="115" spans="2:38" ht="30.75" customHeight="1" x14ac:dyDescent="0.25">
      <c r="B115" s="847" t="s">
        <v>391</v>
      </c>
      <c r="C115" s="847" t="s">
        <v>392</v>
      </c>
      <c r="D115" s="847" t="s">
        <v>142</v>
      </c>
      <c r="E115" s="669" t="s">
        <v>1055</v>
      </c>
      <c r="F115" s="55" t="s">
        <v>131</v>
      </c>
      <c r="G115" s="863">
        <v>11</v>
      </c>
      <c r="H115" s="864" t="s">
        <v>789</v>
      </c>
      <c r="I115" s="1093">
        <v>6.25E-2</v>
      </c>
      <c r="J115" s="1027">
        <v>100</v>
      </c>
      <c r="K115" s="1027" t="s">
        <v>769</v>
      </c>
      <c r="L115" s="1027" t="s">
        <v>790</v>
      </c>
      <c r="M115" s="55" t="s">
        <v>771</v>
      </c>
      <c r="N115" s="632"/>
      <c r="O115" s="632"/>
      <c r="P115" s="632"/>
      <c r="Q115" s="632"/>
      <c r="R115" s="340"/>
      <c r="S115" s="340"/>
      <c r="T115" s="340"/>
      <c r="U115" s="340"/>
      <c r="V115" s="340"/>
      <c r="W115" s="633"/>
      <c r="X115" s="633"/>
      <c r="Y115" s="632"/>
      <c r="Z115" s="632"/>
      <c r="AA115" s="42">
        <v>1</v>
      </c>
      <c r="AB115" s="224" t="s">
        <v>1074</v>
      </c>
      <c r="AC115" s="575">
        <v>0.2</v>
      </c>
      <c r="AD115" s="583">
        <v>43480</v>
      </c>
      <c r="AE115" s="566">
        <v>43554</v>
      </c>
      <c r="AF115" s="298"/>
      <c r="AG115" s="298"/>
      <c r="AH115" s="568">
        <v>1</v>
      </c>
      <c r="AI115" s="634" t="s">
        <v>930</v>
      </c>
      <c r="AJ115" s="81">
        <f t="shared" si="3"/>
        <v>0.2</v>
      </c>
      <c r="AK115" s="575">
        <f t="shared" si="4"/>
        <v>0.2</v>
      </c>
      <c r="AL115" s="84">
        <f t="shared" si="5"/>
        <v>1.2500000000000001E-2</v>
      </c>
    </row>
    <row r="116" spans="2:38" ht="30.75" customHeight="1" x14ac:dyDescent="0.25">
      <c r="B116" s="847"/>
      <c r="C116" s="847" t="s">
        <v>392</v>
      </c>
      <c r="D116" s="847" t="s">
        <v>142</v>
      </c>
      <c r="E116" s="669" t="s">
        <v>1055</v>
      </c>
      <c r="F116" s="55" t="s">
        <v>131</v>
      </c>
      <c r="G116" s="863"/>
      <c r="H116" s="864"/>
      <c r="I116" s="1093"/>
      <c r="J116" s="1027"/>
      <c r="K116" s="1027"/>
      <c r="L116" s="1027"/>
      <c r="M116" s="55" t="s">
        <v>771</v>
      </c>
      <c r="N116" s="632"/>
      <c r="O116" s="632"/>
      <c r="P116" s="632"/>
      <c r="Q116" s="632"/>
      <c r="R116" s="340"/>
      <c r="S116" s="340"/>
      <c r="T116" s="340"/>
      <c r="U116" s="340"/>
      <c r="V116" s="340"/>
      <c r="W116" s="633"/>
      <c r="X116" s="633"/>
      <c r="Y116" s="632"/>
      <c r="Z116" s="632"/>
      <c r="AA116" s="42">
        <v>2</v>
      </c>
      <c r="AB116" s="224" t="s">
        <v>1075</v>
      </c>
      <c r="AC116" s="575">
        <v>0.5</v>
      </c>
      <c r="AD116" s="566">
        <v>43556</v>
      </c>
      <c r="AE116" s="566">
        <v>43799</v>
      </c>
      <c r="AF116" s="298"/>
      <c r="AG116" s="298"/>
      <c r="AH116" s="298"/>
      <c r="AI116" s="635"/>
      <c r="AJ116" s="81">
        <f t="shared" si="3"/>
        <v>0</v>
      </c>
      <c r="AK116" s="575">
        <f t="shared" si="4"/>
        <v>0</v>
      </c>
      <c r="AL116" s="84">
        <f t="shared" si="5"/>
        <v>0</v>
      </c>
    </row>
    <row r="117" spans="2:38" ht="31.5" x14ac:dyDescent="0.25">
      <c r="B117" s="847"/>
      <c r="C117" s="847" t="s">
        <v>392</v>
      </c>
      <c r="D117" s="847" t="s">
        <v>142</v>
      </c>
      <c r="E117" s="669" t="s">
        <v>1055</v>
      </c>
      <c r="F117" s="55" t="s">
        <v>131</v>
      </c>
      <c r="G117" s="863"/>
      <c r="H117" s="864"/>
      <c r="I117" s="1093"/>
      <c r="J117" s="1027"/>
      <c r="K117" s="1027"/>
      <c r="L117" s="1027"/>
      <c r="M117" s="55" t="s">
        <v>771</v>
      </c>
      <c r="N117" s="632"/>
      <c r="O117" s="632"/>
      <c r="P117" s="632"/>
      <c r="Q117" s="632"/>
      <c r="R117" s="340"/>
      <c r="S117" s="340"/>
      <c r="T117" s="340"/>
      <c r="U117" s="340"/>
      <c r="V117" s="340"/>
      <c r="W117" s="633"/>
      <c r="X117" s="633"/>
      <c r="Y117" s="632"/>
      <c r="Z117" s="632"/>
      <c r="AA117" s="42">
        <v>3</v>
      </c>
      <c r="AB117" s="224" t="s">
        <v>1076</v>
      </c>
      <c r="AC117" s="575">
        <v>0.3</v>
      </c>
      <c r="AD117" s="566">
        <v>43800</v>
      </c>
      <c r="AE117" s="566">
        <v>43830</v>
      </c>
      <c r="AF117" s="298"/>
      <c r="AG117" s="298"/>
      <c r="AH117" s="298"/>
      <c r="AI117" s="635"/>
      <c r="AJ117" s="81">
        <f t="shared" si="3"/>
        <v>0</v>
      </c>
      <c r="AK117" s="575">
        <f t="shared" si="4"/>
        <v>0</v>
      </c>
      <c r="AL117" s="84">
        <f t="shared" si="5"/>
        <v>0</v>
      </c>
    </row>
    <row r="118" spans="2:38" ht="105" x14ac:dyDescent="0.25">
      <c r="B118" s="847" t="s">
        <v>391</v>
      </c>
      <c r="C118" s="847" t="s">
        <v>392</v>
      </c>
      <c r="D118" s="847" t="s">
        <v>142</v>
      </c>
      <c r="E118" s="669" t="s">
        <v>1055</v>
      </c>
      <c r="F118" s="55" t="s">
        <v>131</v>
      </c>
      <c r="G118" s="863">
        <v>12</v>
      </c>
      <c r="H118" s="1027" t="s">
        <v>791</v>
      </c>
      <c r="I118" s="1093">
        <v>6.25E-2</v>
      </c>
      <c r="J118" s="1027">
        <v>100</v>
      </c>
      <c r="K118" s="1027" t="s">
        <v>769</v>
      </c>
      <c r="L118" s="1027" t="s">
        <v>792</v>
      </c>
      <c r="M118" s="55" t="s">
        <v>771</v>
      </c>
      <c r="N118" s="632"/>
      <c r="O118" s="632"/>
      <c r="P118" s="632"/>
      <c r="Q118" s="632"/>
      <c r="R118" s="340"/>
      <c r="S118" s="340"/>
      <c r="T118" s="340"/>
      <c r="U118" s="340"/>
      <c r="V118" s="340"/>
      <c r="W118" s="633"/>
      <c r="X118" s="633"/>
      <c r="Y118" s="632"/>
      <c r="Z118" s="632"/>
      <c r="AA118" s="42">
        <v>1</v>
      </c>
      <c r="AB118" s="349" t="s">
        <v>1077</v>
      </c>
      <c r="AC118" s="575">
        <v>0.4</v>
      </c>
      <c r="AD118" s="565">
        <v>43480</v>
      </c>
      <c r="AE118" s="566">
        <v>43646</v>
      </c>
      <c r="AF118" s="298"/>
      <c r="AG118" s="298"/>
      <c r="AH118" s="568">
        <v>1</v>
      </c>
      <c r="AI118" s="634" t="s">
        <v>877</v>
      </c>
      <c r="AJ118" s="81">
        <f t="shared" si="3"/>
        <v>0.4</v>
      </c>
      <c r="AK118" s="575">
        <f t="shared" si="4"/>
        <v>0.4</v>
      </c>
      <c r="AL118" s="84">
        <f t="shared" si="5"/>
        <v>2.5000000000000001E-2</v>
      </c>
    </row>
    <row r="119" spans="2:38" ht="31.5" x14ac:dyDescent="0.25">
      <c r="B119" s="847"/>
      <c r="C119" s="847" t="s">
        <v>392</v>
      </c>
      <c r="D119" s="847" t="s">
        <v>142</v>
      </c>
      <c r="E119" s="669" t="s">
        <v>1055</v>
      </c>
      <c r="F119" s="55" t="s">
        <v>131</v>
      </c>
      <c r="G119" s="863"/>
      <c r="H119" s="1027"/>
      <c r="I119" s="1093"/>
      <c r="J119" s="1027"/>
      <c r="K119" s="1027"/>
      <c r="L119" s="1027"/>
      <c r="M119" s="55" t="s">
        <v>771</v>
      </c>
      <c r="N119" s="632"/>
      <c r="O119" s="632"/>
      <c r="P119" s="632"/>
      <c r="Q119" s="632"/>
      <c r="R119" s="340"/>
      <c r="S119" s="340"/>
      <c r="T119" s="340"/>
      <c r="U119" s="340"/>
      <c r="V119" s="340"/>
      <c r="W119" s="633"/>
      <c r="X119" s="633"/>
      <c r="Y119" s="632"/>
      <c r="Z119" s="632"/>
      <c r="AA119" s="42">
        <v>2</v>
      </c>
      <c r="AB119" s="349" t="s">
        <v>1078</v>
      </c>
      <c r="AC119" s="575">
        <v>0.2</v>
      </c>
      <c r="AD119" s="565">
        <v>43647</v>
      </c>
      <c r="AE119" s="566">
        <v>43738</v>
      </c>
      <c r="AF119" s="298"/>
      <c r="AG119" s="298"/>
      <c r="AH119" s="298"/>
      <c r="AI119" s="635"/>
      <c r="AJ119" s="81">
        <f t="shared" si="3"/>
        <v>0</v>
      </c>
      <c r="AK119" s="575">
        <f t="shared" si="4"/>
        <v>0</v>
      </c>
      <c r="AL119" s="84">
        <f t="shared" si="5"/>
        <v>0</v>
      </c>
    </row>
    <row r="120" spans="2:38" ht="31.5" x14ac:dyDescent="0.25">
      <c r="B120" s="847"/>
      <c r="C120" s="847" t="s">
        <v>392</v>
      </c>
      <c r="D120" s="847" t="s">
        <v>142</v>
      </c>
      <c r="E120" s="669" t="s">
        <v>1055</v>
      </c>
      <c r="F120" s="55" t="s">
        <v>131</v>
      </c>
      <c r="G120" s="863"/>
      <c r="H120" s="1027"/>
      <c r="I120" s="1093"/>
      <c r="J120" s="1027"/>
      <c r="K120" s="1027"/>
      <c r="L120" s="1027"/>
      <c r="M120" s="55" t="s">
        <v>771</v>
      </c>
      <c r="N120" s="632"/>
      <c r="O120" s="632"/>
      <c r="P120" s="632"/>
      <c r="Q120" s="632"/>
      <c r="R120" s="340"/>
      <c r="S120" s="340"/>
      <c r="T120" s="340"/>
      <c r="U120" s="340"/>
      <c r="V120" s="340"/>
      <c r="W120" s="633"/>
      <c r="X120" s="633"/>
      <c r="Y120" s="632"/>
      <c r="Z120" s="632"/>
      <c r="AA120" s="42">
        <v>3</v>
      </c>
      <c r="AB120" s="349" t="s">
        <v>1079</v>
      </c>
      <c r="AC120" s="575">
        <v>0.2</v>
      </c>
      <c r="AD120" s="565">
        <v>43739</v>
      </c>
      <c r="AE120" s="566">
        <v>43769</v>
      </c>
      <c r="AF120" s="298"/>
      <c r="AG120" s="298"/>
      <c r="AH120" s="298"/>
      <c r="AI120" s="635"/>
      <c r="AJ120" s="81">
        <f t="shared" si="3"/>
        <v>0</v>
      </c>
      <c r="AK120" s="575">
        <f t="shared" si="4"/>
        <v>0</v>
      </c>
      <c r="AL120" s="84">
        <f t="shared" si="5"/>
        <v>0</v>
      </c>
    </row>
    <row r="121" spans="2:38" ht="31.5" x14ac:dyDescent="0.25">
      <c r="B121" s="847"/>
      <c r="C121" s="847" t="s">
        <v>392</v>
      </c>
      <c r="D121" s="847" t="s">
        <v>142</v>
      </c>
      <c r="E121" s="669" t="s">
        <v>1055</v>
      </c>
      <c r="F121" s="55" t="s">
        <v>131</v>
      </c>
      <c r="G121" s="863"/>
      <c r="H121" s="1027"/>
      <c r="I121" s="1093"/>
      <c r="J121" s="1027"/>
      <c r="K121" s="1027"/>
      <c r="L121" s="1027"/>
      <c r="M121" s="55" t="s">
        <v>771</v>
      </c>
      <c r="N121" s="632"/>
      <c r="O121" s="632"/>
      <c r="P121" s="632"/>
      <c r="Q121" s="632"/>
      <c r="R121" s="340"/>
      <c r="S121" s="340"/>
      <c r="T121" s="340"/>
      <c r="U121" s="340"/>
      <c r="V121" s="340"/>
      <c r="W121" s="633"/>
      <c r="X121" s="633"/>
      <c r="Y121" s="632"/>
      <c r="Z121" s="632"/>
      <c r="AA121" s="42">
        <v>4</v>
      </c>
      <c r="AB121" s="349" t="s">
        <v>1080</v>
      </c>
      <c r="AC121" s="575">
        <v>0.2</v>
      </c>
      <c r="AD121" s="565">
        <v>43770</v>
      </c>
      <c r="AE121" s="566">
        <v>43830</v>
      </c>
      <c r="AF121" s="298"/>
      <c r="AG121" s="298"/>
      <c r="AH121" s="298"/>
      <c r="AI121" s="635"/>
      <c r="AJ121" s="81">
        <f t="shared" si="3"/>
        <v>0</v>
      </c>
      <c r="AK121" s="575">
        <f t="shared" si="4"/>
        <v>0</v>
      </c>
      <c r="AL121" s="84">
        <f t="shared" si="5"/>
        <v>0</v>
      </c>
    </row>
    <row r="122" spans="2:38" ht="75" x14ac:dyDescent="0.25">
      <c r="B122" s="847" t="s">
        <v>391</v>
      </c>
      <c r="C122" s="847" t="s">
        <v>392</v>
      </c>
      <c r="D122" s="847" t="s">
        <v>142</v>
      </c>
      <c r="E122" s="669" t="s">
        <v>1055</v>
      </c>
      <c r="F122" s="55" t="s">
        <v>131</v>
      </c>
      <c r="G122" s="863">
        <v>13</v>
      </c>
      <c r="H122" s="1027" t="s">
        <v>793</v>
      </c>
      <c r="I122" s="1093">
        <v>6.25E-2</v>
      </c>
      <c r="J122" s="1027">
        <v>100</v>
      </c>
      <c r="K122" s="1027" t="s">
        <v>769</v>
      </c>
      <c r="L122" s="1027" t="s">
        <v>794</v>
      </c>
      <c r="M122" s="55" t="s">
        <v>771</v>
      </c>
      <c r="N122" s="632"/>
      <c r="O122" s="632"/>
      <c r="P122" s="632"/>
      <c r="Q122" s="632"/>
      <c r="R122" s="340"/>
      <c r="S122" s="340"/>
      <c r="T122" s="340"/>
      <c r="U122" s="340"/>
      <c r="V122" s="340"/>
      <c r="W122" s="633"/>
      <c r="X122" s="633"/>
      <c r="Y122" s="632"/>
      <c r="Z122" s="632"/>
      <c r="AA122" s="42">
        <v>1</v>
      </c>
      <c r="AB122" s="349" t="s">
        <v>1081</v>
      </c>
      <c r="AC122" s="575">
        <v>0.25</v>
      </c>
      <c r="AD122" s="565">
        <v>43480</v>
      </c>
      <c r="AE122" s="566">
        <v>43554</v>
      </c>
      <c r="AF122" s="298"/>
      <c r="AG122" s="298"/>
      <c r="AH122" s="568">
        <v>1</v>
      </c>
      <c r="AI122" s="634" t="s">
        <v>878</v>
      </c>
      <c r="AJ122" s="81">
        <f t="shared" si="3"/>
        <v>0.25</v>
      </c>
      <c r="AK122" s="575">
        <f t="shared" si="4"/>
        <v>0.25</v>
      </c>
      <c r="AL122" s="84">
        <f t="shared" si="5"/>
        <v>1.5625E-2</v>
      </c>
    </row>
    <row r="123" spans="2:38" ht="31.5" x14ac:dyDescent="0.25">
      <c r="B123" s="847"/>
      <c r="C123" s="847" t="s">
        <v>392</v>
      </c>
      <c r="D123" s="847" t="s">
        <v>142</v>
      </c>
      <c r="E123" s="669" t="s">
        <v>1055</v>
      </c>
      <c r="F123" s="55" t="s">
        <v>131</v>
      </c>
      <c r="G123" s="863"/>
      <c r="H123" s="1027"/>
      <c r="I123" s="1093"/>
      <c r="J123" s="1027"/>
      <c r="K123" s="1027"/>
      <c r="L123" s="1027"/>
      <c r="M123" s="55" t="s">
        <v>771</v>
      </c>
      <c r="N123" s="632"/>
      <c r="O123" s="632"/>
      <c r="P123" s="632"/>
      <c r="Q123" s="632"/>
      <c r="R123" s="340"/>
      <c r="S123" s="340"/>
      <c r="T123" s="340"/>
      <c r="U123" s="340"/>
      <c r="V123" s="340"/>
      <c r="W123" s="633"/>
      <c r="X123" s="633"/>
      <c r="Y123" s="632"/>
      <c r="Z123" s="632"/>
      <c r="AA123" s="42">
        <v>2</v>
      </c>
      <c r="AB123" s="349" t="s">
        <v>1082</v>
      </c>
      <c r="AC123" s="575">
        <v>0.25</v>
      </c>
      <c r="AD123" s="565">
        <v>43556</v>
      </c>
      <c r="AE123" s="566">
        <v>43646</v>
      </c>
      <c r="AF123" s="298"/>
      <c r="AG123" s="298"/>
      <c r="AH123" s="298"/>
      <c r="AI123" s="635"/>
      <c r="AJ123" s="81">
        <f t="shared" si="3"/>
        <v>0</v>
      </c>
      <c r="AK123" s="575">
        <f t="shared" si="4"/>
        <v>0</v>
      </c>
      <c r="AL123" s="84">
        <f t="shared" si="5"/>
        <v>0</v>
      </c>
    </row>
    <row r="124" spans="2:38" ht="31.5" x14ac:dyDescent="0.25">
      <c r="B124" s="847"/>
      <c r="C124" s="847" t="s">
        <v>392</v>
      </c>
      <c r="D124" s="847" t="s">
        <v>142</v>
      </c>
      <c r="E124" s="669" t="s">
        <v>1055</v>
      </c>
      <c r="F124" s="55" t="s">
        <v>131</v>
      </c>
      <c r="G124" s="863"/>
      <c r="H124" s="1027"/>
      <c r="I124" s="1093"/>
      <c r="J124" s="1027"/>
      <c r="K124" s="1027"/>
      <c r="L124" s="1027"/>
      <c r="M124" s="55" t="s">
        <v>771</v>
      </c>
      <c r="N124" s="632"/>
      <c r="O124" s="632"/>
      <c r="P124" s="632"/>
      <c r="Q124" s="632"/>
      <c r="R124" s="340"/>
      <c r="S124" s="340"/>
      <c r="T124" s="340"/>
      <c r="U124" s="340"/>
      <c r="V124" s="340"/>
      <c r="W124" s="633"/>
      <c r="X124" s="633"/>
      <c r="Y124" s="632"/>
      <c r="Z124" s="632"/>
      <c r="AA124" s="42">
        <v>3</v>
      </c>
      <c r="AB124" s="349" t="s">
        <v>1083</v>
      </c>
      <c r="AC124" s="575">
        <v>0.25</v>
      </c>
      <c r="AD124" s="565">
        <v>43647</v>
      </c>
      <c r="AE124" s="566">
        <v>43738</v>
      </c>
      <c r="AF124" s="298"/>
      <c r="AG124" s="298"/>
      <c r="AH124" s="298"/>
      <c r="AI124" s="635"/>
      <c r="AJ124" s="81">
        <f t="shared" si="3"/>
        <v>0</v>
      </c>
      <c r="AK124" s="575">
        <f t="shared" si="4"/>
        <v>0</v>
      </c>
      <c r="AL124" s="84">
        <f t="shared" si="5"/>
        <v>0</v>
      </c>
    </row>
    <row r="125" spans="2:38" ht="45" x14ac:dyDescent="0.25">
      <c r="B125" s="847"/>
      <c r="C125" s="847" t="s">
        <v>392</v>
      </c>
      <c r="D125" s="847" t="s">
        <v>142</v>
      </c>
      <c r="E125" s="669" t="s">
        <v>1055</v>
      </c>
      <c r="F125" s="55" t="s">
        <v>131</v>
      </c>
      <c r="G125" s="863"/>
      <c r="H125" s="1027"/>
      <c r="I125" s="1093"/>
      <c r="J125" s="1027"/>
      <c r="K125" s="1027"/>
      <c r="L125" s="1027"/>
      <c r="M125" s="55" t="s">
        <v>771</v>
      </c>
      <c r="N125" s="632"/>
      <c r="O125" s="632"/>
      <c r="P125" s="632"/>
      <c r="Q125" s="632"/>
      <c r="R125" s="340"/>
      <c r="S125" s="340"/>
      <c r="T125" s="340"/>
      <c r="U125" s="340"/>
      <c r="V125" s="340"/>
      <c r="W125" s="633"/>
      <c r="X125" s="633"/>
      <c r="Y125" s="632"/>
      <c r="Z125" s="632"/>
      <c r="AA125" s="42">
        <v>4</v>
      </c>
      <c r="AB125" s="349" t="s">
        <v>1084</v>
      </c>
      <c r="AC125" s="575">
        <v>0.25</v>
      </c>
      <c r="AD125" s="565">
        <v>43739</v>
      </c>
      <c r="AE125" s="566">
        <v>43830</v>
      </c>
      <c r="AF125" s="298"/>
      <c r="AG125" s="298"/>
      <c r="AH125" s="298"/>
      <c r="AI125" s="635"/>
      <c r="AJ125" s="81">
        <f t="shared" si="3"/>
        <v>0</v>
      </c>
      <c r="AK125" s="575">
        <f t="shared" si="4"/>
        <v>0</v>
      </c>
      <c r="AL125" s="84">
        <f t="shared" si="5"/>
        <v>0</v>
      </c>
    </row>
    <row r="126" spans="2:38" ht="90" x14ac:dyDescent="0.25">
      <c r="B126" s="847" t="s">
        <v>391</v>
      </c>
      <c r="C126" s="847" t="s">
        <v>392</v>
      </c>
      <c r="D126" s="847" t="s">
        <v>142</v>
      </c>
      <c r="E126" s="669" t="s">
        <v>1055</v>
      </c>
      <c r="F126" s="55" t="s">
        <v>131</v>
      </c>
      <c r="G126" s="863">
        <v>14</v>
      </c>
      <c r="H126" s="867" t="s">
        <v>346</v>
      </c>
      <c r="I126" s="915">
        <v>7.1800000000000003E-2</v>
      </c>
      <c r="J126" s="865">
        <v>100</v>
      </c>
      <c r="K126" s="846" t="s">
        <v>184</v>
      </c>
      <c r="L126" s="867" t="s">
        <v>174</v>
      </c>
      <c r="M126" s="846" t="s">
        <v>133</v>
      </c>
      <c r="N126" s="846">
        <v>0.25</v>
      </c>
      <c r="O126" s="846">
        <v>0.5</v>
      </c>
      <c r="P126" s="846">
        <v>0.75</v>
      </c>
      <c r="Q126" s="846">
        <v>1</v>
      </c>
      <c r="R126" s="1092">
        <v>0.25</v>
      </c>
      <c r="S126" s="1092">
        <v>0.25</v>
      </c>
      <c r="T126" s="1092" t="s">
        <v>614</v>
      </c>
      <c r="U126" s="1092" t="s">
        <v>613</v>
      </c>
      <c r="V126" s="1092" t="s">
        <v>607</v>
      </c>
      <c r="W126" s="910">
        <f>IFERROR((S126/R126),0)</f>
        <v>1</v>
      </c>
      <c r="X126" s="910" t="str">
        <f>+IF(AND(W126&gt;=0%,W126&lt;=60%),"MALO",IF(AND(W126&gt;=61%,W126&lt;=80%),"REGULAR",IF(AND(W126&gt;=81%,W126&lt;95%),"BUENO","EXCELENTE")))</f>
        <v>EXCELENTE</v>
      </c>
      <c r="Y126" s="867" t="str">
        <f>IF(W126&gt;0,"EN EJECUCIÓN","SIN EJECUTAR")</f>
        <v>EN EJECUCIÓN</v>
      </c>
      <c r="Z126" s="866">
        <f>W126*I126</f>
        <v>7.1800000000000003E-2</v>
      </c>
      <c r="AA126" s="42">
        <v>1</v>
      </c>
      <c r="AB126" s="224" t="s">
        <v>1085</v>
      </c>
      <c r="AC126" s="575">
        <v>0.15</v>
      </c>
      <c r="AD126" s="565">
        <v>43480</v>
      </c>
      <c r="AE126" s="566">
        <v>43511</v>
      </c>
      <c r="AF126" s="298"/>
      <c r="AG126" s="298"/>
      <c r="AH126" s="568">
        <v>1</v>
      </c>
      <c r="AI126" s="639" t="s">
        <v>880</v>
      </c>
      <c r="AJ126" s="81">
        <f t="shared" si="3"/>
        <v>0.15</v>
      </c>
      <c r="AK126" s="575">
        <f t="shared" si="4"/>
        <v>0.15</v>
      </c>
      <c r="AL126" s="84">
        <f t="shared" si="5"/>
        <v>1.077E-2</v>
      </c>
    </row>
    <row r="127" spans="2:38" ht="45" x14ac:dyDescent="0.25">
      <c r="B127" s="847"/>
      <c r="C127" s="847" t="s">
        <v>392</v>
      </c>
      <c r="D127" s="847" t="s">
        <v>142</v>
      </c>
      <c r="E127" s="669" t="s">
        <v>1055</v>
      </c>
      <c r="F127" s="55" t="s">
        <v>131</v>
      </c>
      <c r="G127" s="863"/>
      <c r="H127" s="867"/>
      <c r="I127" s="915"/>
      <c r="J127" s="865"/>
      <c r="K127" s="846"/>
      <c r="L127" s="867"/>
      <c r="M127" s="846"/>
      <c r="N127" s="846"/>
      <c r="O127" s="846"/>
      <c r="P127" s="846"/>
      <c r="Q127" s="846"/>
      <c r="R127" s="1092"/>
      <c r="S127" s="1092"/>
      <c r="T127" s="1092"/>
      <c r="U127" s="1092"/>
      <c r="V127" s="1092"/>
      <c r="W127" s="910"/>
      <c r="X127" s="910"/>
      <c r="Y127" s="867"/>
      <c r="Z127" s="866"/>
      <c r="AA127" s="42">
        <v>2</v>
      </c>
      <c r="AB127" s="224" t="s">
        <v>1086</v>
      </c>
      <c r="AC127" s="575">
        <v>0.2</v>
      </c>
      <c r="AD127" s="565">
        <v>43512</v>
      </c>
      <c r="AE127" s="566">
        <v>43585</v>
      </c>
      <c r="AF127" s="298"/>
      <c r="AG127" s="298"/>
      <c r="AH127" s="568">
        <v>0.5</v>
      </c>
      <c r="AI127" s="635" t="s">
        <v>1087</v>
      </c>
      <c r="AJ127" s="81">
        <f t="shared" si="3"/>
        <v>0.1</v>
      </c>
      <c r="AK127" s="575">
        <f t="shared" si="4"/>
        <v>0.05</v>
      </c>
      <c r="AL127" s="84">
        <f t="shared" si="5"/>
        <v>0</v>
      </c>
    </row>
    <row r="128" spans="2:38" ht="45" x14ac:dyDescent="0.25">
      <c r="B128" s="847"/>
      <c r="C128" s="847" t="s">
        <v>392</v>
      </c>
      <c r="D128" s="847" t="s">
        <v>142</v>
      </c>
      <c r="E128" s="669" t="s">
        <v>1055</v>
      </c>
      <c r="F128" s="55" t="s">
        <v>131</v>
      </c>
      <c r="G128" s="863"/>
      <c r="H128" s="867"/>
      <c r="I128" s="915"/>
      <c r="J128" s="865"/>
      <c r="K128" s="846"/>
      <c r="L128" s="867"/>
      <c r="M128" s="846"/>
      <c r="N128" s="846"/>
      <c r="O128" s="846"/>
      <c r="P128" s="846"/>
      <c r="Q128" s="846"/>
      <c r="R128" s="1092"/>
      <c r="S128" s="1092"/>
      <c r="T128" s="1092"/>
      <c r="U128" s="1092"/>
      <c r="V128" s="1092"/>
      <c r="W128" s="910"/>
      <c r="X128" s="910"/>
      <c r="Y128" s="867"/>
      <c r="Z128" s="866"/>
      <c r="AA128" s="42">
        <v>3</v>
      </c>
      <c r="AB128" s="224" t="s">
        <v>1088</v>
      </c>
      <c r="AC128" s="575">
        <v>0.45</v>
      </c>
      <c r="AD128" s="565">
        <v>43586</v>
      </c>
      <c r="AE128" s="566">
        <v>43799</v>
      </c>
      <c r="AF128" s="298"/>
      <c r="AG128" s="298"/>
      <c r="AH128" s="298"/>
      <c r="AI128" s="635"/>
      <c r="AJ128" s="81">
        <f t="shared" si="3"/>
        <v>0</v>
      </c>
      <c r="AK128" s="575">
        <f t="shared" si="4"/>
        <v>0</v>
      </c>
      <c r="AL128" s="84">
        <f t="shared" si="5"/>
        <v>0</v>
      </c>
    </row>
    <row r="129" spans="2:38" ht="31.5" x14ac:dyDescent="0.25">
      <c r="B129" s="847"/>
      <c r="C129" s="847" t="s">
        <v>392</v>
      </c>
      <c r="D129" s="847" t="s">
        <v>142</v>
      </c>
      <c r="E129" s="669" t="s">
        <v>1055</v>
      </c>
      <c r="F129" s="55" t="s">
        <v>131</v>
      </c>
      <c r="G129" s="863"/>
      <c r="H129" s="867"/>
      <c r="I129" s="915"/>
      <c r="J129" s="865"/>
      <c r="K129" s="846"/>
      <c r="L129" s="867"/>
      <c r="M129" s="846"/>
      <c r="N129" s="846"/>
      <c r="O129" s="846"/>
      <c r="P129" s="846"/>
      <c r="Q129" s="846"/>
      <c r="R129" s="1092"/>
      <c r="S129" s="1092"/>
      <c r="T129" s="1092"/>
      <c r="U129" s="1092"/>
      <c r="V129" s="1092"/>
      <c r="W129" s="910"/>
      <c r="X129" s="910"/>
      <c r="Y129" s="867"/>
      <c r="Z129" s="866"/>
      <c r="AA129" s="42">
        <v>4</v>
      </c>
      <c r="AB129" s="224" t="s">
        <v>1089</v>
      </c>
      <c r="AC129" s="575">
        <v>0.2</v>
      </c>
      <c r="AD129" s="565">
        <v>43800</v>
      </c>
      <c r="AE129" s="566">
        <v>43830</v>
      </c>
      <c r="AF129" s="298"/>
      <c r="AG129" s="298"/>
      <c r="AH129" s="298"/>
      <c r="AI129" s="635"/>
      <c r="AJ129" s="81">
        <f t="shared" si="3"/>
        <v>0</v>
      </c>
      <c r="AK129" s="575">
        <f t="shared" si="4"/>
        <v>0</v>
      </c>
      <c r="AL129" s="84">
        <f t="shared" si="5"/>
        <v>0</v>
      </c>
    </row>
    <row r="130" spans="2:38" ht="135" x14ac:dyDescent="0.25">
      <c r="B130" s="847" t="s">
        <v>391</v>
      </c>
      <c r="C130" s="847" t="s">
        <v>392</v>
      </c>
      <c r="D130" s="847" t="s">
        <v>23</v>
      </c>
      <c r="E130" s="669" t="s">
        <v>1055</v>
      </c>
      <c r="F130" s="55" t="s">
        <v>131</v>
      </c>
      <c r="G130" s="863">
        <v>15</v>
      </c>
      <c r="H130" s="867"/>
      <c r="I130" s="915"/>
      <c r="J130" s="865"/>
      <c r="K130" s="846"/>
      <c r="L130" s="867"/>
      <c r="M130" s="846"/>
      <c r="N130" s="846"/>
      <c r="O130" s="846"/>
      <c r="P130" s="846"/>
      <c r="Q130" s="846"/>
      <c r="R130" s="1092"/>
      <c r="S130" s="1092"/>
      <c r="T130" s="1092"/>
      <c r="U130" s="1092"/>
      <c r="V130" s="1092"/>
      <c r="W130" s="910"/>
      <c r="X130" s="910"/>
      <c r="Y130" s="867"/>
      <c r="Z130" s="866"/>
      <c r="AA130" s="42">
        <v>1</v>
      </c>
      <c r="AB130" s="224" t="s">
        <v>1090</v>
      </c>
      <c r="AC130" s="575">
        <v>0.2</v>
      </c>
      <c r="AD130" s="565">
        <v>43480</v>
      </c>
      <c r="AE130" s="566">
        <v>43585</v>
      </c>
      <c r="AF130" s="298"/>
      <c r="AG130" s="298"/>
      <c r="AH130" s="568">
        <v>1</v>
      </c>
      <c r="AI130" s="634" t="s">
        <v>881</v>
      </c>
      <c r="AJ130" s="81">
        <f t="shared" si="3"/>
        <v>0.2</v>
      </c>
      <c r="AK130" s="575">
        <f t="shared" si="4"/>
        <v>0.2</v>
      </c>
      <c r="AL130" s="84">
        <f t="shared" si="5"/>
        <v>0</v>
      </c>
    </row>
    <row r="131" spans="2:38" ht="31.5" x14ac:dyDescent="0.25">
      <c r="B131" s="847"/>
      <c r="C131" s="847"/>
      <c r="D131" s="847"/>
      <c r="E131" s="669" t="s">
        <v>1055</v>
      </c>
      <c r="F131" s="55" t="s">
        <v>131</v>
      </c>
      <c r="G131" s="863"/>
      <c r="H131" s="867"/>
      <c r="I131" s="915"/>
      <c r="J131" s="865"/>
      <c r="K131" s="846"/>
      <c r="L131" s="867"/>
      <c r="M131" s="846"/>
      <c r="N131" s="846"/>
      <c r="O131" s="846"/>
      <c r="P131" s="846"/>
      <c r="Q131" s="846"/>
      <c r="R131" s="1092"/>
      <c r="S131" s="1092"/>
      <c r="T131" s="1092"/>
      <c r="U131" s="1092"/>
      <c r="V131" s="1092"/>
      <c r="W131" s="910"/>
      <c r="X131" s="910"/>
      <c r="Y131" s="867"/>
      <c r="Z131" s="866"/>
      <c r="AA131" s="42">
        <v>2</v>
      </c>
      <c r="AB131" s="224" t="s">
        <v>1091</v>
      </c>
      <c r="AC131" s="575">
        <v>0.3</v>
      </c>
      <c r="AD131" s="565">
        <v>43586</v>
      </c>
      <c r="AE131" s="566">
        <v>43676</v>
      </c>
      <c r="AF131" s="298"/>
      <c r="AG131" s="298"/>
      <c r="AH131" s="298"/>
      <c r="AI131" s="635"/>
      <c r="AJ131" s="81">
        <f t="shared" si="3"/>
        <v>0</v>
      </c>
      <c r="AK131" s="575">
        <f t="shared" si="4"/>
        <v>0</v>
      </c>
      <c r="AL131" s="84">
        <f t="shared" si="5"/>
        <v>0</v>
      </c>
    </row>
    <row r="132" spans="2:38" ht="31.5" x14ac:dyDescent="0.25">
      <c r="B132" s="847"/>
      <c r="C132" s="847"/>
      <c r="D132" s="847"/>
      <c r="E132" s="669" t="s">
        <v>1055</v>
      </c>
      <c r="F132" s="55" t="s">
        <v>131</v>
      </c>
      <c r="G132" s="863"/>
      <c r="H132" s="867"/>
      <c r="I132" s="915"/>
      <c r="J132" s="865"/>
      <c r="K132" s="846"/>
      <c r="L132" s="867"/>
      <c r="M132" s="846"/>
      <c r="N132" s="846"/>
      <c r="O132" s="846"/>
      <c r="P132" s="846"/>
      <c r="Q132" s="846"/>
      <c r="R132" s="1092"/>
      <c r="S132" s="1092"/>
      <c r="T132" s="1092"/>
      <c r="U132" s="1092"/>
      <c r="V132" s="1092"/>
      <c r="W132" s="910"/>
      <c r="X132" s="910"/>
      <c r="Y132" s="867"/>
      <c r="Z132" s="866"/>
      <c r="AA132" s="42">
        <v>3</v>
      </c>
      <c r="AB132" s="349" t="s">
        <v>1092</v>
      </c>
      <c r="AC132" s="575">
        <v>0.5</v>
      </c>
      <c r="AD132" s="565">
        <v>43678</v>
      </c>
      <c r="AE132" s="566">
        <v>43830</v>
      </c>
      <c r="AF132" s="298"/>
      <c r="AG132" s="298"/>
      <c r="AH132" s="298"/>
      <c r="AI132" s="635"/>
      <c r="AJ132" s="81">
        <f t="shared" si="3"/>
        <v>0</v>
      </c>
      <c r="AK132" s="575">
        <f t="shared" si="4"/>
        <v>0</v>
      </c>
      <c r="AL132" s="84">
        <f t="shared" si="5"/>
        <v>0</v>
      </c>
    </row>
    <row r="133" spans="2:38" ht="225" x14ac:dyDescent="0.25">
      <c r="B133" s="847" t="s">
        <v>391</v>
      </c>
      <c r="C133" s="847" t="s">
        <v>392</v>
      </c>
      <c r="D133" s="847" t="s">
        <v>142</v>
      </c>
      <c r="E133" s="669" t="s">
        <v>1045</v>
      </c>
      <c r="F133" s="55" t="s">
        <v>131</v>
      </c>
      <c r="G133" s="863">
        <v>16</v>
      </c>
      <c r="H133" s="867"/>
      <c r="I133" s="915"/>
      <c r="J133" s="865"/>
      <c r="K133" s="846"/>
      <c r="L133" s="867"/>
      <c r="M133" s="846"/>
      <c r="N133" s="846"/>
      <c r="O133" s="846"/>
      <c r="P133" s="846"/>
      <c r="Q133" s="846"/>
      <c r="R133" s="1092"/>
      <c r="S133" s="1092"/>
      <c r="T133" s="1092"/>
      <c r="U133" s="1092"/>
      <c r="V133" s="1092"/>
      <c r="W133" s="910"/>
      <c r="X133" s="910"/>
      <c r="Y133" s="867"/>
      <c r="Z133" s="866"/>
      <c r="AA133" s="42">
        <v>1</v>
      </c>
      <c r="AB133" s="585" t="s">
        <v>1093</v>
      </c>
      <c r="AC133" s="585">
        <v>0.2</v>
      </c>
      <c r="AD133" s="586">
        <v>43480</v>
      </c>
      <c r="AE133" s="586">
        <v>43511</v>
      </c>
      <c r="AF133" s="298"/>
      <c r="AG133" s="298"/>
      <c r="AH133" s="568">
        <v>1</v>
      </c>
      <c r="AI133" s="634" t="s">
        <v>882</v>
      </c>
      <c r="AJ133" s="81">
        <f t="shared" si="3"/>
        <v>0.2</v>
      </c>
      <c r="AK133" s="575">
        <f t="shared" si="4"/>
        <v>0.2</v>
      </c>
      <c r="AL133" s="84">
        <f t="shared" si="5"/>
        <v>0</v>
      </c>
    </row>
    <row r="134" spans="2:38" ht="48" customHeight="1" x14ac:dyDescent="0.25">
      <c r="B134" s="847"/>
      <c r="C134" s="847" t="s">
        <v>392</v>
      </c>
      <c r="D134" s="847" t="s">
        <v>142</v>
      </c>
      <c r="E134" s="669" t="s">
        <v>1055</v>
      </c>
      <c r="F134" s="55" t="s">
        <v>131</v>
      </c>
      <c r="G134" s="863"/>
      <c r="H134" s="867"/>
      <c r="I134" s="915"/>
      <c r="J134" s="865"/>
      <c r="K134" s="846"/>
      <c r="L134" s="867"/>
      <c r="M134" s="846"/>
      <c r="N134" s="846"/>
      <c r="O134" s="846"/>
      <c r="P134" s="846"/>
      <c r="Q134" s="846"/>
      <c r="R134" s="1092"/>
      <c r="S134" s="1092"/>
      <c r="T134" s="1092"/>
      <c r="U134" s="1092"/>
      <c r="V134" s="1092"/>
      <c r="W134" s="910"/>
      <c r="X134" s="910"/>
      <c r="Y134" s="867"/>
      <c r="Z134" s="866"/>
      <c r="AA134" s="42">
        <v>2</v>
      </c>
      <c r="AB134" s="585" t="s">
        <v>1094</v>
      </c>
      <c r="AC134" s="585">
        <v>0.4</v>
      </c>
      <c r="AD134" s="586">
        <v>43512</v>
      </c>
      <c r="AE134" s="586">
        <v>43676</v>
      </c>
      <c r="AF134" s="298"/>
      <c r="AG134" s="298"/>
      <c r="AH134" s="568">
        <v>0.5</v>
      </c>
      <c r="AI134" s="634" t="s">
        <v>1095</v>
      </c>
      <c r="AJ134" s="81">
        <f t="shared" si="3"/>
        <v>0.2</v>
      </c>
      <c r="AK134" s="575">
        <f t="shared" si="4"/>
        <v>0.1</v>
      </c>
      <c r="AL134" s="84">
        <f t="shared" si="5"/>
        <v>0</v>
      </c>
    </row>
    <row r="135" spans="2:38" ht="78.75" x14ac:dyDescent="0.25">
      <c r="B135" s="847"/>
      <c r="C135" s="847" t="s">
        <v>392</v>
      </c>
      <c r="D135" s="847" t="s">
        <v>142</v>
      </c>
      <c r="E135" s="669" t="s">
        <v>1055</v>
      </c>
      <c r="F135" s="55" t="s">
        <v>131</v>
      </c>
      <c r="G135" s="863"/>
      <c r="H135" s="867"/>
      <c r="I135" s="915"/>
      <c r="J135" s="865"/>
      <c r="K135" s="846"/>
      <c r="L135" s="867"/>
      <c r="M135" s="846"/>
      <c r="N135" s="846"/>
      <c r="O135" s="846"/>
      <c r="P135" s="846"/>
      <c r="Q135" s="846"/>
      <c r="R135" s="1092"/>
      <c r="S135" s="1092"/>
      <c r="T135" s="1092"/>
      <c r="U135" s="1092"/>
      <c r="V135" s="1092"/>
      <c r="W135" s="910"/>
      <c r="X135" s="910"/>
      <c r="Y135" s="867"/>
      <c r="Z135" s="866"/>
      <c r="AA135" s="42">
        <v>3</v>
      </c>
      <c r="AB135" s="585" t="s">
        <v>1096</v>
      </c>
      <c r="AC135" s="585">
        <v>0.3</v>
      </c>
      <c r="AD135" s="586">
        <v>43678</v>
      </c>
      <c r="AE135" s="586">
        <v>43784</v>
      </c>
      <c r="AF135" s="298"/>
      <c r="AG135" s="298"/>
      <c r="AH135" s="298"/>
      <c r="AI135" s="635"/>
      <c r="AJ135" s="81">
        <f t="shared" ref="AJ135:AJ198" si="6">AH135*AC135</f>
        <v>0</v>
      </c>
      <c r="AK135" s="575">
        <f t="shared" ref="AK135:AK198" si="7">AJ135*AH135</f>
        <v>0</v>
      </c>
      <c r="AL135" s="84">
        <f t="shared" ref="AL135:AL198" si="8">AJ135*I135</f>
        <v>0</v>
      </c>
    </row>
    <row r="136" spans="2:38" ht="47.25" x14ac:dyDescent="0.25">
      <c r="B136" s="847"/>
      <c r="C136" s="847" t="s">
        <v>392</v>
      </c>
      <c r="D136" s="847" t="s">
        <v>142</v>
      </c>
      <c r="E136" s="669" t="s">
        <v>1055</v>
      </c>
      <c r="F136" s="55" t="s">
        <v>131</v>
      </c>
      <c r="G136" s="863"/>
      <c r="H136" s="867"/>
      <c r="I136" s="915"/>
      <c r="J136" s="865"/>
      <c r="K136" s="846"/>
      <c r="L136" s="867"/>
      <c r="M136" s="846"/>
      <c r="N136" s="846"/>
      <c r="O136" s="846"/>
      <c r="P136" s="846"/>
      <c r="Q136" s="846"/>
      <c r="R136" s="1092"/>
      <c r="S136" s="1092"/>
      <c r="T136" s="1092"/>
      <c r="U136" s="1092"/>
      <c r="V136" s="1092"/>
      <c r="W136" s="910"/>
      <c r="X136" s="910"/>
      <c r="Y136" s="867"/>
      <c r="Z136" s="866"/>
      <c r="AA136" s="42">
        <v>4</v>
      </c>
      <c r="AB136" s="585" t="s">
        <v>1097</v>
      </c>
      <c r="AC136" s="585">
        <v>0.1</v>
      </c>
      <c r="AD136" s="586">
        <v>43785</v>
      </c>
      <c r="AE136" s="586">
        <v>43830</v>
      </c>
      <c r="AF136" s="298"/>
      <c r="AG136" s="298"/>
      <c r="AH136" s="298"/>
      <c r="AI136" s="635"/>
      <c r="AJ136" s="81">
        <f t="shared" si="6"/>
        <v>0</v>
      </c>
      <c r="AK136" s="575">
        <f t="shared" si="7"/>
        <v>0</v>
      </c>
      <c r="AL136" s="84">
        <f t="shared" si="8"/>
        <v>0</v>
      </c>
    </row>
    <row r="137" spans="2:38" ht="89.25" customHeight="1" x14ac:dyDescent="0.25">
      <c r="B137" s="847" t="s">
        <v>391</v>
      </c>
      <c r="C137" s="1026" t="s">
        <v>392</v>
      </c>
      <c r="D137" s="1026" t="s">
        <v>52</v>
      </c>
      <c r="E137" s="229" t="s">
        <v>539</v>
      </c>
      <c r="F137" s="55" t="s">
        <v>176</v>
      </c>
      <c r="G137" s="863">
        <v>1</v>
      </c>
      <c r="H137" s="1027" t="s">
        <v>801</v>
      </c>
      <c r="I137" s="1028">
        <v>0.2</v>
      </c>
      <c r="J137" s="1029">
        <v>2</v>
      </c>
      <c r="K137" s="1028" t="s">
        <v>1098</v>
      </c>
      <c r="L137" s="1028" t="s">
        <v>802</v>
      </c>
      <c r="M137" s="578" t="s">
        <v>861</v>
      </c>
      <c r="N137" s="1054"/>
      <c r="O137" s="1054"/>
      <c r="P137" s="1054"/>
      <c r="Q137" s="1054"/>
      <c r="R137" s="795"/>
      <c r="S137" s="795"/>
      <c r="T137" s="795"/>
      <c r="U137" s="795"/>
      <c r="V137" s="795"/>
      <c r="W137" s="1053"/>
      <c r="X137" s="1053"/>
      <c r="Y137" s="1054"/>
      <c r="Z137" s="1054"/>
      <c r="AA137" s="42">
        <v>1</v>
      </c>
      <c r="AB137" s="349" t="s">
        <v>521</v>
      </c>
      <c r="AC137" s="575">
        <v>0.1</v>
      </c>
      <c r="AD137" s="583">
        <v>43606</v>
      </c>
      <c r="AE137" s="565">
        <v>43623</v>
      </c>
      <c r="AF137" s="575"/>
      <c r="AG137" s="1056" t="s">
        <v>861</v>
      </c>
      <c r="AH137" s="609" t="s">
        <v>656</v>
      </c>
      <c r="AI137" s="587" t="s">
        <v>1099</v>
      </c>
      <c r="AJ137" s="81" t="e">
        <f t="shared" si="6"/>
        <v>#VALUE!</v>
      </c>
      <c r="AK137" s="575" t="e">
        <f t="shared" si="7"/>
        <v>#VALUE!</v>
      </c>
      <c r="AL137" s="84" t="e">
        <f t="shared" si="8"/>
        <v>#VALUE!</v>
      </c>
    </row>
    <row r="138" spans="2:38" ht="89.25" customHeight="1" x14ac:dyDescent="0.25">
      <c r="B138" s="847"/>
      <c r="C138" s="1026"/>
      <c r="D138" s="1026"/>
      <c r="E138" s="229" t="s">
        <v>539</v>
      </c>
      <c r="F138" s="55" t="s">
        <v>176</v>
      </c>
      <c r="G138" s="863"/>
      <c r="H138" s="1027"/>
      <c r="I138" s="1028"/>
      <c r="J138" s="1029"/>
      <c r="K138" s="1028"/>
      <c r="L138" s="1028"/>
      <c r="M138" s="578" t="s">
        <v>861</v>
      </c>
      <c r="N138" s="1054"/>
      <c r="O138" s="1054"/>
      <c r="P138" s="1054"/>
      <c r="Q138" s="1054"/>
      <c r="R138" s="795"/>
      <c r="S138" s="795"/>
      <c r="T138" s="795"/>
      <c r="U138" s="795"/>
      <c r="V138" s="795"/>
      <c r="W138" s="1053"/>
      <c r="X138" s="1053"/>
      <c r="Y138" s="1054"/>
      <c r="Z138" s="1054"/>
      <c r="AA138" s="42">
        <v>2</v>
      </c>
      <c r="AB138" s="349" t="s">
        <v>485</v>
      </c>
      <c r="AC138" s="575">
        <v>0.35</v>
      </c>
      <c r="AD138" s="565">
        <v>43633</v>
      </c>
      <c r="AE138" s="566">
        <v>43644</v>
      </c>
      <c r="AF138" s="575"/>
      <c r="AG138" s="1056"/>
      <c r="AH138" s="609" t="s">
        <v>656</v>
      </c>
      <c r="AI138" s="587" t="s">
        <v>1099</v>
      </c>
      <c r="AJ138" s="81" t="e">
        <f t="shared" si="6"/>
        <v>#VALUE!</v>
      </c>
      <c r="AK138" s="575" t="e">
        <f t="shared" si="7"/>
        <v>#VALUE!</v>
      </c>
      <c r="AL138" s="84" t="e">
        <f t="shared" si="8"/>
        <v>#VALUE!</v>
      </c>
    </row>
    <row r="139" spans="2:38" ht="90" customHeight="1" x14ac:dyDescent="0.25">
      <c r="B139" s="847"/>
      <c r="C139" s="1026"/>
      <c r="D139" s="1026"/>
      <c r="E139" s="229" t="s">
        <v>539</v>
      </c>
      <c r="F139" s="55" t="s">
        <v>176</v>
      </c>
      <c r="G139" s="863"/>
      <c r="H139" s="1027"/>
      <c r="I139" s="1028"/>
      <c r="J139" s="1029"/>
      <c r="K139" s="1028"/>
      <c r="L139" s="1028"/>
      <c r="M139" s="578" t="s">
        <v>861</v>
      </c>
      <c r="N139" s="1054"/>
      <c r="O139" s="1054"/>
      <c r="P139" s="1054"/>
      <c r="Q139" s="1054"/>
      <c r="R139" s="795"/>
      <c r="S139" s="795"/>
      <c r="T139" s="795"/>
      <c r="U139" s="795"/>
      <c r="V139" s="795"/>
      <c r="W139" s="1053"/>
      <c r="X139" s="1053"/>
      <c r="Y139" s="1054"/>
      <c r="Z139" s="1054"/>
      <c r="AA139" s="42">
        <v>3</v>
      </c>
      <c r="AB139" s="349" t="s">
        <v>1100</v>
      </c>
      <c r="AC139" s="575">
        <v>0.05</v>
      </c>
      <c r="AD139" s="565">
        <v>43645</v>
      </c>
      <c r="AE139" s="566">
        <v>43654</v>
      </c>
      <c r="AF139" s="575"/>
      <c r="AG139" s="1056"/>
      <c r="AH139" s="609" t="s">
        <v>656</v>
      </c>
      <c r="AI139" s="587" t="s">
        <v>1099</v>
      </c>
      <c r="AJ139" s="81" t="e">
        <f t="shared" si="6"/>
        <v>#VALUE!</v>
      </c>
      <c r="AK139" s="575" t="e">
        <f t="shared" si="7"/>
        <v>#VALUE!</v>
      </c>
      <c r="AL139" s="84" t="e">
        <f t="shared" si="8"/>
        <v>#VALUE!</v>
      </c>
    </row>
    <row r="140" spans="2:38" ht="89.25" customHeight="1" x14ac:dyDescent="0.25">
      <c r="B140" s="847"/>
      <c r="C140" s="1026"/>
      <c r="D140" s="1026"/>
      <c r="E140" s="229" t="s">
        <v>539</v>
      </c>
      <c r="F140" s="55" t="s">
        <v>176</v>
      </c>
      <c r="G140" s="863"/>
      <c r="H140" s="1027"/>
      <c r="I140" s="1028"/>
      <c r="J140" s="1029"/>
      <c r="K140" s="1028"/>
      <c r="L140" s="1028"/>
      <c r="M140" s="578" t="s">
        <v>861</v>
      </c>
      <c r="N140" s="1054"/>
      <c r="O140" s="1054"/>
      <c r="P140" s="1054"/>
      <c r="Q140" s="1054"/>
      <c r="R140" s="795"/>
      <c r="S140" s="795"/>
      <c r="T140" s="795"/>
      <c r="U140" s="795"/>
      <c r="V140" s="795"/>
      <c r="W140" s="1053"/>
      <c r="X140" s="1053"/>
      <c r="Y140" s="1054"/>
      <c r="Z140" s="1054"/>
      <c r="AA140" s="42">
        <v>1</v>
      </c>
      <c r="AB140" s="349" t="s">
        <v>521</v>
      </c>
      <c r="AC140" s="575">
        <v>0.1</v>
      </c>
      <c r="AD140" s="565">
        <v>43778</v>
      </c>
      <c r="AE140" s="566">
        <v>43785</v>
      </c>
      <c r="AF140" s="575"/>
      <c r="AG140" s="1056"/>
      <c r="AH140" s="591"/>
      <c r="AI140" s="591"/>
      <c r="AJ140" s="81">
        <f t="shared" si="6"/>
        <v>0</v>
      </c>
      <c r="AK140" s="575">
        <f t="shared" si="7"/>
        <v>0</v>
      </c>
      <c r="AL140" s="84">
        <f t="shared" si="8"/>
        <v>0</v>
      </c>
    </row>
    <row r="141" spans="2:38" ht="89.25" customHeight="1" x14ac:dyDescent="0.25">
      <c r="B141" s="847"/>
      <c r="C141" s="1026"/>
      <c r="D141" s="1026"/>
      <c r="E141" s="229" t="s">
        <v>539</v>
      </c>
      <c r="F141" s="55" t="s">
        <v>176</v>
      </c>
      <c r="G141" s="863"/>
      <c r="H141" s="1027"/>
      <c r="I141" s="1028"/>
      <c r="J141" s="1029"/>
      <c r="K141" s="1028"/>
      <c r="L141" s="1028"/>
      <c r="M141" s="578" t="s">
        <v>861</v>
      </c>
      <c r="N141" s="632"/>
      <c r="O141" s="632"/>
      <c r="P141" s="632"/>
      <c r="Q141" s="632"/>
      <c r="R141" s="340"/>
      <c r="S141" s="340"/>
      <c r="T141" s="340"/>
      <c r="U141" s="340"/>
      <c r="V141" s="340"/>
      <c r="W141" s="633"/>
      <c r="X141" s="633"/>
      <c r="Y141" s="632"/>
      <c r="Z141" s="632"/>
      <c r="AA141" s="42">
        <v>2</v>
      </c>
      <c r="AB141" s="349" t="s">
        <v>485</v>
      </c>
      <c r="AC141" s="575">
        <v>0.35</v>
      </c>
      <c r="AD141" s="565">
        <v>43794</v>
      </c>
      <c r="AE141" s="566">
        <v>43808</v>
      </c>
      <c r="AF141" s="575"/>
      <c r="AG141" s="1056"/>
      <c r="AH141" s="591"/>
      <c r="AI141" s="591"/>
      <c r="AJ141" s="81">
        <f t="shared" si="6"/>
        <v>0</v>
      </c>
      <c r="AK141" s="575">
        <f t="shared" si="7"/>
        <v>0</v>
      </c>
      <c r="AL141" s="84">
        <f t="shared" si="8"/>
        <v>0</v>
      </c>
    </row>
    <row r="142" spans="2:38" ht="90" customHeight="1" x14ac:dyDescent="0.25">
      <c r="B142" s="847"/>
      <c r="C142" s="1026"/>
      <c r="D142" s="1026"/>
      <c r="E142" s="229" t="s">
        <v>539</v>
      </c>
      <c r="F142" s="55" t="s">
        <v>176</v>
      </c>
      <c r="G142" s="863"/>
      <c r="H142" s="1027"/>
      <c r="I142" s="1028"/>
      <c r="J142" s="1029"/>
      <c r="K142" s="1028"/>
      <c r="L142" s="1028"/>
      <c r="M142" s="578" t="s">
        <v>861</v>
      </c>
      <c r="N142" s="632"/>
      <c r="O142" s="632"/>
      <c r="P142" s="632"/>
      <c r="Q142" s="632"/>
      <c r="R142" s="340"/>
      <c r="S142" s="340"/>
      <c r="T142" s="340"/>
      <c r="U142" s="340"/>
      <c r="V142" s="340"/>
      <c r="W142" s="633"/>
      <c r="X142" s="633"/>
      <c r="Y142" s="632"/>
      <c r="Z142" s="632"/>
      <c r="AA142" s="42">
        <v>3</v>
      </c>
      <c r="AB142" s="349" t="s">
        <v>1100</v>
      </c>
      <c r="AC142" s="575">
        <v>0.05</v>
      </c>
      <c r="AD142" s="565">
        <v>43809</v>
      </c>
      <c r="AE142" s="566">
        <v>43815</v>
      </c>
      <c r="AF142" s="575"/>
      <c r="AG142" s="1056"/>
      <c r="AH142" s="591"/>
      <c r="AI142" s="591"/>
      <c r="AJ142" s="81">
        <f t="shared" si="6"/>
        <v>0</v>
      </c>
      <c r="AK142" s="575">
        <f t="shared" si="7"/>
        <v>0</v>
      </c>
      <c r="AL142" s="84">
        <f t="shared" si="8"/>
        <v>0</v>
      </c>
    </row>
    <row r="143" spans="2:38" ht="89.25" customHeight="1" x14ac:dyDescent="0.25">
      <c r="B143" s="847" t="s">
        <v>391</v>
      </c>
      <c r="C143" s="1026" t="s">
        <v>392</v>
      </c>
      <c r="D143" s="1026" t="s">
        <v>52</v>
      </c>
      <c r="E143" s="229" t="s">
        <v>539</v>
      </c>
      <c r="F143" s="55" t="s">
        <v>176</v>
      </c>
      <c r="G143" s="863">
        <v>2</v>
      </c>
      <c r="H143" s="864" t="s">
        <v>1101</v>
      </c>
      <c r="I143" s="1062">
        <v>0.2</v>
      </c>
      <c r="J143" s="1090">
        <v>100</v>
      </c>
      <c r="K143" s="1062" t="s">
        <v>481</v>
      </c>
      <c r="L143" s="1062" t="s">
        <v>1102</v>
      </c>
      <c r="M143" s="572" t="s">
        <v>861</v>
      </c>
      <c r="N143" s="1070"/>
      <c r="O143" s="1070"/>
      <c r="P143" s="1070"/>
      <c r="Q143" s="1070"/>
      <c r="R143" s="1070"/>
      <c r="S143" s="1070"/>
      <c r="T143" s="1070"/>
      <c r="U143" s="1070"/>
      <c r="V143" s="1070"/>
      <c r="W143" s="1072"/>
      <c r="X143" s="1072"/>
      <c r="Y143" s="1070"/>
      <c r="Z143" s="1091"/>
      <c r="AA143" s="42">
        <v>1</v>
      </c>
      <c r="AB143" s="224" t="s">
        <v>1103</v>
      </c>
      <c r="AC143" s="592">
        <v>0.15</v>
      </c>
      <c r="AD143" s="593">
        <v>43475</v>
      </c>
      <c r="AE143" s="594">
        <v>43524</v>
      </c>
      <c r="AF143" s="592"/>
      <c r="AG143" s="1063" t="s">
        <v>861</v>
      </c>
      <c r="AH143" s="576">
        <v>15</v>
      </c>
      <c r="AI143" s="576" t="s">
        <v>1104</v>
      </c>
      <c r="AJ143" s="81">
        <f t="shared" si="6"/>
        <v>2.25</v>
      </c>
      <c r="AK143" s="575">
        <f t="shared" si="7"/>
        <v>33.75</v>
      </c>
      <c r="AL143" s="84">
        <f t="shared" si="8"/>
        <v>0.45</v>
      </c>
    </row>
    <row r="144" spans="2:38" ht="89.25" customHeight="1" x14ac:dyDescent="0.25">
      <c r="B144" s="847"/>
      <c r="C144" s="1026"/>
      <c r="D144" s="1026"/>
      <c r="E144" s="229" t="s">
        <v>539</v>
      </c>
      <c r="F144" s="55" t="s">
        <v>176</v>
      </c>
      <c r="G144" s="863"/>
      <c r="H144" s="864"/>
      <c r="I144" s="1062"/>
      <c r="J144" s="1090"/>
      <c r="K144" s="1062"/>
      <c r="L144" s="1062"/>
      <c r="M144" s="572" t="s">
        <v>861</v>
      </c>
      <c r="N144" s="1070"/>
      <c r="O144" s="1070"/>
      <c r="P144" s="1070"/>
      <c r="Q144" s="1070"/>
      <c r="R144" s="1070"/>
      <c r="S144" s="1070"/>
      <c r="T144" s="1070"/>
      <c r="U144" s="1070"/>
      <c r="V144" s="1070"/>
      <c r="W144" s="1072"/>
      <c r="X144" s="1072"/>
      <c r="Y144" s="1070"/>
      <c r="Z144" s="1091"/>
      <c r="AA144" s="42">
        <v>2</v>
      </c>
      <c r="AB144" s="224" t="s">
        <v>1105</v>
      </c>
      <c r="AC144" s="592">
        <v>0.4</v>
      </c>
      <c r="AD144" s="593">
        <v>43525</v>
      </c>
      <c r="AE144" s="594">
        <v>43585</v>
      </c>
      <c r="AF144" s="592"/>
      <c r="AG144" s="1063"/>
      <c r="AH144" s="591"/>
      <c r="AI144" s="591"/>
      <c r="AJ144" s="81">
        <f t="shared" si="6"/>
        <v>0</v>
      </c>
      <c r="AK144" s="575">
        <f t="shared" si="7"/>
        <v>0</v>
      </c>
      <c r="AL144" s="84">
        <f t="shared" si="8"/>
        <v>0</v>
      </c>
    </row>
    <row r="145" spans="2:38" ht="89.25" customHeight="1" x14ac:dyDescent="0.25">
      <c r="B145" s="847"/>
      <c r="C145" s="1026"/>
      <c r="D145" s="1026"/>
      <c r="E145" s="229" t="s">
        <v>539</v>
      </c>
      <c r="F145" s="55" t="s">
        <v>176</v>
      </c>
      <c r="G145" s="863"/>
      <c r="H145" s="864"/>
      <c r="I145" s="1062"/>
      <c r="J145" s="1090"/>
      <c r="K145" s="1062"/>
      <c r="L145" s="1062"/>
      <c r="M145" s="572" t="s">
        <v>861</v>
      </c>
      <c r="N145" s="1070"/>
      <c r="O145" s="1070"/>
      <c r="P145" s="1070"/>
      <c r="Q145" s="1070"/>
      <c r="R145" s="1070"/>
      <c r="S145" s="1070"/>
      <c r="T145" s="1070"/>
      <c r="U145" s="1070"/>
      <c r="V145" s="1070"/>
      <c r="W145" s="1072"/>
      <c r="X145" s="1072"/>
      <c r="Y145" s="1070"/>
      <c r="Z145" s="1070"/>
      <c r="AA145" s="42">
        <v>3</v>
      </c>
      <c r="AB145" s="224" t="s">
        <v>1106</v>
      </c>
      <c r="AC145" s="592">
        <v>0.15</v>
      </c>
      <c r="AD145" s="593">
        <v>43586</v>
      </c>
      <c r="AE145" s="594">
        <v>43616</v>
      </c>
      <c r="AF145" s="592"/>
      <c r="AG145" s="1063"/>
      <c r="AH145" s="591"/>
      <c r="AI145" s="591"/>
      <c r="AJ145" s="81">
        <f t="shared" si="6"/>
        <v>0</v>
      </c>
      <c r="AK145" s="575">
        <f t="shared" si="7"/>
        <v>0</v>
      </c>
      <c r="AL145" s="84">
        <f t="shared" si="8"/>
        <v>0</v>
      </c>
    </row>
    <row r="146" spans="2:38" ht="89.25" customHeight="1" x14ac:dyDescent="0.25">
      <c r="B146" s="847"/>
      <c r="C146" s="1026"/>
      <c r="D146" s="1026"/>
      <c r="E146" s="229" t="s">
        <v>539</v>
      </c>
      <c r="F146" s="55" t="s">
        <v>176</v>
      </c>
      <c r="G146" s="863"/>
      <c r="H146" s="864"/>
      <c r="I146" s="1062"/>
      <c r="J146" s="1090"/>
      <c r="K146" s="1062"/>
      <c r="L146" s="1062"/>
      <c r="M146" s="572" t="s">
        <v>861</v>
      </c>
      <c r="N146" s="1070"/>
      <c r="O146" s="1070"/>
      <c r="P146" s="1070"/>
      <c r="Q146" s="1070"/>
      <c r="R146" s="1070"/>
      <c r="S146" s="1070"/>
      <c r="T146" s="1070"/>
      <c r="U146" s="1070"/>
      <c r="V146" s="1070"/>
      <c r="W146" s="1072"/>
      <c r="X146" s="1072"/>
      <c r="Y146" s="1070"/>
      <c r="Z146" s="1070"/>
      <c r="AA146" s="42">
        <v>4</v>
      </c>
      <c r="AB146" s="224" t="s">
        <v>1107</v>
      </c>
      <c r="AC146" s="592">
        <v>0.2</v>
      </c>
      <c r="AD146" s="593">
        <v>43617</v>
      </c>
      <c r="AE146" s="594">
        <v>43769</v>
      </c>
      <c r="AF146" s="592"/>
      <c r="AG146" s="1063"/>
      <c r="AH146" s="591"/>
      <c r="AI146" s="591"/>
      <c r="AJ146" s="81">
        <f t="shared" si="6"/>
        <v>0</v>
      </c>
      <c r="AK146" s="575">
        <f t="shared" si="7"/>
        <v>0</v>
      </c>
      <c r="AL146" s="84">
        <f t="shared" si="8"/>
        <v>0</v>
      </c>
    </row>
    <row r="147" spans="2:38" ht="90" customHeight="1" x14ac:dyDescent="0.25">
      <c r="B147" s="847"/>
      <c r="C147" s="1026"/>
      <c r="D147" s="1026"/>
      <c r="E147" s="229" t="s">
        <v>539</v>
      </c>
      <c r="F147" s="55" t="s">
        <v>176</v>
      </c>
      <c r="G147" s="863"/>
      <c r="H147" s="864"/>
      <c r="I147" s="1062"/>
      <c r="J147" s="1090"/>
      <c r="K147" s="1062"/>
      <c r="L147" s="1062"/>
      <c r="M147" s="572" t="s">
        <v>861</v>
      </c>
      <c r="N147" s="1070"/>
      <c r="O147" s="1070"/>
      <c r="P147" s="1070"/>
      <c r="Q147" s="1070"/>
      <c r="R147" s="1070"/>
      <c r="S147" s="1070"/>
      <c r="T147" s="1070"/>
      <c r="U147" s="1070"/>
      <c r="V147" s="1070"/>
      <c r="W147" s="1072"/>
      <c r="X147" s="1072"/>
      <c r="Y147" s="1070"/>
      <c r="Z147" s="1070"/>
      <c r="AA147" s="42">
        <v>5</v>
      </c>
      <c r="AB147" s="224" t="s">
        <v>1108</v>
      </c>
      <c r="AC147" s="592">
        <v>0.1</v>
      </c>
      <c r="AD147" s="593">
        <v>43770</v>
      </c>
      <c r="AE147" s="594" t="s">
        <v>1109</v>
      </c>
      <c r="AF147" s="592"/>
      <c r="AG147" s="1063"/>
      <c r="AH147" s="591"/>
      <c r="AI147" s="591"/>
      <c r="AJ147" s="81">
        <f t="shared" si="6"/>
        <v>0</v>
      </c>
      <c r="AK147" s="575">
        <f t="shared" si="7"/>
        <v>0</v>
      </c>
      <c r="AL147" s="84">
        <f t="shared" si="8"/>
        <v>0</v>
      </c>
    </row>
    <row r="148" spans="2:38" ht="89.25" customHeight="1" x14ac:dyDescent="0.25">
      <c r="B148" s="847" t="s">
        <v>391</v>
      </c>
      <c r="C148" s="1026" t="s">
        <v>392</v>
      </c>
      <c r="D148" s="1026" t="s">
        <v>52</v>
      </c>
      <c r="E148" s="229" t="s">
        <v>539</v>
      </c>
      <c r="F148" s="55" t="s">
        <v>176</v>
      </c>
      <c r="G148" s="863">
        <v>3</v>
      </c>
      <c r="H148" s="1027" t="s">
        <v>807</v>
      </c>
      <c r="I148" s="1028">
        <v>0.2</v>
      </c>
      <c r="J148" s="1029">
        <v>4</v>
      </c>
      <c r="K148" s="1028" t="s">
        <v>1110</v>
      </c>
      <c r="L148" s="1028" t="s">
        <v>1111</v>
      </c>
      <c r="M148" s="578" t="s">
        <v>861</v>
      </c>
      <c r="N148" s="1054"/>
      <c r="O148" s="1054"/>
      <c r="P148" s="1054"/>
      <c r="Q148" s="1054"/>
      <c r="R148" s="795"/>
      <c r="S148" s="795"/>
      <c r="T148" s="795"/>
      <c r="U148" s="795"/>
      <c r="V148" s="795"/>
      <c r="W148" s="1053"/>
      <c r="X148" s="1053"/>
      <c r="Y148" s="1054"/>
      <c r="Z148" s="1055"/>
      <c r="AA148" s="42">
        <v>1</v>
      </c>
      <c r="AB148" s="349" t="s">
        <v>1112</v>
      </c>
      <c r="AC148" s="575">
        <v>0.12</v>
      </c>
      <c r="AD148" s="565">
        <v>43556</v>
      </c>
      <c r="AE148" s="566">
        <v>43565</v>
      </c>
      <c r="AF148" s="575"/>
      <c r="AG148" s="1056" t="s">
        <v>861</v>
      </c>
      <c r="AH148" s="609" t="s">
        <v>656</v>
      </c>
      <c r="AI148" s="587" t="s">
        <v>1113</v>
      </c>
      <c r="AJ148" s="81" t="e">
        <f t="shared" si="6"/>
        <v>#VALUE!</v>
      </c>
      <c r="AK148" s="575" t="e">
        <f t="shared" si="7"/>
        <v>#VALUE!</v>
      </c>
      <c r="AL148" s="84" t="e">
        <f t="shared" si="8"/>
        <v>#VALUE!</v>
      </c>
    </row>
    <row r="149" spans="2:38" ht="89.25" customHeight="1" x14ac:dyDescent="0.25">
      <c r="B149" s="847"/>
      <c r="C149" s="1026"/>
      <c r="D149" s="1026"/>
      <c r="E149" s="229" t="s">
        <v>539</v>
      </c>
      <c r="F149" s="55" t="s">
        <v>176</v>
      </c>
      <c r="G149" s="863"/>
      <c r="H149" s="1027"/>
      <c r="I149" s="1028"/>
      <c r="J149" s="1029"/>
      <c r="K149" s="1028"/>
      <c r="L149" s="1028"/>
      <c r="M149" s="578" t="s">
        <v>861</v>
      </c>
      <c r="N149" s="1054"/>
      <c r="O149" s="1054"/>
      <c r="P149" s="1054"/>
      <c r="Q149" s="1054"/>
      <c r="R149" s="795"/>
      <c r="S149" s="795"/>
      <c r="T149" s="795"/>
      <c r="U149" s="795"/>
      <c r="V149" s="795"/>
      <c r="W149" s="1053"/>
      <c r="X149" s="1053"/>
      <c r="Y149" s="1054"/>
      <c r="Z149" s="1055"/>
      <c r="AA149" s="42">
        <v>2</v>
      </c>
      <c r="AB149" s="349" t="s">
        <v>1114</v>
      </c>
      <c r="AC149" s="575">
        <v>0.08</v>
      </c>
      <c r="AD149" s="565">
        <v>43556</v>
      </c>
      <c r="AE149" s="566">
        <v>43565</v>
      </c>
      <c r="AF149" s="575"/>
      <c r="AG149" s="1056"/>
      <c r="AH149" s="591"/>
      <c r="AI149" s="591"/>
      <c r="AJ149" s="81">
        <f t="shared" si="6"/>
        <v>0</v>
      </c>
      <c r="AK149" s="575">
        <f t="shared" si="7"/>
        <v>0</v>
      </c>
      <c r="AL149" s="84">
        <f t="shared" si="8"/>
        <v>0</v>
      </c>
    </row>
    <row r="150" spans="2:38" ht="90" customHeight="1" x14ac:dyDescent="0.25">
      <c r="B150" s="847"/>
      <c r="C150" s="1026"/>
      <c r="D150" s="1026"/>
      <c r="E150" s="229" t="s">
        <v>539</v>
      </c>
      <c r="F150" s="55" t="s">
        <v>176</v>
      </c>
      <c r="G150" s="863"/>
      <c r="H150" s="1027"/>
      <c r="I150" s="1028"/>
      <c r="J150" s="1029"/>
      <c r="K150" s="1028"/>
      <c r="L150" s="1028"/>
      <c r="M150" s="578" t="s">
        <v>861</v>
      </c>
      <c r="N150" s="1054"/>
      <c r="O150" s="1054"/>
      <c r="P150" s="1054"/>
      <c r="Q150" s="1054"/>
      <c r="R150" s="795"/>
      <c r="S150" s="795"/>
      <c r="T150" s="795"/>
      <c r="U150" s="795"/>
      <c r="V150" s="795"/>
      <c r="W150" s="1053"/>
      <c r="X150" s="1053"/>
      <c r="Y150" s="1054"/>
      <c r="Z150" s="1054"/>
      <c r="AA150" s="42">
        <v>3</v>
      </c>
      <c r="AB150" s="349" t="s">
        <v>1115</v>
      </c>
      <c r="AC150" s="575">
        <v>0.05</v>
      </c>
      <c r="AD150" s="565">
        <v>43566</v>
      </c>
      <c r="AE150" s="566">
        <v>43580</v>
      </c>
      <c r="AF150" s="575"/>
      <c r="AG150" s="1056"/>
      <c r="AH150" s="591"/>
      <c r="AI150" s="591"/>
      <c r="AJ150" s="81">
        <f t="shared" si="6"/>
        <v>0</v>
      </c>
      <c r="AK150" s="575">
        <f t="shared" si="7"/>
        <v>0</v>
      </c>
      <c r="AL150" s="84">
        <f t="shared" si="8"/>
        <v>0</v>
      </c>
    </row>
    <row r="151" spans="2:38" ht="89.25" customHeight="1" x14ac:dyDescent="0.25">
      <c r="B151" s="847"/>
      <c r="C151" s="1026"/>
      <c r="D151" s="1026"/>
      <c r="E151" s="229" t="s">
        <v>539</v>
      </c>
      <c r="F151" s="55" t="s">
        <v>176</v>
      </c>
      <c r="G151" s="863"/>
      <c r="H151" s="1027"/>
      <c r="I151" s="1028"/>
      <c r="J151" s="1029"/>
      <c r="K151" s="1028"/>
      <c r="L151" s="1028"/>
      <c r="M151" s="578" t="s">
        <v>861</v>
      </c>
      <c r="N151" s="1054"/>
      <c r="O151" s="1054"/>
      <c r="P151" s="1054"/>
      <c r="Q151" s="1054"/>
      <c r="R151" s="795"/>
      <c r="S151" s="795"/>
      <c r="T151" s="795"/>
      <c r="U151" s="795"/>
      <c r="V151" s="795"/>
      <c r="W151" s="1053"/>
      <c r="X151" s="1053"/>
      <c r="Y151" s="1054"/>
      <c r="Z151" s="1055"/>
      <c r="AA151" s="42">
        <v>1</v>
      </c>
      <c r="AB151" s="349" t="s">
        <v>1112</v>
      </c>
      <c r="AC151" s="575">
        <v>0.12</v>
      </c>
      <c r="AD151" s="565">
        <v>43647</v>
      </c>
      <c r="AE151" s="566">
        <v>43656</v>
      </c>
      <c r="AF151" s="575"/>
      <c r="AG151" s="1056"/>
      <c r="AH151" s="591"/>
      <c r="AI151" s="591"/>
      <c r="AJ151" s="81">
        <f t="shared" si="6"/>
        <v>0</v>
      </c>
      <c r="AK151" s="575">
        <f t="shared" si="7"/>
        <v>0</v>
      </c>
      <c r="AL151" s="84">
        <f t="shared" si="8"/>
        <v>0</v>
      </c>
    </row>
    <row r="152" spans="2:38" ht="89.25" customHeight="1" x14ac:dyDescent="0.25">
      <c r="B152" s="847"/>
      <c r="C152" s="1026"/>
      <c r="D152" s="1026"/>
      <c r="E152" s="229" t="s">
        <v>539</v>
      </c>
      <c r="F152" s="55" t="s">
        <v>176</v>
      </c>
      <c r="G152" s="863"/>
      <c r="H152" s="1027"/>
      <c r="I152" s="1028"/>
      <c r="J152" s="1029"/>
      <c r="K152" s="1028"/>
      <c r="L152" s="1028"/>
      <c r="M152" s="578" t="s">
        <v>861</v>
      </c>
      <c r="N152" s="1054"/>
      <c r="O152" s="1054"/>
      <c r="P152" s="1054"/>
      <c r="Q152" s="1054"/>
      <c r="R152" s="795"/>
      <c r="S152" s="795"/>
      <c r="T152" s="795"/>
      <c r="U152" s="795"/>
      <c r="V152" s="795"/>
      <c r="W152" s="1053"/>
      <c r="X152" s="1053"/>
      <c r="Y152" s="1054"/>
      <c r="Z152" s="1055"/>
      <c r="AA152" s="42">
        <v>2</v>
      </c>
      <c r="AB152" s="349" t="s">
        <v>1114</v>
      </c>
      <c r="AC152" s="575">
        <v>0.08</v>
      </c>
      <c r="AD152" s="565">
        <v>43647</v>
      </c>
      <c r="AE152" s="566">
        <v>43656</v>
      </c>
      <c r="AF152" s="575"/>
      <c r="AG152" s="1056"/>
      <c r="AH152" s="591"/>
      <c r="AI152" s="591"/>
      <c r="AJ152" s="81">
        <f t="shared" si="6"/>
        <v>0</v>
      </c>
      <c r="AK152" s="575">
        <f t="shared" si="7"/>
        <v>0</v>
      </c>
      <c r="AL152" s="84">
        <f t="shared" si="8"/>
        <v>0</v>
      </c>
    </row>
    <row r="153" spans="2:38" ht="90" customHeight="1" x14ac:dyDescent="0.25">
      <c r="B153" s="847"/>
      <c r="C153" s="1026"/>
      <c r="D153" s="1026"/>
      <c r="E153" s="229" t="s">
        <v>539</v>
      </c>
      <c r="F153" s="55" t="s">
        <v>176</v>
      </c>
      <c r="G153" s="863"/>
      <c r="H153" s="1027"/>
      <c r="I153" s="1028"/>
      <c r="J153" s="1029"/>
      <c r="K153" s="1028"/>
      <c r="L153" s="1028"/>
      <c r="M153" s="578" t="s">
        <v>861</v>
      </c>
      <c r="N153" s="1054"/>
      <c r="O153" s="1054"/>
      <c r="P153" s="1054"/>
      <c r="Q153" s="1054"/>
      <c r="R153" s="795"/>
      <c r="S153" s="795"/>
      <c r="T153" s="795"/>
      <c r="U153" s="795"/>
      <c r="V153" s="795"/>
      <c r="W153" s="1053"/>
      <c r="X153" s="1053"/>
      <c r="Y153" s="1054"/>
      <c r="Z153" s="1054"/>
      <c r="AA153" s="42">
        <v>3</v>
      </c>
      <c r="AB153" s="349" t="s">
        <v>1115</v>
      </c>
      <c r="AC153" s="575">
        <v>0.05</v>
      </c>
      <c r="AD153" s="565">
        <v>43657</v>
      </c>
      <c r="AE153" s="566">
        <v>43671</v>
      </c>
      <c r="AF153" s="575"/>
      <c r="AG153" s="1056"/>
      <c r="AH153" s="591"/>
      <c r="AI153" s="591"/>
      <c r="AJ153" s="81">
        <f t="shared" si="6"/>
        <v>0</v>
      </c>
      <c r="AK153" s="575">
        <f t="shared" si="7"/>
        <v>0</v>
      </c>
      <c r="AL153" s="84">
        <f t="shared" si="8"/>
        <v>0</v>
      </c>
    </row>
    <row r="154" spans="2:38" ht="89.25" customHeight="1" x14ac:dyDescent="0.25">
      <c r="B154" s="847"/>
      <c r="C154" s="1026"/>
      <c r="D154" s="1026"/>
      <c r="E154" s="229" t="s">
        <v>539</v>
      </c>
      <c r="F154" s="55" t="s">
        <v>176</v>
      </c>
      <c r="G154" s="863"/>
      <c r="H154" s="1027"/>
      <c r="I154" s="1028"/>
      <c r="J154" s="1029"/>
      <c r="K154" s="1028"/>
      <c r="L154" s="1028"/>
      <c r="M154" s="578" t="s">
        <v>861</v>
      </c>
      <c r="N154" s="1054"/>
      <c r="O154" s="1054"/>
      <c r="P154" s="1054"/>
      <c r="Q154" s="1054"/>
      <c r="R154" s="795"/>
      <c r="S154" s="795"/>
      <c r="T154" s="795"/>
      <c r="U154" s="795"/>
      <c r="V154" s="795"/>
      <c r="W154" s="1053"/>
      <c r="X154" s="1053"/>
      <c r="Y154" s="1054"/>
      <c r="Z154" s="1055"/>
      <c r="AA154" s="42">
        <v>1</v>
      </c>
      <c r="AB154" s="349" t="s">
        <v>1112</v>
      </c>
      <c r="AC154" s="575">
        <v>0.12</v>
      </c>
      <c r="AD154" s="565">
        <v>43739</v>
      </c>
      <c r="AE154" s="566">
        <v>43748</v>
      </c>
      <c r="AF154" s="575"/>
      <c r="AG154" s="1056"/>
      <c r="AH154" s="591"/>
      <c r="AI154" s="591"/>
      <c r="AJ154" s="81">
        <f t="shared" si="6"/>
        <v>0</v>
      </c>
      <c r="AK154" s="575">
        <f t="shared" si="7"/>
        <v>0</v>
      </c>
      <c r="AL154" s="84">
        <f t="shared" si="8"/>
        <v>0</v>
      </c>
    </row>
    <row r="155" spans="2:38" ht="89.25" customHeight="1" x14ac:dyDescent="0.25">
      <c r="B155" s="847"/>
      <c r="C155" s="1026"/>
      <c r="D155" s="1026"/>
      <c r="E155" s="229" t="s">
        <v>539</v>
      </c>
      <c r="F155" s="55" t="s">
        <v>176</v>
      </c>
      <c r="G155" s="863"/>
      <c r="H155" s="1027"/>
      <c r="I155" s="1028"/>
      <c r="J155" s="1029"/>
      <c r="K155" s="1028"/>
      <c r="L155" s="1028"/>
      <c r="M155" s="578" t="s">
        <v>861</v>
      </c>
      <c r="N155" s="1054"/>
      <c r="O155" s="1054"/>
      <c r="P155" s="1054"/>
      <c r="Q155" s="1054"/>
      <c r="R155" s="795"/>
      <c r="S155" s="795"/>
      <c r="T155" s="795"/>
      <c r="U155" s="795"/>
      <c r="V155" s="795"/>
      <c r="W155" s="1053"/>
      <c r="X155" s="1053"/>
      <c r="Y155" s="1054"/>
      <c r="Z155" s="1055"/>
      <c r="AA155" s="42">
        <v>2</v>
      </c>
      <c r="AB155" s="349" t="s">
        <v>1114</v>
      </c>
      <c r="AC155" s="575">
        <v>0.08</v>
      </c>
      <c r="AD155" s="565">
        <v>43739</v>
      </c>
      <c r="AE155" s="566">
        <v>43748</v>
      </c>
      <c r="AF155" s="575"/>
      <c r="AG155" s="1056"/>
      <c r="AH155" s="591"/>
      <c r="AI155" s="591"/>
      <c r="AJ155" s="81">
        <f t="shared" si="6"/>
        <v>0</v>
      </c>
      <c r="AK155" s="575">
        <f t="shared" si="7"/>
        <v>0</v>
      </c>
      <c r="AL155" s="84">
        <f t="shared" si="8"/>
        <v>0</v>
      </c>
    </row>
    <row r="156" spans="2:38" ht="90" customHeight="1" x14ac:dyDescent="0.25">
      <c r="B156" s="847"/>
      <c r="C156" s="1026"/>
      <c r="D156" s="1026"/>
      <c r="E156" s="229" t="s">
        <v>539</v>
      </c>
      <c r="F156" s="55" t="s">
        <v>176</v>
      </c>
      <c r="G156" s="863"/>
      <c r="H156" s="1027"/>
      <c r="I156" s="1028"/>
      <c r="J156" s="1029"/>
      <c r="K156" s="1028"/>
      <c r="L156" s="1028"/>
      <c r="M156" s="578" t="s">
        <v>861</v>
      </c>
      <c r="N156" s="1054"/>
      <c r="O156" s="1054"/>
      <c r="P156" s="1054"/>
      <c r="Q156" s="1054"/>
      <c r="R156" s="795"/>
      <c r="S156" s="795"/>
      <c r="T156" s="795"/>
      <c r="U156" s="795"/>
      <c r="V156" s="795"/>
      <c r="W156" s="1053"/>
      <c r="X156" s="1053"/>
      <c r="Y156" s="1054"/>
      <c r="Z156" s="1054"/>
      <c r="AA156" s="42">
        <v>3</v>
      </c>
      <c r="AB156" s="349" t="s">
        <v>1115</v>
      </c>
      <c r="AC156" s="575">
        <v>0.05</v>
      </c>
      <c r="AD156" s="565">
        <v>43749</v>
      </c>
      <c r="AE156" s="566">
        <v>43763</v>
      </c>
      <c r="AF156" s="575"/>
      <c r="AG156" s="1056"/>
      <c r="AH156" s="591"/>
      <c r="AI156" s="591"/>
      <c r="AJ156" s="81">
        <f t="shared" si="6"/>
        <v>0</v>
      </c>
      <c r="AK156" s="575">
        <f t="shared" si="7"/>
        <v>0</v>
      </c>
      <c r="AL156" s="84">
        <f t="shared" si="8"/>
        <v>0</v>
      </c>
    </row>
    <row r="157" spans="2:38" ht="89.25" customHeight="1" x14ac:dyDescent="0.25">
      <c r="B157" s="847"/>
      <c r="C157" s="1026"/>
      <c r="D157" s="1026"/>
      <c r="E157" s="229" t="s">
        <v>539</v>
      </c>
      <c r="F157" s="55" t="s">
        <v>176</v>
      </c>
      <c r="G157" s="863"/>
      <c r="H157" s="1027"/>
      <c r="I157" s="1028"/>
      <c r="J157" s="1029"/>
      <c r="K157" s="1028"/>
      <c r="L157" s="1028"/>
      <c r="M157" s="578" t="s">
        <v>861</v>
      </c>
      <c r="N157" s="1054"/>
      <c r="O157" s="1054"/>
      <c r="P157" s="1054"/>
      <c r="Q157" s="1054"/>
      <c r="R157" s="795"/>
      <c r="S157" s="795"/>
      <c r="T157" s="795"/>
      <c r="U157" s="795"/>
      <c r="V157" s="795"/>
      <c r="W157" s="1053"/>
      <c r="X157" s="1053"/>
      <c r="Y157" s="1054"/>
      <c r="Z157" s="1055"/>
      <c r="AA157" s="42">
        <v>1</v>
      </c>
      <c r="AB157" s="349" t="s">
        <v>1112</v>
      </c>
      <c r="AC157" s="575">
        <v>0.12</v>
      </c>
      <c r="AD157" s="565">
        <v>43831</v>
      </c>
      <c r="AE157" s="566">
        <v>43835</v>
      </c>
      <c r="AF157" s="575"/>
      <c r="AG157" s="1056"/>
      <c r="AH157" s="591"/>
      <c r="AI157" s="591"/>
      <c r="AJ157" s="81">
        <f t="shared" si="6"/>
        <v>0</v>
      </c>
      <c r="AK157" s="575">
        <f t="shared" si="7"/>
        <v>0</v>
      </c>
      <c r="AL157" s="84">
        <f t="shared" si="8"/>
        <v>0</v>
      </c>
    </row>
    <row r="158" spans="2:38" ht="89.25" customHeight="1" x14ac:dyDescent="0.25">
      <c r="B158" s="847"/>
      <c r="C158" s="1026"/>
      <c r="D158" s="1026"/>
      <c r="E158" s="229" t="s">
        <v>539</v>
      </c>
      <c r="F158" s="55" t="s">
        <v>176</v>
      </c>
      <c r="G158" s="863"/>
      <c r="H158" s="1027"/>
      <c r="I158" s="1028"/>
      <c r="J158" s="1029"/>
      <c r="K158" s="1028"/>
      <c r="L158" s="1028"/>
      <c r="M158" s="578" t="s">
        <v>861</v>
      </c>
      <c r="N158" s="1054"/>
      <c r="O158" s="1054"/>
      <c r="P158" s="1054"/>
      <c r="Q158" s="1054"/>
      <c r="R158" s="795"/>
      <c r="S158" s="795"/>
      <c r="T158" s="795"/>
      <c r="U158" s="795"/>
      <c r="V158" s="795"/>
      <c r="W158" s="1053"/>
      <c r="X158" s="1053"/>
      <c r="Y158" s="1054"/>
      <c r="Z158" s="1055"/>
      <c r="AA158" s="42">
        <v>2</v>
      </c>
      <c r="AB158" s="349" t="s">
        <v>1114</v>
      </c>
      <c r="AC158" s="575">
        <v>0.08</v>
      </c>
      <c r="AD158" s="565">
        <v>43831</v>
      </c>
      <c r="AE158" s="566">
        <v>43835</v>
      </c>
      <c r="AF158" s="575"/>
      <c r="AG158" s="1056"/>
      <c r="AH158" s="591"/>
      <c r="AI158" s="591"/>
      <c r="AJ158" s="81">
        <f t="shared" si="6"/>
        <v>0</v>
      </c>
      <c r="AK158" s="575">
        <f t="shared" si="7"/>
        <v>0</v>
      </c>
      <c r="AL158" s="84">
        <f t="shared" si="8"/>
        <v>0</v>
      </c>
    </row>
    <row r="159" spans="2:38" ht="90" customHeight="1" x14ac:dyDescent="0.25">
      <c r="B159" s="847"/>
      <c r="C159" s="1026"/>
      <c r="D159" s="1026"/>
      <c r="E159" s="229" t="s">
        <v>539</v>
      </c>
      <c r="F159" s="55" t="s">
        <v>176</v>
      </c>
      <c r="G159" s="863"/>
      <c r="H159" s="1027"/>
      <c r="I159" s="1028"/>
      <c r="J159" s="1029"/>
      <c r="K159" s="1028"/>
      <c r="L159" s="1028"/>
      <c r="M159" s="578" t="s">
        <v>861</v>
      </c>
      <c r="N159" s="1054"/>
      <c r="O159" s="1054"/>
      <c r="P159" s="1054"/>
      <c r="Q159" s="1054"/>
      <c r="R159" s="795"/>
      <c r="S159" s="795"/>
      <c r="T159" s="795"/>
      <c r="U159" s="795"/>
      <c r="V159" s="795"/>
      <c r="W159" s="1053"/>
      <c r="X159" s="1053"/>
      <c r="Y159" s="1054"/>
      <c r="Z159" s="1054"/>
      <c r="AA159" s="42">
        <v>3</v>
      </c>
      <c r="AB159" s="349" t="s">
        <v>1115</v>
      </c>
      <c r="AC159" s="575">
        <v>0.05</v>
      </c>
      <c r="AD159" s="565">
        <v>43831</v>
      </c>
      <c r="AE159" s="566">
        <v>43835</v>
      </c>
      <c r="AF159" s="575"/>
      <c r="AG159" s="1056"/>
      <c r="AH159" s="591"/>
      <c r="AI159" s="591"/>
      <c r="AJ159" s="81">
        <f t="shared" si="6"/>
        <v>0</v>
      </c>
      <c r="AK159" s="575">
        <f t="shared" si="7"/>
        <v>0</v>
      </c>
      <c r="AL159" s="84">
        <f t="shared" si="8"/>
        <v>0</v>
      </c>
    </row>
    <row r="160" spans="2:38" ht="90" customHeight="1" x14ac:dyDescent="0.25">
      <c r="B160" s="847" t="s">
        <v>391</v>
      </c>
      <c r="C160" s="1026" t="s">
        <v>392</v>
      </c>
      <c r="D160" s="1026" t="s">
        <v>52</v>
      </c>
      <c r="E160" s="229" t="s">
        <v>539</v>
      </c>
      <c r="F160" s="55" t="s">
        <v>176</v>
      </c>
      <c r="G160" s="863">
        <v>4</v>
      </c>
      <c r="H160" s="864" t="s">
        <v>811</v>
      </c>
      <c r="I160" s="1028">
        <v>0.2</v>
      </c>
      <c r="J160" s="1029">
        <v>1</v>
      </c>
      <c r="K160" s="1028" t="s">
        <v>1116</v>
      </c>
      <c r="L160" s="1062" t="s">
        <v>812</v>
      </c>
      <c r="M160" s="578" t="s">
        <v>1117</v>
      </c>
      <c r="N160" s="1054"/>
      <c r="O160" s="1054"/>
      <c r="P160" s="1054"/>
      <c r="Q160" s="1054"/>
      <c r="R160" s="795"/>
      <c r="S160" s="795"/>
      <c r="T160" s="795"/>
      <c r="U160" s="795"/>
      <c r="V160" s="795"/>
      <c r="W160" s="1053"/>
      <c r="X160" s="1053"/>
      <c r="Y160" s="1054"/>
      <c r="Z160" s="1055"/>
      <c r="AA160" s="42">
        <v>1</v>
      </c>
      <c r="AB160" s="224" t="s">
        <v>1118</v>
      </c>
      <c r="AC160" s="575">
        <v>0.2</v>
      </c>
      <c r="AD160" s="565">
        <v>43480</v>
      </c>
      <c r="AE160" s="566">
        <v>43524</v>
      </c>
      <c r="AF160" s="575"/>
      <c r="AG160" s="1056" t="s">
        <v>861</v>
      </c>
      <c r="AH160" s="576">
        <v>10</v>
      </c>
      <c r="AI160" s="576" t="s">
        <v>1119</v>
      </c>
      <c r="AJ160" s="81">
        <f t="shared" si="6"/>
        <v>2</v>
      </c>
      <c r="AK160" s="575">
        <f t="shared" si="7"/>
        <v>20</v>
      </c>
      <c r="AL160" s="84">
        <f t="shared" si="8"/>
        <v>0.4</v>
      </c>
    </row>
    <row r="161" spans="2:38" ht="90" customHeight="1" x14ac:dyDescent="0.25">
      <c r="B161" s="847"/>
      <c r="C161" s="1026"/>
      <c r="D161" s="1026"/>
      <c r="E161" s="229" t="s">
        <v>539</v>
      </c>
      <c r="F161" s="55" t="s">
        <v>176</v>
      </c>
      <c r="G161" s="863"/>
      <c r="H161" s="864"/>
      <c r="I161" s="1028"/>
      <c r="J161" s="1029"/>
      <c r="K161" s="1028"/>
      <c r="L161" s="1062"/>
      <c r="M161" s="578" t="s">
        <v>1117</v>
      </c>
      <c r="N161" s="1054"/>
      <c r="O161" s="1054"/>
      <c r="P161" s="1054"/>
      <c r="Q161" s="1054"/>
      <c r="R161" s="795"/>
      <c r="S161" s="795"/>
      <c r="T161" s="795"/>
      <c r="U161" s="795"/>
      <c r="V161" s="795"/>
      <c r="W161" s="1053"/>
      <c r="X161" s="1053"/>
      <c r="Y161" s="1054"/>
      <c r="Z161" s="1055"/>
      <c r="AA161" s="42">
        <v>2</v>
      </c>
      <c r="AB161" s="224" t="s">
        <v>1120</v>
      </c>
      <c r="AC161" s="575">
        <v>0.2</v>
      </c>
      <c r="AD161" s="565">
        <v>43525</v>
      </c>
      <c r="AE161" s="566">
        <v>43555</v>
      </c>
      <c r="AF161" s="575"/>
      <c r="AG161" s="1056"/>
      <c r="AH161" s="591"/>
      <c r="AI161" s="591"/>
      <c r="AJ161" s="81">
        <f t="shared" si="6"/>
        <v>0</v>
      </c>
      <c r="AK161" s="575">
        <f t="shared" si="7"/>
        <v>0</v>
      </c>
      <c r="AL161" s="84">
        <f t="shared" si="8"/>
        <v>0</v>
      </c>
    </row>
    <row r="162" spans="2:38" ht="90" customHeight="1" x14ac:dyDescent="0.25">
      <c r="B162" s="847"/>
      <c r="C162" s="1026"/>
      <c r="D162" s="1026"/>
      <c r="E162" s="229" t="s">
        <v>539</v>
      </c>
      <c r="F162" s="55" t="s">
        <v>176</v>
      </c>
      <c r="G162" s="863"/>
      <c r="H162" s="864"/>
      <c r="I162" s="1028"/>
      <c r="J162" s="1029"/>
      <c r="K162" s="1028"/>
      <c r="L162" s="1062"/>
      <c r="M162" s="578" t="s">
        <v>1117</v>
      </c>
      <c r="N162" s="1054"/>
      <c r="O162" s="1054"/>
      <c r="P162" s="1054"/>
      <c r="Q162" s="1054"/>
      <c r="R162" s="795"/>
      <c r="S162" s="795"/>
      <c r="T162" s="795"/>
      <c r="U162" s="795"/>
      <c r="V162" s="795"/>
      <c r="W162" s="1053"/>
      <c r="X162" s="1053"/>
      <c r="Y162" s="1054"/>
      <c r="Z162" s="1055"/>
      <c r="AA162" s="42">
        <v>3</v>
      </c>
      <c r="AB162" s="224" t="s">
        <v>1121</v>
      </c>
      <c r="AC162" s="575">
        <v>0.15</v>
      </c>
      <c r="AD162" s="565">
        <v>43556</v>
      </c>
      <c r="AE162" s="566">
        <v>43585</v>
      </c>
      <c r="AF162" s="575"/>
      <c r="AG162" s="1056"/>
      <c r="AH162" s="591"/>
      <c r="AI162" s="591"/>
      <c r="AJ162" s="81">
        <f t="shared" si="6"/>
        <v>0</v>
      </c>
      <c r="AK162" s="575">
        <f t="shared" si="7"/>
        <v>0</v>
      </c>
      <c r="AL162" s="84">
        <f t="shared" si="8"/>
        <v>0</v>
      </c>
    </row>
    <row r="163" spans="2:38" ht="90" customHeight="1" x14ac:dyDescent="0.25">
      <c r="B163" s="847"/>
      <c r="C163" s="1026"/>
      <c r="D163" s="1026"/>
      <c r="E163" s="229" t="s">
        <v>539</v>
      </c>
      <c r="F163" s="55" t="s">
        <v>176</v>
      </c>
      <c r="G163" s="863"/>
      <c r="H163" s="864"/>
      <c r="I163" s="1028"/>
      <c r="J163" s="1029"/>
      <c r="K163" s="1028"/>
      <c r="L163" s="1062"/>
      <c r="M163" s="578" t="s">
        <v>1117</v>
      </c>
      <c r="N163" s="1054"/>
      <c r="O163" s="1054"/>
      <c r="P163" s="1054"/>
      <c r="Q163" s="1054"/>
      <c r="R163" s="795"/>
      <c r="S163" s="795"/>
      <c r="T163" s="795"/>
      <c r="U163" s="795"/>
      <c r="V163" s="795"/>
      <c r="W163" s="1053"/>
      <c r="X163" s="1053"/>
      <c r="Y163" s="1054"/>
      <c r="Z163" s="1055"/>
      <c r="AA163" s="42">
        <v>4</v>
      </c>
      <c r="AB163" s="224" t="s">
        <v>1122</v>
      </c>
      <c r="AC163" s="575">
        <v>0.4</v>
      </c>
      <c r="AD163" s="565">
        <v>43586</v>
      </c>
      <c r="AE163" s="566">
        <v>43616</v>
      </c>
      <c r="AF163" s="575"/>
      <c r="AG163" s="1056"/>
      <c r="AH163" s="591"/>
      <c r="AI163" s="591"/>
      <c r="AJ163" s="81">
        <f t="shared" si="6"/>
        <v>0</v>
      </c>
      <c r="AK163" s="575">
        <f t="shared" si="7"/>
        <v>0</v>
      </c>
      <c r="AL163" s="84">
        <f t="shared" si="8"/>
        <v>0</v>
      </c>
    </row>
    <row r="164" spans="2:38" ht="90" customHeight="1" x14ac:dyDescent="0.25">
      <c r="B164" s="847"/>
      <c r="C164" s="1026"/>
      <c r="D164" s="1026"/>
      <c r="E164" s="229" t="s">
        <v>539</v>
      </c>
      <c r="F164" s="55" t="s">
        <v>176</v>
      </c>
      <c r="G164" s="863"/>
      <c r="H164" s="864"/>
      <c r="I164" s="1028"/>
      <c r="J164" s="1029"/>
      <c r="K164" s="1028"/>
      <c r="L164" s="1062"/>
      <c r="M164" s="578" t="s">
        <v>1117</v>
      </c>
      <c r="N164" s="1054"/>
      <c r="O164" s="1054"/>
      <c r="P164" s="1054"/>
      <c r="Q164" s="1054"/>
      <c r="R164" s="795"/>
      <c r="S164" s="795"/>
      <c r="T164" s="795"/>
      <c r="U164" s="795"/>
      <c r="V164" s="795"/>
      <c r="W164" s="1053"/>
      <c r="X164" s="1053"/>
      <c r="Y164" s="1054"/>
      <c r="Z164" s="1055"/>
      <c r="AA164" s="42">
        <v>5</v>
      </c>
      <c r="AB164" s="224" t="s">
        <v>1123</v>
      </c>
      <c r="AC164" s="575">
        <v>0.05</v>
      </c>
      <c r="AD164" s="565">
        <v>43617</v>
      </c>
      <c r="AE164" s="566">
        <v>43626</v>
      </c>
      <c r="AF164" s="575"/>
      <c r="AG164" s="1056"/>
      <c r="AH164" s="591"/>
      <c r="AI164" s="591"/>
      <c r="AJ164" s="81">
        <f t="shared" si="6"/>
        <v>0</v>
      </c>
      <c r="AK164" s="575">
        <f t="shared" si="7"/>
        <v>0</v>
      </c>
      <c r="AL164" s="84">
        <f t="shared" si="8"/>
        <v>0</v>
      </c>
    </row>
    <row r="165" spans="2:38" ht="90" customHeight="1" x14ac:dyDescent="0.25">
      <c r="B165" s="847" t="s">
        <v>391</v>
      </c>
      <c r="C165" s="1026" t="s">
        <v>392</v>
      </c>
      <c r="D165" s="1026" t="s">
        <v>52</v>
      </c>
      <c r="E165" s="229" t="s">
        <v>539</v>
      </c>
      <c r="F165" s="55" t="s">
        <v>176</v>
      </c>
      <c r="G165" s="863">
        <v>5</v>
      </c>
      <c r="H165" s="1065" t="s">
        <v>813</v>
      </c>
      <c r="I165" s="1028">
        <v>0.2</v>
      </c>
      <c r="J165" s="1029">
        <v>100</v>
      </c>
      <c r="K165" s="1028" t="s">
        <v>1124</v>
      </c>
      <c r="L165" s="1062" t="s">
        <v>814</v>
      </c>
      <c r="M165" s="578" t="s">
        <v>861</v>
      </c>
      <c r="N165" s="1054"/>
      <c r="O165" s="1054"/>
      <c r="P165" s="1054"/>
      <c r="Q165" s="1054"/>
      <c r="R165" s="795"/>
      <c r="S165" s="795"/>
      <c r="T165" s="795"/>
      <c r="U165" s="795"/>
      <c r="V165" s="795"/>
      <c r="W165" s="1053"/>
      <c r="X165" s="1053"/>
      <c r="Y165" s="1054"/>
      <c r="Z165" s="1055"/>
      <c r="AA165" s="42">
        <v>1</v>
      </c>
      <c r="AB165" s="349" t="s">
        <v>1125</v>
      </c>
      <c r="AC165" s="575">
        <v>0.2</v>
      </c>
      <c r="AD165" s="565">
        <v>43480</v>
      </c>
      <c r="AE165" s="566">
        <v>43524</v>
      </c>
      <c r="AF165" s="575"/>
      <c r="AG165" s="1056" t="s">
        <v>861</v>
      </c>
      <c r="AH165" s="576">
        <v>0</v>
      </c>
      <c r="AI165" s="576" t="s">
        <v>1113</v>
      </c>
      <c r="AJ165" s="81">
        <f t="shared" si="6"/>
        <v>0</v>
      </c>
      <c r="AK165" s="575">
        <f t="shared" si="7"/>
        <v>0</v>
      </c>
      <c r="AL165" s="84">
        <f t="shared" si="8"/>
        <v>0</v>
      </c>
    </row>
    <row r="166" spans="2:38" ht="90" customHeight="1" x14ac:dyDescent="0.25">
      <c r="B166" s="847"/>
      <c r="C166" s="1026"/>
      <c r="D166" s="1026"/>
      <c r="E166" s="229" t="s">
        <v>539</v>
      </c>
      <c r="F166" s="55" t="s">
        <v>176</v>
      </c>
      <c r="G166" s="863"/>
      <c r="H166" s="1065"/>
      <c r="I166" s="1028"/>
      <c r="J166" s="1029"/>
      <c r="K166" s="1028"/>
      <c r="L166" s="1062"/>
      <c r="M166" s="578" t="s">
        <v>861</v>
      </c>
      <c r="N166" s="1054"/>
      <c r="O166" s="1054"/>
      <c r="P166" s="1054"/>
      <c r="Q166" s="1054"/>
      <c r="R166" s="795"/>
      <c r="S166" s="795"/>
      <c r="T166" s="795"/>
      <c r="U166" s="795"/>
      <c r="V166" s="795"/>
      <c r="W166" s="1053"/>
      <c r="X166" s="1053"/>
      <c r="Y166" s="1054"/>
      <c r="Z166" s="1055"/>
      <c r="AA166" s="42">
        <v>2</v>
      </c>
      <c r="AB166" s="349" t="s">
        <v>1126</v>
      </c>
      <c r="AC166" s="575">
        <v>0.35</v>
      </c>
      <c r="AD166" s="565">
        <v>43525</v>
      </c>
      <c r="AE166" s="566">
        <v>43799</v>
      </c>
      <c r="AF166" s="575"/>
      <c r="AG166" s="1056"/>
      <c r="AH166" s="591"/>
      <c r="AI166" s="591"/>
      <c r="AJ166" s="81">
        <f t="shared" si="6"/>
        <v>0</v>
      </c>
      <c r="AK166" s="575">
        <f t="shared" si="7"/>
        <v>0</v>
      </c>
      <c r="AL166" s="84">
        <f t="shared" si="8"/>
        <v>0</v>
      </c>
    </row>
    <row r="167" spans="2:38" ht="90" customHeight="1" x14ac:dyDescent="0.25">
      <c r="B167" s="847"/>
      <c r="C167" s="1026"/>
      <c r="D167" s="1026"/>
      <c r="E167" s="229" t="s">
        <v>539</v>
      </c>
      <c r="F167" s="55" t="s">
        <v>176</v>
      </c>
      <c r="G167" s="863"/>
      <c r="H167" s="1065"/>
      <c r="I167" s="1028"/>
      <c r="J167" s="1029"/>
      <c r="K167" s="1028"/>
      <c r="L167" s="1062"/>
      <c r="M167" s="578" t="s">
        <v>861</v>
      </c>
      <c r="N167" s="1054"/>
      <c r="O167" s="1054"/>
      <c r="P167" s="1054"/>
      <c r="Q167" s="1054"/>
      <c r="R167" s="795"/>
      <c r="S167" s="795"/>
      <c r="T167" s="795"/>
      <c r="U167" s="795"/>
      <c r="V167" s="795"/>
      <c r="W167" s="1053"/>
      <c r="X167" s="1053"/>
      <c r="Y167" s="1054"/>
      <c r="Z167" s="1055"/>
      <c r="AA167" s="42">
        <v>3</v>
      </c>
      <c r="AB167" s="349" t="s">
        <v>1127</v>
      </c>
      <c r="AC167" s="575">
        <v>0.35</v>
      </c>
      <c r="AD167" s="565">
        <v>43525</v>
      </c>
      <c r="AE167" s="566">
        <v>43799</v>
      </c>
      <c r="AF167" s="575"/>
      <c r="AG167" s="1056"/>
      <c r="AH167" s="591"/>
      <c r="AI167" s="591"/>
      <c r="AJ167" s="81">
        <f t="shared" si="6"/>
        <v>0</v>
      </c>
      <c r="AK167" s="575">
        <f t="shared" si="7"/>
        <v>0</v>
      </c>
      <c r="AL167" s="84">
        <f t="shared" si="8"/>
        <v>0</v>
      </c>
    </row>
    <row r="168" spans="2:38" ht="90" customHeight="1" x14ac:dyDescent="0.25">
      <c r="B168" s="847"/>
      <c r="C168" s="1026"/>
      <c r="D168" s="1026"/>
      <c r="E168" s="229" t="s">
        <v>539</v>
      </c>
      <c r="F168" s="55" t="s">
        <v>176</v>
      </c>
      <c r="G168" s="863"/>
      <c r="H168" s="1065"/>
      <c r="I168" s="1028"/>
      <c r="J168" s="1029"/>
      <c r="K168" s="1028"/>
      <c r="L168" s="1062"/>
      <c r="M168" s="578" t="s">
        <v>861</v>
      </c>
      <c r="N168" s="1054"/>
      <c r="O168" s="1054"/>
      <c r="P168" s="1054"/>
      <c r="Q168" s="1054"/>
      <c r="R168" s="795"/>
      <c r="S168" s="795"/>
      <c r="T168" s="795"/>
      <c r="U168" s="795"/>
      <c r="V168" s="795"/>
      <c r="W168" s="1053"/>
      <c r="X168" s="1053"/>
      <c r="Y168" s="1054"/>
      <c r="Z168" s="1055"/>
      <c r="AA168" s="42">
        <v>4</v>
      </c>
      <c r="AB168" s="349" t="s">
        <v>1128</v>
      </c>
      <c r="AC168" s="575">
        <v>0.1</v>
      </c>
      <c r="AD168" s="565">
        <v>43800</v>
      </c>
      <c r="AE168" s="566">
        <v>43830</v>
      </c>
      <c r="AF168" s="575"/>
      <c r="AG168" s="1056"/>
      <c r="AH168" s="591"/>
      <c r="AI168" s="591"/>
      <c r="AJ168" s="81">
        <f t="shared" si="6"/>
        <v>0</v>
      </c>
      <c r="AK168" s="575">
        <f t="shared" si="7"/>
        <v>0</v>
      </c>
      <c r="AL168" s="84">
        <f t="shared" si="8"/>
        <v>0</v>
      </c>
    </row>
    <row r="169" spans="2:38" ht="84.75" customHeight="1" x14ac:dyDescent="0.25">
      <c r="B169" s="847" t="s">
        <v>391</v>
      </c>
      <c r="C169" s="1026" t="s">
        <v>767</v>
      </c>
      <c r="D169" s="1026" t="s">
        <v>23</v>
      </c>
      <c r="E169" s="229" t="s">
        <v>815</v>
      </c>
      <c r="F169" s="55" t="s">
        <v>183</v>
      </c>
      <c r="G169" s="863">
        <v>1</v>
      </c>
      <c r="H169" s="1098" t="s">
        <v>816</v>
      </c>
      <c r="I169" s="1087">
        <v>0.5</v>
      </c>
      <c r="J169" s="1099">
        <v>100</v>
      </c>
      <c r="K169" s="1087" t="s">
        <v>1129</v>
      </c>
      <c r="L169" s="1087" t="s">
        <v>1130</v>
      </c>
      <c r="M169" s="640" t="s">
        <v>1131</v>
      </c>
      <c r="N169" s="1096"/>
      <c r="O169" s="1096"/>
      <c r="P169" s="1096"/>
      <c r="Q169" s="1096"/>
      <c r="R169" s="1096"/>
      <c r="S169" s="1096"/>
      <c r="T169" s="1096"/>
      <c r="U169" s="1096"/>
      <c r="V169" s="1096"/>
      <c r="W169" s="1097"/>
      <c r="X169" s="1097"/>
      <c r="Y169" s="1096"/>
      <c r="Z169" s="1100"/>
      <c r="AA169" s="42">
        <v>1</v>
      </c>
      <c r="AB169" s="641" t="s">
        <v>1132</v>
      </c>
      <c r="AC169" s="601">
        <v>0.5</v>
      </c>
      <c r="AD169" s="602">
        <v>43525</v>
      </c>
      <c r="AE169" s="603">
        <v>43585</v>
      </c>
      <c r="AF169" s="642"/>
      <c r="AG169" s="1087" t="s">
        <v>1131</v>
      </c>
      <c r="AH169" s="598">
        <v>0.8</v>
      </c>
      <c r="AI169" s="599" t="s">
        <v>1133</v>
      </c>
      <c r="AJ169" s="81">
        <f t="shared" si="6"/>
        <v>0.4</v>
      </c>
      <c r="AK169" s="575">
        <f t="shared" si="7"/>
        <v>0.32000000000000006</v>
      </c>
      <c r="AL169" s="84">
        <f t="shared" si="8"/>
        <v>0.2</v>
      </c>
    </row>
    <row r="170" spans="2:38" ht="66.75" customHeight="1" x14ac:dyDescent="0.25">
      <c r="B170" s="847"/>
      <c r="C170" s="1026"/>
      <c r="D170" s="1026"/>
      <c r="E170" s="229" t="s">
        <v>815</v>
      </c>
      <c r="F170" s="55" t="s">
        <v>183</v>
      </c>
      <c r="G170" s="863"/>
      <c r="H170" s="1098"/>
      <c r="I170" s="1087"/>
      <c r="J170" s="1099"/>
      <c r="K170" s="1087"/>
      <c r="L170" s="1087"/>
      <c r="M170" s="640" t="s">
        <v>1131</v>
      </c>
      <c r="N170" s="1096"/>
      <c r="O170" s="1096"/>
      <c r="P170" s="1096"/>
      <c r="Q170" s="1096"/>
      <c r="R170" s="1096"/>
      <c r="S170" s="1096"/>
      <c r="T170" s="1096"/>
      <c r="U170" s="1096"/>
      <c r="V170" s="1096"/>
      <c r="W170" s="1097"/>
      <c r="X170" s="1097"/>
      <c r="Y170" s="1096"/>
      <c r="Z170" s="1100"/>
      <c r="AA170" s="42">
        <v>2</v>
      </c>
      <c r="AB170" s="643" t="s">
        <v>1134</v>
      </c>
      <c r="AC170" s="601">
        <v>0.5</v>
      </c>
      <c r="AD170" s="602">
        <v>43586</v>
      </c>
      <c r="AE170" s="603">
        <v>43646</v>
      </c>
      <c r="AF170" s="642"/>
      <c r="AG170" s="1087"/>
      <c r="AH170" s="298"/>
      <c r="AI170" s="298"/>
      <c r="AJ170" s="81">
        <f t="shared" si="6"/>
        <v>0</v>
      </c>
      <c r="AK170" s="575">
        <f t="shared" si="7"/>
        <v>0</v>
      </c>
      <c r="AL170" s="84">
        <f t="shared" si="8"/>
        <v>0</v>
      </c>
    </row>
    <row r="171" spans="2:38" ht="52.5" customHeight="1" x14ac:dyDescent="0.25">
      <c r="B171" s="847" t="s">
        <v>391</v>
      </c>
      <c r="C171" s="1026" t="s">
        <v>767</v>
      </c>
      <c r="D171" s="1026" t="s">
        <v>23</v>
      </c>
      <c r="E171" s="229" t="s">
        <v>815</v>
      </c>
      <c r="F171" s="55" t="s">
        <v>183</v>
      </c>
      <c r="G171" s="863">
        <v>2</v>
      </c>
      <c r="H171" s="869" t="s">
        <v>356</v>
      </c>
      <c r="I171" s="846">
        <v>0.5</v>
      </c>
      <c r="J171" s="865">
        <v>100</v>
      </c>
      <c r="K171" s="846" t="s">
        <v>184</v>
      </c>
      <c r="L171" s="869" t="s">
        <v>357</v>
      </c>
      <c r="M171" s="846" t="s">
        <v>351</v>
      </c>
      <c r="N171" s="866">
        <v>0.25</v>
      </c>
      <c r="O171" s="866">
        <v>0.5</v>
      </c>
      <c r="P171" s="866">
        <v>0.75</v>
      </c>
      <c r="Q171" s="866">
        <v>1</v>
      </c>
      <c r="R171" s="796">
        <f>N171</f>
        <v>0.25</v>
      </c>
      <c r="S171" s="796">
        <v>0.25</v>
      </c>
      <c r="T171" s="795" t="s">
        <v>615</v>
      </c>
      <c r="U171" s="795" t="s">
        <v>616</v>
      </c>
      <c r="V171" s="795" t="s">
        <v>607</v>
      </c>
      <c r="W171" s="910">
        <f>IFERROR((S171/R171),0)</f>
        <v>1</v>
      </c>
      <c r="X171" s="910" t="str">
        <f>+IF(AND(W171&gt;=0%,W171&lt;=60%),"MALO",IF(AND(W171&gt;=61%,W171&lt;=80%),"REGULAR",IF(AND(W171&gt;=81%,W171&lt;95%),"BUENO","EXCELENTE")))</f>
        <v>EXCELENTE</v>
      </c>
      <c r="Y171" s="867" t="str">
        <f>IF(W171&gt;0,"EN EJECUCIÓN","SIN EJECUTAR")</f>
        <v>EN EJECUCIÓN</v>
      </c>
      <c r="Z171" s="866">
        <f>W171*I171</f>
        <v>0.5</v>
      </c>
      <c r="AA171" s="42">
        <v>1</v>
      </c>
      <c r="AB171" s="600" t="s">
        <v>1135</v>
      </c>
      <c r="AC171" s="601">
        <v>0.3</v>
      </c>
      <c r="AD171" s="602">
        <v>43525</v>
      </c>
      <c r="AE171" s="603">
        <v>43600</v>
      </c>
      <c r="AF171" s="601"/>
      <c r="AG171" s="1087" t="s">
        <v>818</v>
      </c>
      <c r="AH171" s="598">
        <v>1</v>
      </c>
      <c r="AI171" s="599" t="s">
        <v>1136</v>
      </c>
      <c r="AJ171" s="81">
        <f t="shared" si="6"/>
        <v>0.3</v>
      </c>
      <c r="AK171" s="575">
        <f t="shared" si="7"/>
        <v>0.3</v>
      </c>
      <c r="AL171" s="84">
        <f t="shared" si="8"/>
        <v>0.15</v>
      </c>
    </row>
    <row r="172" spans="2:38" ht="61.5" customHeight="1" x14ac:dyDescent="0.25">
      <c r="B172" s="847"/>
      <c r="C172" s="1026"/>
      <c r="D172" s="1026"/>
      <c r="E172" s="229" t="s">
        <v>815</v>
      </c>
      <c r="F172" s="55" t="s">
        <v>183</v>
      </c>
      <c r="G172" s="863"/>
      <c r="H172" s="869"/>
      <c r="I172" s="846"/>
      <c r="J172" s="865"/>
      <c r="K172" s="846"/>
      <c r="L172" s="869"/>
      <c r="M172" s="846"/>
      <c r="N172" s="866"/>
      <c r="O172" s="866"/>
      <c r="P172" s="866"/>
      <c r="Q172" s="866"/>
      <c r="R172" s="796"/>
      <c r="S172" s="796"/>
      <c r="T172" s="795"/>
      <c r="U172" s="795"/>
      <c r="V172" s="795"/>
      <c r="W172" s="910"/>
      <c r="X172" s="910"/>
      <c r="Y172" s="867"/>
      <c r="Z172" s="866"/>
      <c r="AA172" s="42">
        <v>2</v>
      </c>
      <c r="AB172" s="600" t="s">
        <v>1137</v>
      </c>
      <c r="AC172" s="601">
        <v>0.3</v>
      </c>
      <c r="AD172" s="602">
        <v>43601</v>
      </c>
      <c r="AE172" s="603">
        <v>43692</v>
      </c>
      <c r="AF172" s="601"/>
      <c r="AG172" s="1087"/>
      <c r="AH172" s="298"/>
      <c r="AI172" s="298"/>
      <c r="AJ172" s="81">
        <f t="shared" si="6"/>
        <v>0</v>
      </c>
      <c r="AK172" s="575">
        <f t="shared" si="7"/>
        <v>0</v>
      </c>
      <c r="AL172" s="84">
        <f t="shared" si="8"/>
        <v>0</v>
      </c>
    </row>
    <row r="173" spans="2:38" ht="47.25" customHeight="1" x14ac:dyDescent="0.25">
      <c r="B173" s="847"/>
      <c r="C173" s="1026"/>
      <c r="D173" s="1026"/>
      <c r="E173" s="229" t="s">
        <v>815</v>
      </c>
      <c r="F173" s="55" t="s">
        <v>183</v>
      </c>
      <c r="G173" s="863"/>
      <c r="H173" s="869"/>
      <c r="I173" s="846"/>
      <c r="J173" s="865"/>
      <c r="K173" s="846"/>
      <c r="L173" s="869"/>
      <c r="M173" s="846"/>
      <c r="N173" s="866"/>
      <c r="O173" s="866"/>
      <c r="P173" s="866"/>
      <c r="Q173" s="866"/>
      <c r="R173" s="796"/>
      <c r="S173" s="796"/>
      <c r="T173" s="795"/>
      <c r="U173" s="795"/>
      <c r="V173" s="795"/>
      <c r="W173" s="910"/>
      <c r="X173" s="910"/>
      <c r="Y173" s="867"/>
      <c r="Z173" s="866"/>
      <c r="AA173" s="42">
        <v>3</v>
      </c>
      <c r="AB173" s="600" t="s">
        <v>1138</v>
      </c>
      <c r="AC173" s="601">
        <v>0.4</v>
      </c>
      <c r="AD173" s="602">
        <v>43693</v>
      </c>
      <c r="AE173" s="603">
        <v>43799</v>
      </c>
      <c r="AF173" s="601"/>
      <c r="AG173" s="1087"/>
      <c r="AH173" s="298"/>
      <c r="AI173" s="298"/>
      <c r="AJ173" s="81">
        <f t="shared" si="6"/>
        <v>0</v>
      </c>
      <c r="AK173" s="575">
        <f t="shared" si="7"/>
        <v>0</v>
      </c>
      <c r="AL173" s="84">
        <f t="shared" si="8"/>
        <v>0</v>
      </c>
    </row>
    <row r="174" spans="2:38" ht="57.75" customHeight="1" x14ac:dyDescent="0.25">
      <c r="B174" s="847" t="s">
        <v>391</v>
      </c>
      <c r="C174" s="1026" t="s">
        <v>767</v>
      </c>
      <c r="D174" s="1026" t="s">
        <v>23</v>
      </c>
      <c r="E174" s="229" t="s">
        <v>815</v>
      </c>
      <c r="F174" s="55" t="s">
        <v>183</v>
      </c>
      <c r="G174" s="863">
        <v>3</v>
      </c>
      <c r="H174" s="869"/>
      <c r="I174" s="846"/>
      <c r="J174" s="865"/>
      <c r="K174" s="846"/>
      <c r="L174" s="869"/>
      <c r="M174" s="846"/>
      <c r="N174" s="866"/>
      <c r="O174" s="866"/>
      <c r="P174" s="866"/>
      <c r="Q174" s="866"/>
      <c r="R174" s="796"/>
      <c r="S174" s="796"/>
      <c r="T174" s="795"/>
      <c r="U174" s="795"/>
      <c r="V174" s="795"/>
      <c r="W174" s="910"/>
      <c r="X174" s="910"/>
      <c r="Y174" s="867"/>
      <c r="Z174" s="866"/>
      <c r="AA174" s="42">
        <v>1</v>
      </c>
      <c r="AB174" s="600" t="s">
        <v>1139</v>
      </c>
      <c r="AC174" s="601">
        <v>0.3</v>
      </c>
      <c r="AD174" s="602">
        <v>43525</v>
      </c>
      <c r="AE174" s="603">
        <v>43600</v>
      </c>
      <c r="AF174" s="601"/>
      <c r="AG174" s="1087" t="s">
        <v>818</v>
      </c>
      <c r="AH174" s="598">
        <v>1</v>
      </c>
      <c r="AI174" s="599" t="s">
        <v>1140</v>
      </c>
      <c r="AJ174" s="81">
        <f t="shared" si="6"/>
        <v>0.3</v>
      </c>
      <c r="AK174" s="575">
        <f t="shared" si="7"/>
        <v>0.3</v>
      </c>
      <c r="AL174" s="84">
        <f t="shared" si="8"/>
        <v>0</v>
      </c>
    </row>
    <row r="175" spans="2:38" ht="50.25" customHeight="1" x14ac:dyDescent="0.25">
      <c r="B175" s="847"/>
      <c r="C175" s="1026"/>
      <c r="D175" s="1026"/>
      <c r="E175" s="229" t="s">
        <v>815</v>
      </c>
      <c r="F175" s="55" t="s">
        <v>183</v>
      </c>
      <c r="G175" s="863"/>
      <c r="H175" s="869"/>
      <c r="I175" s="846"/>
      <c r="J175" s="865"/>
      <c r="K175" s="846"/>
      <c r="L175" s="869"/>
      <c r="M175" s="846"/>
      <c r="N175" s="867"/>
      <c r="O175" s="867"/>
      <c r="P175" s="867"/>
      <c r="Q175" s="867"/>
      <c r="R175" s="796"/>
      <c r="S175" s="796"/>
      <c r="T175" s="795"/>
      <c r="U175" s="795"/>
      <c r="V175" s="795"/>
      <c r="W175" s="910"/>
      <c r="X175" s="910"/>
      <c r="Y175" s="867"/>
      <c r="Z175" s="866"/>
      <c r="AA175" s="42">
        <v>2</v>
      </c>
      <c r="AB175" s="600" t="s">
        <v>1141</v>
      </c>
      <c r="AC175" s="601">
        <v>0.3</v>
      </c>
      <c r="AD175" s="602">
        <v>43601</v>
      </c>
      <c r="AE175" s="603">
        <v>43692</v>
      </c>
      <c r="AF175" s="601"/>
      <c r="AG175" s="1087"/>
      <c r="AH175" s="298"/>
      <c r="AI175" s="298"/>
      <c r="AJ175" s="81">
        <f t="shared" si="6"/>
        <v>0</v>
      </c>
      <c r="AK175" s="575">
        <f t="shared" si="7"/>
        <v>0</v>
      </c>
      <c r="AL175" s="84">
        <f t="shared" si="8"/>
        <v>0</v>
      </c>
    </row>
    <row r="176" spans="2:38" ht="53.25" customHeight="1" x14ac:dyDescent="0.25">
      <c r="B176" s="847"/>
      <c r="C176" s="1026"/>
      <c r="D176" s="1026"/>
      <c r="E176" s="229" t="s">
        <v>815</v>
      </c>
      <c r="F176" s="55" t="s">
        <v>183</v>
      </c>
      <c r="G176" s="863"/>
      <c r="H176" s="869"/>
      <c r="I176" s="846"/>
      <c r="J176" s="865"/>
      <c r="K176" s="846"/>
      <c r="L176" s="869"/>
      <c r="M176" s="846"/>
      <c r="N176" s="867"/>
      <c r="O176" s="867"/>
      <c r="P176" s="867"/>
      <c r="Q176" s="867"/>
      <c r="R176" s="796"/>
      <c r="S176" s="796"/>
      <c r="T176" s="795"/>
      <c r="U176" s="795"/>
      <c r="V176" s="795"/>
      <c r="W176" s="910"/>
      <c r="X176" s="910"/>
      <c r="Y176" s="867"/>
      <c r="Z176" s="866"/>
      <c r="AA176" s="42">
        <v>3</v>
      </c>
      <c r="AB176" s="600" t="s">
        <v>1142</v>
      </c>
      <c r="AC176" s="601">
        <v>0.4</v>
      </c>
      <c r="AD176" s="602">
        <v>43693</v>
      </c>
      <c r="AE176" s="603">
        <v>43799</v>
      </c>
      <c r="AF176" s="601"/>
      <c r="AG176" s="1087"/>
      <c r="AH176" s="298"/>
      <c r="AI176" s="298"/>
      <c r="AJ176" s="81">
        <f t="shared" si="6"/>
        <v>0</v>
      </c>
      <c r="AK176" s="575">
        <f t="shared" si="7"/>
        <v>0</v>
      </c>
      <c r="AL176" s="84">
        <f t="shared" si="8"/>
        <v>0</v>
      </c>
    </row>
    <row r="177" spans="2:38" ht="63.75" customHeight="1" x14ac:dyDescent="0.25">
      <c r="B177" s="382" t="s">
        <v>388</v>
      </c>
      <c r="C177" s="1026" t="s">
        <v>389</v>
      </c>
      <c r="D177" s="1027" t="s">
        <v>23</v>
      </c>
      <c r="E177" s="229" t="s">
        <v>542</v>
      </c>
      <c r="F177" s="55" t="s">
        <v>186</v>
      </c>
      <c r="G177" s="1058">
        <v>1</v>
      </c>
      <c r="H177" s="1088" t="s">
        <v>823</v>
      </c>
      <c r="I177" s="1076">
        <v>6.25E-2</v>
      </c>
      <c r="J177" s="1067">
        <v>1</v>
      </c>
      <c r="K177" s="1067" t="s">
        <v>184</v>
      </c>
      <c r="L177" s="1070" t="s">
        <v>824</v>
      </c>
      <c r="M177" s="604" t="s">
        <v>825</v>
      </c>
      <c r="N177" s="1054"/>
      <c r="O177" s="1054"/>
      <c r="P177" s="1054"/>
      <c r="Q177" s="1054"/>
      <c r="R177" s="795"/>
      <c r="S177" s="795"/>
      <c r="T177" s="795"/>
      <c r="U177" s="795"/>
      <c r="V177" s="795"/>
      <c r="W177" s="1053"/>
      <c r="X177" s="1053"/>
      <c r="Y177" s="1054"/>
      <c r="Z177" s="1054"/>
      <c r="AA177" s="644">
        <v>1</v>
      </c>
      <c r="AB177" s="606" t="s">
        <v>1143</v>
      </c>
      <c r="AC177" s="592">
        <v>0.25</v>
      </c>
      <c r="AD177" s="607">
        <v>43467</v>
      </c>
      <c r="AE177" s="607">
        <v>43554</v>
      </c>
      <c r="AF177" s="1089" t="s">
        <v>825</v>
      </c>
      <c r="AG177" s="1089" t="s">
        <v>825</v>
      </c>
      <c r="AH177" s="608">
        <v>1</v>
      </c>
      <c r="AI177" s="609" t="s">
        <v>896</v>
      </c>
      <c r="AJ177" s="81">
        <f t="shared" si="6"/>
        <v>0.25</v>
      </c>
      <c r="AK177" s="575">
        <f t="shared" si="7"/>
        <v>0.25</v>
      </c>
      <c r="AL177" s="84">
        <f t="shared" si="8"/>
        <v>1.5625E-2</v>
      </c>
    </row>
    <row r="178" spans="2:38" ht="63.75" customHeight="1" x14ac:dyDescent="0.25">
      <c r="B178" s="382" t="s">
        <v>388</v>
      </c>
      <c r="C178" s="1026"/>
      <c r="D178" s="1027"/>
      <c r="E178" s="229" t="s">
        <v>542</v>
      </c>
      <c r="F178" s="55" t="s">
        <v>186</v>
      </c>
      <c r="G178" s="1058"/>
      <c r="H178" s="1088"/>
      <c r="I178" s="1076"/>
      <c r="J178" s="1067"/>
      <c r="K178" s="1067"/>
      <c r="L178" s="1070"/>
      <c r="M178" s="604" t="s">
        <v>825</v>
      </c>
      <c r="N178" s="1054"/>
      <c r="O178" s="1054"/>
      <c r="P178" s="1054"/>
      <c r="Q178" s="1054"/>
      <c r="R178" s="795"/>
      <c r="S178" s="795"/>
      <c r="T178" s="795"/>
      <c r="U178" s="795"/>
      <c r="V178" s="795"/>
      <c r="W178" s="1053"/>
      <c r="X178" s="1053" t="str">
        <f>+IF(AND(V178&gt;=0%,V178&lt;=60%),"BAJO",IF(AND(V178&gt;=61%,V178&lt;=80%),"MEDIO","ALTO"))</f>
        <v>BAJO</v>
      </c>
      <c r="Y178" s="1054"/>
      <c r="Z178" s="1054"/>
      <c r="AA178" s="644">
        <v>2</v>
      </c>
      <c r="AB178" s="606" t="s">
        <v>1144</v>
      </c>
      <c r="AC178" s="592">
        <v>0.25</v>
      </c>
      <c r="AD178" s="607">
        <v>43557</v>
      </c>
      <c r="AE178" s="607">
        <v>43646</v>
      </c>
      <c r="AF178" s="1089"/>
      <c r="AG178" s="1089"/>
      <c r="AH178" s="298"/>
      <c r="AI178" s="298"/>
      <c r="AJ178" s="81">
        <f t="shared" si="6"/>
        <v>0</v>
      </c>
      <c r="AK178" s="575">
        <f t="shared" si="7"/>
        <v>0</v>
      </c>
      <c r="AL178" s="84">
        <f t="shared" si="8"/>
        <v>0</v>
      </c>
    </row>
    <row r="179" spans="2:38" ht="63.75" customHeight="1" x14ac:dyDescent="0.25">
      <c r="B179" s="382" t="s">
        <v>388</v>
      </c>
      <c r="C179" s="1026"/>
      <c r="D179" s="1027"/>
      <c r="E179" s="229" t="s">
        <v>542</v>
      </c>
      <c r="F179" s="55" t="s">
        <v>186</v>
      </c>
      <c r="G179" s="1058"/>
      <c r="H179" s="1088"/>
      <c r="I179" s="1076"/>
      <c r="J179" s="1067"/>
      <c r="K179" s="1067"/>
      <c r="L179" s="1070"/>
      <c r="M179" s="604" t="s">
        <v>825</v>
      </c>
      <c r="N179" s="298"/>
      <c r="O179" s="298"/>
      <c r="P179" s="298"/>
      <c r="Q179" s="298"/>
      <c r="R179" s="298"/>
      <c r="S179" s="298"/>
      <c r="T179" s="298"/>
      <c r="U179" s="298"/>
      <c r="V179" s="298"/>
      <c r="W179" s="298"/>
      <c r="X179" s="298"/>
      <c r="Y179" s="298"/>
      <c r="Z179" s="298"/>
      <c r="AA179" s="644">
        <v>3</v>
      </c>
      <c r="AB179" s="606" t="s">
        <v>1145</v>
      </c>
      <c r="AC179" s="592">
        <v>0.25</v>
      </c>
      <c r="AD179" s="607">
        <v>43648</v>
      </c>
      <c r="AE179" s="607">
        <v>43738</v>
      </c>
      <c r="AF179" s="1089"/>
      <c r="AG179" s="1089"/>
      <c r="AH179" s="298"/>
      <c r="AI179" s="298"/>
      <c r="AJ179" s="81">
        <f t="shared" si="6"/>
        <v>0</v>
      </c>
      <c r="AK179" s="575">
        <f t="shared" si="7"/>
        <v>0</v>
      </c>
      <c r="AL179" s="84">
        <f t="shared" si="8"/>
        <v>0</v>
      </c>
    </row>
    <row r="180" spans="2:38" ht="63.75" customHeight="1" x14ac:dyDescent="0.25">
      <c r="B180" s="382" t="s">
        <v>388</v>
      </c>
      <c r="C180" s="1026"/>
      <c r="D180" s="1027"/>
      <c r="E180" s="229" t="s">
        <v>542</v>
      </c>
      <c r="F180" s="55" t="s">
        <v>186</v>
      </c>
      <c r="G180" s="1058"/>
      <c r="H180" s="1088"/>
      <c r="I180" s="1076"/>
      <c r="J180" s="1067"/>
      <c r="K180" s="1067"/>
      <c r="L180" s="1070"/>
      <c r="M180" s="604" t="s">
        <v>825</v>
      </c>
      <c r="N180" s="298"/>
      <c r="O180" s="298"/>
      <c r="P180" s="298"/>
      <c r="Q180" s="298"/>
      <c r="R180" s="298"/>
      <c r="S180" s="298"/>
      <c r="T180" s="298"/>
      <c r="U180" s="298"/>
      <c r="V180" s="298"/>
      <c r="W180" s="298"/>
      <c r="X180" s="298"/>
      <c r="Y180" s="298"/>
      <c r="Z180" s="298"/>
      <c r="AA180" s="644">
        <v>4</v>
      </c>
      <c r="AB180" s="606" t="s">
        <v>1146</v>
      </c>
      <c r="AC180" s="592">
        <v>0.25</v>
      </c>
      <c r="AD180" s="607">
        <v>43740</v>
      </c>
      <c r="AE180" s="607">
        <v>43829</v>
      </c>
      <c r="AF180" s="1089"/>
      <c r="AG180" s="1089"/>
      <c r="AH180" s="298"/>
      <c r="AI180" s="298"/>
      <c r="AJ180" s="81">
        <f t="shared" si="6"/>
        <v>0</v>
      </c>
      <c r="AK180" s="575">
        <f t="shared" si="7"/>
        <v>0</v>
      </c>
      <c r="AL180" s="84">
        <f t="shared" si="8"/>
        <v>0</v>
      </c>
    </row>
    <row r="181" spans="2:38" ht="63.75" customHeight="1" x14ac:dyDescent="0.25">
      <c r="B181" s="382" t="s">
        <v>388</v>
      </c>
      <c r="C181" s="1026" t="s">
        <v>389</v>
      </c>
      <c r="D181" s="1027" t="s">
        <v>23</v>
      </c>
      <c r="E181" s="229" t="s">
        <v>542</v>
      </c>
      <c r="F181" s="55" t="s">
        <v>186</v>
      </c>
      <c r="G181" s="1058">
        <v>2</v>
      </c>
      <c r="H181" s="1080" t="s">
        <v>363</v>
      </c>
      <c r="I181" s="1076">
        <v>6.25E-2</v>
      </c>
      <c r="J181" s="1081">
        <v>0.2</v>
      </c>
      <c r="K181" s="1082" t="s">
        <v>184</v>
      </c>
      <c r="L181" s="1080" t="s">
        <v>826</v>
      </c>
      <c r="M181" s="604" t="s">
        <v>198</v>
      </c>
      <c r="N181" s="298"/>
      <c r="O181" s="298"/>
      <c r="P181" s="298"/>
      <c r="Q181" s="298"/>
      <c r="R181" s="298"/>
      <c r="S181" s="298"/>
      <c r="T181" s="298"/>
      <c r="U181" s="298"/>
      <c r="V181" s="298"/>
      <c r="W181" s="298"/>
      <c r="X181" s="298"/>
      <c r="Y181" s="298"/>
      <c r="Z181" s="298"/>
      <c r="AA181" s="644">
        <v>1</v>
      </c>
      <c r="AB181" s="606" t="s">
        <v>209</v>
      </c>
      <c r="AC181" s="592">
        <v>0.5</v>
      </c>
      <c r="AD181" s="607">
        <v>43497</v>
      </c>
      <c r="AE181" s="607">
        <v>43830</v>
      </c>
      <c r="AF181" s="1083" t="s">
        <v>198</v>
      </c>
      <c r="AG181" s="1084" t="s">
        <v>198</v>
      </c>
      <c r="AH181" s="608">
        <v>1</v>
      </c>
      <c r="AI181" s="610" t="s">
        <v>1147</v>
      </c>
      <c r="AJ181" s="81">
        <f t="shared" si="6"/>
        <v>0.5</v>
      </c>
      <c r="AK181" s="575">
        <f t="shared" si="7"/>
        <v>0.5</v>
      </c>
      <c r="AL181" s="84">
        <f t="shared" si="8"/>
        <v>3.125E-2</v>
      </c>
    </row>
    <row r="182" spans="2:38" ht="63.75" customHeight="1" x14ac:dyDescent="0.25">
      <c r="B182" s="382" t="s">
        <v>388</v>
      </c>
      <c r="C182" s="1026"/>
      <c r="D182" s="1027"/>
      <c r="E182" s="229" t="s">
        <v>542</v>
      </c>
      <c r="F182" s="55" t="s">
        <v>186</v>
      </c>
      <c r="G182" s="1058"/>
      <c r="H182" s="1080"/>
      <c r="I182" s="1076"/>
      <c r="J182" s="1081"/>
      <c r="K182" s="1082"/>
      <c r="L182" s="1080"/>
      <c r="M182" s="604" t="s">
        <v>198</v>
      </c>
      <c r="N182" s="298"/>
      <c r="O182" s="298"/>
      <c r="P182" s="298"/>
      <c r="Q182" s="298"/>
      <c r="R182" s="298"/>
      <c r="S182" s="298"/>
      <c r="T182" s="298"/>
      <c r="U182" s="298"/>
      <c r="V182" s="298"/>
      <c r="W182" s="298"/>
      <c r="X182" s="298"/>
      <c r="Y182" s="298"/>
      <c r="Z182" s="298"/>
      <c r="AA182" s="644">
        <v>2</v>
      </c>
      <c r="AB182" s="606" t="s">
        <v>1148</v>
      </c>
      <c r="AC182" s="592">
        <v>0.5</v>
      </c>
      <c r="AD182" s="607">
        <v>43497</v>
      </c>
      <c r="AE182" s="607">
        <v>43830</v>
      </c>
      <c r="AF182" s="1083" t="s">
        <v>200</v>
      </c>
      <c r="AG182" s="1084" t="s">
        <v>200</v>
      </c>
      <c r="AH182" s="608">
        <v>1</v>
      </c>
      <c r="AI182" s="610" t="s">
        <v>1149</v>
      </c>
      <c r="AJ182" s="81">
        <f t="shared" si="6"/>
        <v>0.5</v>
      </c>
      <c r="AK182" s="575">
        <f t="shared" si="7"/>
        <v>0.5</v>
      </c>
      <c r="AL182" s="84">
        <f t="shared" si="8"/>
        <v>0</v>
      </c>
    </row>
    <row r="183" spans="2:38" ht="63.75" customHeight="1" x14ac:dyDescent="0.25">
      <c r="B183" s="382" t="s">
        <v>388</v>
      </c>
      <c r="C183" s="1026" t="s">
        <v>389</v>
      </c>
      <c r="D183" s="1027" t="s">
        <v>23</v>
      </c>
      <c r="E183" s="229" t="s">
        <v>542</v>
      </c>
      <c r="F183" s="55" t="s">
        <v>186</v>
      </c>
      <c r="G183" s="1058">
        <v>3</v>
      </c>
      <c r="H183" s="1069" t="s">
        <v>827</v>
      </c>
      <c r="I183" s="1076">
        <v>6.25E-2</v>
      </c>
      <c r="J183" s="1085">
        <v>51</v>
      </c>
      <c r="K183" s="1085" t="s">
        <v>1150</v>
      </c>
      <c r="L183" s="1070" t="s">
        <v>829</v>
      </c>
      <c r="M183" s="604" t="s">
        <v>198</v>
      </c>
      <c r="N183" s="298"/>
      <c r="O183" s="298"/>
      <c r="P183" s="298"/>
      <c r="Q183" s="298"/>
      <c r="R183" s="298"/>
      <c r="S183" s="298"/>
      <c r="T183" s="298"/>
      <c r="U183" s="298"/>
      <c r="V183" s="298"/>
      <c r="W183" s="298"/>
      <c r="X183" s="298"/>
      <c r="Y183" s="298"/>
      <c r="Z183" s="298"/>
      <c r="AA183" s="644">
        <v>1</v>
      </c>
      <c r="AB183" s="611" t="s">
        <v>1151</v>
      </c>
      <c r="AC183" s="592">
        <v>0.1</v>
      </c>
      <c r="AD183" s="607">
        <v>43550</v>
      </c>
      <c r="AE183" s="607">
        <v>43553</v>
      </c>
      <c r="AF183" s="1074" t="s">
        <v>1152</v>
      </c>
      <c r="AG183" s="1086" t="s">
        <v>198</v>
      </c>
      <c r="AH183" s="608">
        <v>1</v>
      </c>
      <c r="AI183" s="610" t="s">
        <v>1153</v>
      </c>
      <c r="AJ183" s="81">
        <f t="shared" si="6"/>
        <v>0.1</v>
      </c>
      <c r="AK183" s="575">
        <f t="shared" si="7"/>
        <v>0.1</v>
      </c>
      <c r="AL183" s="84">
        <f t="shared" si="8"/>
        <v>6.2500000000000003E-3</v>
      </c>
    </row>
    <row r="184" spans="2:38" ht="60" customHeight="1" x14ac:dyDescent="0.25">
      <c r="B184" s="382" t="s">
        <v>388</v>
      </c>
      <c r="C184" s="1026"/>
      <c r="D184" s="1027"/>
      <c r="E184" s="229" t="s">
        <v>542</v>
      </c>
      <c r="F184" s="55" t="s">
        <v>186</v>
      </c>
      <c r="G184" s="1058"/>
      <c r="H184" s="1070"/>
      <c r="I184" s="1076"/>
      <c r="J184" s="1085"/>
      <c r="K184" s="1085"/>
      <c r="L184" s="1070"/>
      <c r="M184" s="604" t="s">
        <v>198</v>
      </c>
      <c r="N184" s="298"/>
      <c r="O184" s="298"/>
      <c r="P184" s="298"/>
      <c r="Q184" s="298"/>
      <c r="R184" s="298"/>
      <c r="S184" s="298"/>
      <c r="T184" s="298"/>
      <c r="U184" s="298"/>
      <c r="V184" s="298"/>
      <c r="W184" s="298"/>
      <c r="X184" s="298"/>
      <c r="Y184" s="298"/>
      <c r="Z184" s="298"/>
      <c r="AA184" s="644">
        <v>2</v>
      </c>
      <c r="AB184" s="611" t="s">
        <v>1154</v>
      </c>
      <c r="AC184" s="592">
        <v>0.9</v>
      </c>
      <c r="AD184" s="607">
        <v>43556</v>
      </c>
      <c r="AE184" s="607">
        <v>43830</v>
      </c>
      <c r="AF184" s="1074" t="s">
        <v>215</v>
      </c>
      <c r="AG184" s="1086"/>
      <c r="AH184" s="608">
        <v>0</v>
      </c>
      <c r="AI184" s="610" t="s">
        <v>617</v>
      </c>
      <c r="AJ184" s="81">
        <f t="shared" si="6"/>
        <v>0</v>
      </c>
      <c r="AK184" s="575">
        <f t="shared" si="7"/>
        <v>0</v>
      </c>
      <c r="AL184" s="84">
        <f t="shared" si="8"/>
        <v>0</v>
      </c>
    </row>
    <row r="185" spans="2:38" ht="115.5" customHeight="1" x14ac:dyDescent="0.25">
      <c r="B185" s="382" t="s">
        <v>388</v>
      </c>
      <c r="C185" s="1026" t="s">
        <v>389</v>
      </c>
      <c r="D185" s="1027" t="s">
        <v>23</v>
      </c>
      <c r="E185" s="229" t="s">
        <v>542</v>
      </c>
      <c r="F185" s="55" t="s">
        <v>186</v>
      </c>
      <c r="G185" s="1058">
        <v>4</v>
      </c>
      <c r="H185" s="1070" t="s">
        <v>1155</v>
      </c>
      <c r="I185" s="1076">
        <v>6.25E-2</v>
      </c>
      <c r="J185" s="1085">
        <v>4</v>
      </c>
      <c r="K185" s="1085" t="s">
        <v>212</v>
      </c>
      <c r="L185" s="1070" t="s">
        <v>1156</v>
      </c>
      <c r="M185" s="604" t="s">
        <v>1152</v>
      </c>
      <c r="N185" s="298"/>
      <c r="O185" s="298"/>
      <c r="P185" s="298"/>
      <c r="Q185" s="298"/>
      <c r="R185" s="298"/>
      <c r="S185" s="298"/>
      <c r="T185" s="298"/>
      <c r="U185" s="298"/>
      <c r="V185" s="298"/>
      <c r="W185" s="298"/>
      <c r="X185" s="298"/>
      <c r="Y185" s="298"/>
      <c r="Z185" s="298"/>
      <c r="AA185" s="644">
        <v>1</v>
      </c>
      <c r="AB185" s="606" t="s">
        <v>1157</v>
      </c>
      <c r="AC185" s="592">
        <v>0.5</v>
      </c>
      <c r="AD185" s="607">
        <v>43467</v>
      </c>
      <c r="AE185" s="607">
        <v>43821</v>
      </c>
      <c r="AF185" s="612"/>
      <c r="AG185" s="1074" t="s">
        <v>1152</v>
      </c>
      <c r="AH185" s="608">
        <v>1</v>
      </c>
      <c r="AI185" s="606" t="s">
        <v>1158</v>
      </c>
      <c r="AJ185" s="81">
        <f t="shared" si="6"/>
        <v>0.5</v>
      </c>
      <c r="AK185" s="575">
        <f t="shared" si="7"/>
        <v>0.5</v>
      </c>
      <c r="AL185" s="84">
        <f t="shared" si="8"/>
        <v>3.125E-2</v>
      </c>
    </row>
    <row r="186" spans="2:38" ht="95.25" customHeight="1" x14ac:dyDescent="0.25">
      <c r="B186" s="382" t="s">
        <v>388</v>
      </c>
      <c r="C186" s="1026"/>
      <c r="D186" s="1027"/>
      <c r="E186" s="229" t="s">
        <v>542</v>
      </c>
      <c r="F186" s="55" t="s">
        <v>186</v>
      </c>
      <c r="G186" s="1058"/>
      <c r="H186" s="1070"/>
      <c r="I186" s="1076"/>
      <c r="J186" s="1085"/>
      <c r="K186" s="1085"/>
      <c r="L186" s="1070"/>
      <c r="M186" s="604" t="s">
        <v>1152</v>
      </c>
      <c r="N186" s="298"/>
      <c r="O186" s="298"/>
      <c r="P186" s="298"/>
      <c r="Q186" s="298"/>
      <c r="R186" s="298"/>
      <c r="S186" s="298"/>
      <c r="T186" s="298"/>
      <c r="U186" s="298"/>
      <c r="V186" s="298"/>
      <c r="W186" s="298"/>
      <c r="X186" s="298"/>
      <c r="Y186" s="298"/>
      <c r="Z186" s="298"/>
      <c r="AA186" s="644">
        <v>2</v>
      </c>
      <c r="AB186" s="606" t="s">
        <v>580</v>
      </c>
      <c r="AC186" s="592">
        <v>0.5</v>
      </c>
      <c r="AD186" s="607">
        <v>43467</v>
      </c>
      <c r="AE186" s="607">
        <v>43820</v>
      </c>
      <c r="AF186" s="612"/>
      <c r="AG186" s="1075" t="s">
        <v>215</v>
      </c>
      <c r="AH186" s="613">
        <v>100</v>
      </c>
      <c r="AI186" s="614" t="s">
        <v>1159</v>
      </c>
      <c r="AJ186" s="81">
        <f t="shared" si="6"/>
        <v>50</v>
      </c>
      <c r="AK186" s="575">
        <f t="shared" si="7"/>
        <v>5000</v>
      </c>
      <c r="AL186" s="84">
        <f t="shared" si="8"/>
        <v>0</v>
      </c>
    </row>
    <row r="187" spans="2:38" ht="63.75" customHeight="1" x14ac:dyDescent="0.25">
      <c r="B187" s="382" t="s">
        <v>388</v>
      </c>
      <c r="C187" s="1026" t="s">
        <v>389</v>
      </c>
      <c r="D187" s="1027" t="s">
        <v>23</v>
      </c>
      <c r="E187" s="229" t="s">
        <v>542</v>
      </c>
      <c r="F187" s="55" t="s">
        <v>186</v>
      </c>
      <c r="G187" s="1058">
        <v>5</v>
      </c>
      <c r="H187" s="1073" t="s">
        <v>211</v>
      </c>
      <c r="I187" s="1076">
        <v>6.25E-2</v>
      </c>
      <c r="J187" s="1077">
        <v>2</v>
      </c>
      <c r="K187" s="1067" t="s">
        <v>220</v>
      </c>
      <c r="L187" s="1073" t="s">
        <v>213</v>
      </c>
      <c r="M187" s="615" t="s">
        <v>1152</v>
      </c>
      <c r="N187" s="298"/>
      <c r="O187" s="298"/>
      <c r="P187" s="298"/>
      <c r="Q187" s="298"/>
      <c r="R187" s="298"/>
      <c r="S187" s="298"/>
      <c r="T187" s="298"/>
      <c r="U187" s="298"/>
      <c r="V187" s="298"/>
      <c r="W187" s="298"/>
      <c r="X187" s="298"/>
      <c r="Y187" s="298"/>
      <c r="Z187" s="298"/>
      <c r="AA187" s="644">
        <v>1</v>
      </c>
      <c r="AB187" s="606" t="s">
        <v>579</v>
      </c>
      <c r="AC187" s="592">
        <v>0.25</v>
      </c>
      <c r="AD187" s="607">
        <v>43467</v>
      </c>
      <c r="AE187" s="607">
        <v>43821</v>
      </c>
      <c r="AF187" s="1072" t="s">
        <v>1152</v>
      </c>
      <c r="AG187" s="1072" t="s">
        <v>1152</v>
      </c>
      <c r="AH187" s="609" t="s">
        <v>607</v>
      </c>
      <c r="AI187" s="609" t="s">
        <v>607</v>
      </c>
      <c r="AJ187" s="81" t="e">
        <f t="shared" si="6"/>
        <v>#VALUE!</v>
      </c>
      <c r="AK187" s="575" t="e">
        <f t="shared" si="7"/>
        <v>#VALUE!</v>
      </c>
      <c r="AL187" s="84" t="e">
        <f t="shared" si="8"/>
        <v>#VALUE!</v>
      </c>
    </row>
    <row r="188" spans="2:38" ht="63.75" customHeight="1" x14ac:dyDescent="0.25">
      <c r="B188" s="382" t="s">
        <v>388</v>
      </c>
      <c r="C188" s="1026"/>
      <c r="D188" s="1027"/>
      <c r="E188" s="229" t="s">
        <v>542</v>
      </c>
      <c r="F188" s="55" t="s">
        <v>186</v>
      </c>
      <c r="G188" s="1058"/>
      <c r="H188" s="1073"/>
      <c r="I188" s="1076"/>
      <c r="J188" s="1077"/>
      <c r="K188" s="1067"/>
      <c r="L188" s="1073"/>
      <c r="M188" s="615" t="s">
        <v>1152</v>
      </c>
      <c r="N188" s="298"/>
      <c r="O188" s="298"/>
      <c r="P188" s="298"/>
      <c r="Q188" s="298"/>
      <c r="R188" s="298"/>
      <c r="S188" s="298"/>
      <c r="T188" s="298"/>
      <c r="U188" s="298"/>
      <c r="V188" s="298"/>
      <c r="W188" s="298"/>
      <c r="X188" s="298"/>
      <c r="Y188" s="298"/>
      <c r="Z188" s="298"/>
      <c r="AA188" s="644">
        <v>2</v>
      </c>
      <c r="AB188" s="606" t="s">
        <v>580</v>
      </c>
      <c r="AC188" s="592">
        <v>0.25</v>
      </c>
      <c r="AD188" s="607">
        <v>43467</v>
      </c>
      <c r="AE188" s="607">
        <v>43821</v>
      </c>
      <c r="AF188" s="1072"/>
      <c r="AG188" s="1072"/>
      <c r="AH188" s="298"/>
      <c r="AI188" s="298"/>
      <c r="AJ188" s="81">
        <f t="shared" si="6"/>
        <v>0</v>
      </c>
      <c r="AK188" s="575">
        <f t="shared" si="7"/>
        <v>0</v>
      </c>
      <c r="AL188" s="84">
        <f t="shared" si="8"/>
        <v>0</v>
      </c>
    </row>
    <row r="189" spans="2:38" ht="63.75" customHeight="1" x14ac:dyDescent="0.25">
      <c r="B189" s="382" t="s">
        <v>388</v>
      </c>
      <c r="C189" s="1026"/>
      <c r="D189" s="1027"/>
      <c r="E189" s="229" t="s">
        <v>542</v>
      </c>
      <c r="F189" s="55" t="s">
        <v>186</v>
      </c>
      <c r="G189" s="1058"/>
      <c r="H189" s="1073"/>
      <c r="I189" s="1076"/>
      <c r="J189" s="1077"/>
      <c r="K189" s="1067"/>
      <c r="L189" s="1073"/>
      <c r="M189" s="615" t="s">
        <v>1152</v>
      </c>
      <c r="N189" s="298"/>
      <c r="O189" s="298"/>
      <c r="P189" s="298"/>
      <c r="Q189" s="298"/>
      <c r="R189" s="298"/>
      <c r="S189" s="298"/>
      <c r="T189" s="298"/>
      <c r="U189" s="298"/>
      <c r="V189" s="298"/>
      <c r="W189" s="298"/>
      <c r="X189" s="298"/>
      <c r="Y189" s="298"/>
      <c r="Z189" s="298"/>
      <c r="AA189" s="644">
        <v>3</v>
      </c>
      <c r="AB189" s="612" t="s">
        <v>581</v>
      </c>
      <c r="AC189" s="592">
        <v>0.5</v>
      </c>
      <c r="AD189" s="607">
        <v>43467</v>
      </c>
      <c r="AE189" s="607">
        <v>43821</v>
      </c>
      <c r="AF189" s="1072"/>
      <c r="AG189" s="1072"/>
      <c r="AH189" s="298"/>
      <c r="AI189" s="298"/>
      <c r="AJ189" s="81">
        <f t="shared" si="6"/>
        <v>0</v>
      </c>
      <c r="AK189" s="575">
        <f t="shared" si="7"/>
        <v>0</v>
      </c>
      <c r="AL189" s="84">
        <f t="shared" si="8"/>
        <v>0</v>
      </c>
    </row>
    <row r="190" spans="2:38" ht="63.75" customHeight="1" x14ac:dyDescent="0.25">
      <c r="B190" s="382" t="s">
        <v>388</v>
      </c>
      <c r="C190" s="1026" t="s">
        <v>389</v>
      </c>
      <c r="D190" s="1027" t="s">
        <v>23</v>
      </c>
      <c r="E190" s="229" t="s">
        <v>536</v>
      </c>
      <c r="F190" s="55" t="s">
        <v>186</v>
      </c>
      <c r="G190" s="1058">
        <v>6</v>
      </c>
      <c r="H190" s="1078" t="s">
        <v>365</v>
      </c>
      <c r="I190" s="1076">
        <v>6.25E-2</v>
      </c>
      <c r="J190" s="1079">
        <v>5</v>
      </c>
      <c r="K190" s="1067" t="s">
        <v>220</v>
      </c>
      <c r="L190" s="1072" t="s">
        <v>833</v>
      </c>
      <c r="M190" s="615" t="s">
        <v>222</v>
      </c>
      <c r="N190" s="298"/>
      <c r="O190" s="298"/>
      <c r="P190" s="298"/>
      <c r="Q190" s="298"/>
      <c r="R190" s="298"/>
      <c r="S190" s="298"/>
      <c r="T190" s="298"/>
      <c r="U190" s="298"/>
      <c r="V190" s="298"/>
      <c r="W190" s="298"/>
      <c r="X190" s="298"/>
      <c r="Y190" s="298"/>
      <c r="Z190" s="298"/>
      <c r="AA190" s="644">
        <v>1</v>
      </c>
      <c r="AB190" s="616" t="s">
        <v>1160</v>
      </c>
      <c r="AC190" s="592">
        <v>0.33</v>
      </c>
      <c r="AD190" s="607">
        <v>43557</v>
      </c>
      <c r="AE190" s="607">
        <v>43646</v>
      </c>
      <c r="AF190" s="612" t="s">
        <v>222</v>
      </c>
      <c r="AG190" s="612" t="s">
        <v>222</v>
      </c>
      <c r="AH190" s="617">
        <v>0.3</v>
      </c>
      <c r="AI190" s="576" t="s">
        <v>902</v>
      </c>
      <c r="AJ190" s="81">
        <f t="shared" si="6"/>
        <v>9.9000000000000005E-2</v>
      </c>
      <c r="AK190" s="575">
        <f t="shared" si="7"/>
        <v>2.9700000000000001E-2</v>
      </c>
      <c r="AL190" s="84">
        <f t="shared" si="8"/>
        <v>6.1875000000000003E-3</v>
      </c>
    </row>
    <row r="191" spans="2:38" ht="63.75" customHeight="1" x14ac:dyDescent="0.25">
      <c r="B191" s="382" t="s">
        <v>388</v>
      </c>
      <c r="C191" s="1026"/>
      <c r="D191" s="1027"/>
      <c r="E191" s="229" t="s">
        <v>536</v>
      </c>
      <c r="F191" s="55" t="s">
        <v>186</v>
      </c>
      <c r="G191" s="1058"/>
      <c r="H191" s="1078"/>
      <c r="I191" s="1076"/>
      <c r="J191" s="1079"/>
      <c r="K191" s="1067"/>
      <c r="L191" s="1072"/>
      <c r="M191" s="615" t="s">
        <v>222</v>
      </c>
      <c r="N191" s="298"/>
      <c r="O191" s="298"/>
      <c r="P191" s="298"/>
      <c r="Q191" s="298"/>
      <c r="R191" s="298"/>
      <c r="S191" s="298"/>
      <c r="T191" s="298"/>
      <c r="U191" s="298"/>
      <c r="V191" s="298"/>
      <c r="W191" s="298"/>
      <c r="X191" s="298"/>
      <c r="Y191" s="298"/>
      <c r="Z191" s="298"/>
      <c r="AA191" s="644">
        <v>2</v>
      </c>
      <c r="AB191" s="616" t="s">
        <v>1161</v>
      </c>
      <c r="AC191" s="592">
        <v>0.33</v>
      </c>
      <c r="AD191" s="607">
        <v>43647</v>
      </c>
      <c r="AE191" s="607">
        <v>43738</v>
      </c>
      <c r="AF191" s="612"/>
      <c r="AG191" s="612" t="s">
        <v>222</v>
      </c>
      <c r="AH191" s="298"/>
      <c r="AI191" s="298"/>
      <c r="AJ191" s="81">
        <f t="shared" si="6"/>
        <v>0</v>
      </c>
      <c r="AK191" s="575">
        <f t="shared" si="7"/>
        <v>0</v>
      </c>
      <c r="AL191" s="84">
        <f t="shared" si="8"/>
        <v>0</v>
      </c>
    </row>
    <row r="192" spans="2:38" ht="63.75" customHeight="1" x14ac:dyDescent="0.25">
      <c r="B192" s="382" t="s">
        <v>388</v>
      </c>
      <c r="C192" s="1026"/>
      <c r="D192" s="1027"/>
      <c r="E192" s="229" t="s">
        <v>536</v>
      </c>
      <c r="F192" s="55" t="s">
        <v>186</v>
      </c>
      <c r="G192" s="1058"/>
      <c r="H192" s="1078"/>
      <c r="I192" s="1076"/>
      <c r="J192" s="1079"/>
      <c r="K192" s="1067"/>
      <c r="L192" s="1072"/>
      <c r="M192" s="615" t="s">
        <v>222</v>
      </c>
      <c r="N192" s="298"/>
      <c r="O192" s="298"/>
      <c r="P192" s="298"/>
      <c r="Q192" s="298"/>
      <c r="R192" s="298"/>
      <c r="S192" s="298"/>
      <c r="T192" s="298"/>
      <c r="U192" s="298"/>
      <c r="V192" s="298"/>
      <c r="W192" s="298"/>
      <c r="X192" s="298"/>
      <c r="Y192" s="298"/>
      <c r="Z192" s="298"/>
      <c r="AA192" s="644">
        <v>3</v>
      </c>
      <c r="AB192" s="616" t="s">
        <v>1162</v>
      </c>
      <c r="AC192" s="592">
        <v>0.33</v>
      </c>
      <c r="AD192" s="607">
        <v>43739</v>
      </c>
      <c r="AE192" s="607">
        <v>43830</v>
      </c>
      <c r="AF192" s="612"/>
      <c r="AG192" s="612" t="s">
        <v>222</v>
      </c>
      <c r="AH192" s="298"/>
      <c r="AI192" s="298"/>
      <c r="AJ192" s="81">
        <f t="shared" si="6"/>
        <v>0</v>
      </c>
      <c r="AK192" s="575">
        <f t="shared" si="7"/>
        <v>0</v>
      </c>
      <c r="AL192" s="84">
        <f t="shared" si="8"/>
        <v>0</v>
      </c>
    </row>
    <row r="193" spans="2:38" ht="63.75" customHeight="1" x14ac:dyDescent="0.25">
      <c r="B193" s="382" t="s">
        <v>388</v>
      </c>
      <c r="C193" s="1026" t="s">
        <v>389</v>
      </c>
      <c r="D193" s="1027" t="s">
        <v>23</v>
      </c>
      <c r="E193" s="229" t="s">
        <v>545</v>
      </c>
      <c r="F193" s="55" t="s">
        <v>186</v>
      </c>
      <c r="G193" s="1058">
        <v>7</v>
      </c>
      <c r="H193" s="1070" t="s">
        <v>225</v>
      </c>
      <c r="I193" s="1066">
        <v>6.25E-2</v>
      </c>
      <c r="J193" s="1071">
        <v>4</v>
      </c>
      <c r="K193" s="1072" t="s">
        <v>220</v>
      </c>
      <c r="L193" s="1073" t="s">
        <v>834</v>
      </c>
      <c r="M193" s="615" t="s">
        <v>227</v>
      </c>
      <c r="N193" s="298"/>
      <c r="O193" s="298"/>
      <c r="P193" s="298"/>
      <c r="Q193" s="298"/>
      <c r="R193" s="298"/>
      <c r="S193" s="298"/>
      <c r="T193" s="298"/>
      <c r="U193" s="298"/>
      <c r="V193" s="298"/>
      <c r="W193" s="298"/>
      <c r="X193" s="298"/>
      <c r="Y193" s="298"/>
      <c r="Z193" s="298"/>
      <c r="AA193" s="644">
        <v>1</v>
      </c>
      <c r="AB193" s="618" t="s">
        <v>228</v>
      </c>
      <c r="AC193" s="592">
        <v>0.33333333333333337</v>
      </c>
      <c r="AD193" s="607">
        <v>43497</v>
      </c>
      <c r="AE193" s="607">
        <v>43830</v>
      </c>
      <c r="AF193" s="612" t="s">
        <v>229</v>
      </c>
      <c r="AG193" s="612" t="s">
        <v>229</v>
      </c>
      <c r="AH193" s="619">
        <v>1</v>
      </c>
      <c r="AI193" s="576" t="s">
        <v>1163</v>
      </c>
      <c r="AJ193" s="81">
        <f t="shared" si="6"/>
        <v>0.33333333333333337</v>
      </c>
      <c r="AK193" s="575">
        <f t="shared" si="7"/>
        <v>0.33333333333333337</v>
      </c>
      <c r="AL193" s="84">
        <f t="shared" si="8"/>
        <v>2.0833333333333336E-2</v>
      </c>
    </row>
    <row r="194" spans="2:38" ht="63.75" customHeight="1" x14ac:dyDescent="0.25">
      <c r="B194" s="382" t="s">
        <v>388</v>
      </c>
      <c r="C194" s="1026"/>
      <c r="D194" s="1027"/>
      <c r="E194" s="229" t="s">
        <v>545</v>
      </c>
      <c r="F194" s="55" t="s">
        <v>186</v>
      </c>
      <c r="G194" s="1058"/>
      <c r="H194" s="1070"/>
      <c r="I194" s="1066"/>
      <c r="J194" s="1071"/>
      <c r="K194" s="1072"/>
      <c r="L194" s="1073"/>
      <c r="M194" s="615" t="s">
        <v>227</v>
      </c>
      <c r="N194" s="298"/>
      <c r="O194" s="298"/>
      <c r="P194" s="298"/>
      <c r="Q194" s="298"/>
      <c r="R194" s="298"/>
      <c r="S194" s="298"/>
      <c r="T194" s="298"/>
      <c r="U194" s="298"/>
      <c r="V194" s="298"/>
      <c r="W194" s="298"/>
      <c r="X194" s="298"/>
      <c r="Y194" s="298"/>
      <c r="Z194" s="298"/>
      <c r="AA194" s="644">
        <v>2</v>
      </c>
      <c r="AB194" s="618" t="s">
        <v>230</v>
      </c>
      <c r="AC194" s="592">
        <v>0.33333333333333337</v>
      </c>
      <c r="AD194" s="607">
        <v>43497</v>
      </c>
      <c r="AE194" s="607">
        <v>43830</v>
      </c>
      <c r="AF194" s="612" t="s">
        <v>229</v>
      </c>
      <c r="AG194" s="612" t="s">
        <v>229</v>
      </c>
      <c r="AH194" s="609">
        <v>0</v>
      </c>
      <c r="AI194" s="609" t="s">
        <v>617</v>
      </c>
      <c r="AJ194" s="81">
        <f t="shared" si="6"/>
        <v>0</v>
      </c>
      <c r="AK194" s="575">
        <f t="shared" si="7"/>
        <v>0</v>
      </c>
      <c r="AL194" s="84">
        <f t="shared" si="8"/>
        <v>0</v>
      </c>
    </row>
    <row r="195" spans="2:38" ht="63.75" customHeight="1" x14ac:dyDescent="0.25">
      <c r="B195" s="382" t="s">
        <v>388</v>
      </c>
      <c r="C195" s="1026"/>
      <c r="D195" s="1027"/>
      <c r="E195" s="229" t="s">
        <v>545</v>
      </c>
      <c r="F195" s="55" t="s">
        <v>186</v>
      </c>
      <c r="G195" s="1058"/>
      <c r="H195" s="1070"/>
      <c r="I195" s="1066"/>
      <c r="J195" s="1071"/>
      <c r="K195" s="1072"/>
      <c r="L195" s="1073"/>
      <c r="M195" s="615" t="s">
        <v>227</v>
      </c>
      <c r="N195" s="298"/>
      <c r="O195" s="298"/>
      <c r="P195" s="298"/>
      <c r="Q195" s="298"/>
      <c r="R195" s="298"/>
      <c r="S195" s="298"/>
      <c r="T195" s="298"/>
      <c r="U195" s="298"/>
      <c r="V195" s="298"/>
      <c r="W195" s="298"/>
      <c r="X195" s="298"/>
      <c r="Y195" s="298"/>
      <c r="Z195" s="298"/>
      <c r="AA195" s="644">
        <v>3</v>
      </c>
      <c r="AB195" s="618" t="s">
        <v>231</v>
      </c>
      <c r="AC195" s="592">
        <v>0.33333333333333337</v>
      </c>
      <c r="AD195" s="607">
        <v>43497</v>
      </c>
      <c r="AE195" s="607">
        <v>43830</v>
      </c>
      <c r="AF195" s="612" t="s">
        <v>229</v>
      </c>
      <c r="AG195" s="612" t="s">
        <v>229</v>
      </c>
      <c r="AH195" s="609">
        <v>0</v>
      </c>
      <c r="AI195" s="609" t="s">
        <v>617</v>
      </c>
      <c r="AJ195" s="81">
        <f t="shared" si="6"/>
        <v>0</v>
      </c>
      <c r="AK195" s="575">
        <f t="shared" si="7"/>
        <v>0</v>
      </c>
      <c r="AL195" s="84">
        <f t="shared" si="8"/>
        <v>0</v>
      </c>
    </row>
    <row r="196" spans="2:38" ht="330" x14ac:dyDescent="0.25">
      <c r="B196" s="382" t="s">
        <v>388</v>
      </c>
      <c r="C196" s="1026" t="s">
        <v>389</v>
      </c>
      <c r="D196" s="1027" t="s">
        <v>23</v>
      </c>
      <c r="E196" s="229" t="s">
        <v>543</v>
      </c>
      <c r="F196" s="55" t="s">
        <v>186</v>
      </c>
      <c r="G196" s="1058">
        <v>8</v>
      </c>
      <c r="H196" s="1070" t="s">
        <v>835</v>
      </c>
      <c r="I196" s="1066">
        <v>6.25E-2</v>
      </c>
      <c r="J196" s="1071">
        <v>100</v>
      </c>
      <c r="K196" s="1072" t="s">
        <v>184</v>
      </c>
      <c r="L196" s="1073" t="s">
        <v>836</v>
      </c>
      <c r="M196" s="498" t="s">
        <v>837</v>
      </c>
      <c r="N196" s="298"/>
      <c r="O196" s="298"/>
      <c r="P196" s="298"/>
      <c r="Q196" s="298"/>
      <c r="R196" s="298"/>
      <c r="S196" s="298"/>
      <c r="T196" s="298"/>
      <c r="U196" s="298"/>
      <c r="V196" s="298"/>
      <c r="W196" s="298"/>
      <c r="X196" s="298"/>
      <c r="Y196" s="298"/>
      <c r="Z196" s="298"/>
      <c r="AA196" s="644">
        <v>1</v>
      </c>
      <c r="AB196" s="618" t="s">
        <v>1164</v>
      </c>
      <c r="AC196" s="592">
        <v>0.25</v>
      </c>
      <c r="AD196" s="607">
        <v>43466</v>
      </c>
      <c r="AE196" s="607">
        <v>43525</v>
      </c>
      <c r="AF196" s="1068" t="s">
        <v>837</v>
      </c>
      <c r="AG196" s="1068" t="s">
        <v>837</v>
      </c>
      <c r="AH196" s="608">
        <v>1</v>
      </c>
      <c r="AI196" s="576" t="s">
        <v>1165</v>
      </c>
      <c r="AJ196" s="81">
        <f t="shared" si="6"/>
        <v>0.25</v>
      </c>
      <c r="AK196" s="575">
        <f t="shared" si="7"/>
        <v>0.25</v>
      </c>
      <c r="AL196" s="84">
        <f t="shared" si="8"/>
        <v>1.5625E-2</v>
      </c>
    </row>
    <row r="197" spans="2:38" ht="47.25" x14ac:dyDescent="0.25">
      <c r="B197" s="382" t="s">
        <v>388</v>
      </c>
      <c r="C197" s="1026"/>
      <c r="D197" s="1027"/>
      <c r="E197" s="229" t="s">
        <v>543</v>
      </c>
      <c r="F197" s="55" t="s">
        <v>186</v>
      </c>
      <c r="G197" s="1058"/>
      <c r="H197" s="1070"/>
      <c r="I197" s="1066"/>
      <c r="J197" s="1071"/>
      <c r="K197" s="1072"/>
      <c r="L197" s="1073"/>
      <c r="M197" s="498" t="s">
        <v>837</v>
      </c>
      <c r="N197" s="298"/>
      <c r="O197" s="298"/>
      <c r="P197" s="298"/>
      <c r="Q197" s="298"/>
      <c r="R197" s="298"/>
      <c r="S197" s="298"/>
      <c r="T197" s="298"/>
      <c r="U197" s="298"/>
      <c r="V197" s="298"/>
      <c r="W197" s="298"/>
      <c r="X197" s="298"/>
      <c r="Y197" s="298"/>
      <c r="Z197" s="298"/>
      <c r="AA197" s="644">
        <v>2</v>
      </c>
      <c r="AB197" s="618" t="s">
        <v>1166</v>
      </c>
      <c r="AC197" s="592">
        <v>0.25</v>
      </c>
      <c r="AD197" s="607">
        <v>43466</v>
      </c>
      <c r="AE197" s="607">
        <v>43525</v>
      </c>
      <c r="AF197" s="1068"/>
      <c r="AG197" s="1068"/>
      <c r="AH197" s="608">
        <v>1</v>
      </c>
      <c r="AI197" s="349" t="s">
        <v>1167</v>
      </c>
      <c r="AJ197" s="81">
        <f t="shared" si="6"/>
        <v>0.25</v>
      </c>
      <c r="AK197" s="575">
        <f t="shared" si="7"/>
        <v>0.25</v>
      </c>
      <c r="AL197" s="84">
        <f t="shared" si="8"/>
        <v>0</v>
      </c>
    </row>
    <row r="198" spans="2:38" ht="60" x14ac:dyDescent="0.25">
      <c r="B198" s="382" t="s">
        <v>388</v>
      </c>
      <c r="C198" s="1026"/>
      <c r="D198" s="1027"/>
      <c r="E198" s="229" t="s">
        <v>543</v>
      </c>
      <c r="F198" s="55" t="s">
        <v>186</v>
      </c>
      <c r="G198" s="1058"/>
      <c r="H198" s="1070"/>
      <c r="I198" s="1066"/>
      <c r="J198" s="1071"/>
      <c r="K198" s="1072"/>
      <c r="L198" s="1073"/>
      <c r="M198" s="498" t="s">
        <v>837</v>
      </c>
      <c r="N198" s="298"/>
      <c r="O198" s="298"/>
      <c r="P198" s="298"/>
      <c r="Q198" s="298"/>
      <c r="R198" s="298"/>
      <c r="S198" s="298"/>
      <c r="T198" s="298"/>
      <c r="U198" s="298"/>
      <c r="V198" s="298"/>
      <c r="W198" s="298"/>
      <c r="X198" s="298"/>
      <c r="Y198" s="298"/>
      <c r="Z198" s="298"/>
      <c r="AA198" s="644">
        <v>3</v>
      </c>
      <c r="AB198" s="618" t="s">
        <v>1168</v>
      </c>
      <c r="AC198" s="592">
        <v>0.25</v>
      </c>
      <c r="AD198" s="607">
        <v>43678</v>
      </c>
      <c r="AE198" s="607">
        <v>43739</v>
      </c>
      <c r="AF198" s="1068"/>
      <c r="AG198" s="1068"/>
      <c r="AH198" s="298"/>
      <c r="AI198" s="298"/>
      <c r="AJ198" s="81">
        <f t="shared" si="6"/>
        <v>0</v>
      </c>
      <c r="AK198" s="575">
        <f t="shared" si="7"/>
        <v>0</v>
      </c>
      <c r="AL198" s="84">
        <f t="shared" si="8"/>
        <v>0</v>
      </c>
    </row>
    <row r="199" spans="2:38" ht="47.25" x14ac:dyDescent="0.25">
      <c r="B199" s="382" t="s">
        <v>388</v>
      </c>
      <c r="C199" s="1026"/>
      <c r="D199" s="1027"/>
      <c r="E199" s="229" t="s">
        <v>543</v>
      </c>
      <c r="F199" s="55" t="s">
        <v>186</v>
      </c>
      <c r="G199" s="1058"/>
      <c r="H199" s="1070"/>
      <c r="I199" s="1066"/>
      <c r="J199" s="1071"/>
      <c r="K199" s="1072"/>
      <c r="L199" s="1073"/>
      <c r="M199" s="498" t="s">
        <v>837</v>
      </c>
      <c r="N199" s="298"/>
      <c r="O199" s="298"/>
      <c r="P199" s="298"/>
      <c r="Q199" s="298"/>
      <c r="R199" s="298"/>
      <c r="S199" s="298"/>
      <c r="T199" s="298"/>
      <c r="U199" s="298"/>
      <c r="V199" s="298"/>
      <c r="W199" s="298"/>
      <c r="X199" s="298"/>
      <c r="Y199" s="298"/>
      <c r="Z199" s="298"/>
      <c r="AA199" s="644">
        <v>4</v>
      </c>
      <c r="AB199" s="618" t="s">
        <v>1169</v>
      </c>
      <c r="AC199" s="592">
        <v>0.25</v>
      </c>
      <c r="AD199" s="607">
        <v>43739</v>
      </c>
      <c r="AE199" s="607">
        <v>43770</v>
      </c>
      <c r="AF199" s="1068"/>
      <c r="AG199" s="1068"/>
      <c r="AH199" s="298"/>
      <c r="AI199" s="298"/>
      <c r="AJ199" s="81">
        <f t="shared" ref="AJ199:AJ249" si="9">AH199*AC199</f>
        <v>0</v>
      </c>
      <c r="AK199" s="575">
        <f t="shared" ref="AK199:AK249" si="10">AJ199*AH199</f>
        <v>0</v>
      </c>
      <c r="AL199" s="84">
        <f t="shared" ref="AL199:AL249" si="11">AJ199*I199</f>
        <v>0</v>
      </c>
    </row>
    <row r="200" spans="2:38" ht="63.75" customHeight="1" x14ac:dyDescent="0.25">
      <c r="B200" s="382" t="s">
        <v>388</v>
      </c>
      <c r="C200" s="1026" t="s">
        <v>389</v>
      </c>
      <c r="D200" s="1027" t="s">
        <v>23</v>
      </c>
      <c r="E200" s="229" t="s">
        <v>543</v>
      </c>
      <c r="F200" s="55" t="s">
        <v>186</v>
      </c>
      <c r="G200" s="1058">
        <v>9</v>
      </c>
      <c r="H200" s="1069" t="s">
        <v>1170</v>
      </c>
      <c r="I200" s="1066">
        <v>6.25E-2</v>
      </c>
      <c r="J200" s="1071">
        <v>80</v>
      </c>
      <c r="K200" s="1070" t="s">
        <v>184</v>
      </c>
      <c r="L200" s="1070" t="s">
        <v>839</v>
      </c>
      <c r="M200" s="1070" t="s">
        <v>837</v>
      </c>
      <c r="N200" s="298"/>
      <c r="O200" s="298"/>
      <c r="P200" s="298"/>
      <c r="Q200" s="298"/>
      <c r="R200" s="298"/>
      <c r="S200" s="298"/>
      <c r="T200" s="298"/>
      <c r="U200" s="298"/>
      <c r="V200" s="298"/>
      <c r="W200" s="298"/>
      <c r="X200" s="298"/>
      <c r="Y200" s="298"/>
      <c r="Z200" s="298"/>
      <c r="AA200" s="644">
        <v>1</v>
      </c>
      <c r="AB200" s="620" t="s">
        <v>1171</v>
      </c>
      <c r="AC200" s="592">
        <v>0.25</v>
      </c>
      <c r="AD200" s="607">
        <v>43466</v>
      </c>
      <c r="AE200" s="607">
        <v>43644</v>
      </c>
      <c r="AF200" s="612" t="s">
        <v>837</v>
      </c>
      <c r="AG200" s="1068" t="s">
        <v>837</v>
      </c>
      <c r="AH200" s="608">
        <v>0.4</v>
      </c>
      <c r="AI200" s="576" t="s">
        <v>1172</v>
      </c>
      <c r="AJ200" s="81">
        <f t="shared" si="9"/>
        <v>0.1</v>
      </c>
      <c r="AK200" s="575">
        <f t="shared" si="10"/>
        <v>4.0000000000000008E-2</v>
      </c>
      <c r="AL200" s="84">
        <f t="shared" si="11"/>
        <v>6.2500000000000003E-3</v>
      </c>
    </row>
    <row r="201" spans="2:38" ht="47.25" customHeight="1" x14ac:dyDescent="0.25">
      <c r="B201" s="382" t="s">
        <v>388</v>
      </c>
      <c r="C201" s="1026"/>
      <c r="D201" s="1027"/>
      <c r="E201" s="229" t="s">
        <v>543</v>
      </c>
      <c r="F201" s="55" t="s">
        <v>186</v>
      </c>
      <c r="G201" s="1058"/>
      <c r="H201" s="1070"/>
      <c r="I201" s="1066"/>
      <c r="J201" s="1071"/>
      <c r="K201" s="1070"/>
      <c r="L201" s="1070"/>
      <c r="M201" s="1070"/>
      <c r="N201" s="298"/>
      <c r="O201" s="298"/>
      <c r="P201" s="298"/>
      <c r="Q201" s="298"/>
      <c r="R201" s="298"/>
      <c r="S201" s="298"/>
      <c r="T201" s="298"/>
      <c r="U201" s="298"/>
      <c r="V201" s="298"/>
      <c r="W201" s="298"/>
      <c r="X201" s="298"/>
      <c r="Y201" s="298"/>
      <c r="Z201" s="298"/>
      <c r="AA201" s="644">
        <v>2</v>
      </c>
      <c r="AB201" s="620" t="s">
        <v>1173</v>
      </c>
      <c r="AC201" s="592">
        <v>0.75</v>
      </c>
      <c r="AD201" s="607">
        <v>43617</v>
      </c>
      <c r="AE201" s="607">
        <v>43830</v>
      </c>
      <c r="AF201" s="612"/>
      <c r="AG201" s="1068"/>
      <c r="AH201" s="298"/>
      <c r="AI201" s="298"/>
      <c r="AJ201" s="81">
        <f t="shared" si="9"/>
        <v>0</v>
      </c>
      <c r="AK201" s="575">
        <f t="shared" si="10"/>
        <v>0</v>
      </c>
      <c r="AL201" s="84">
        <f t="shared" si="11"/>
        <v>0</v>
      </c>
    </row>
    <row r="202" spans="2:38" ht="63.75" customHeight="1" x14ac:dyDescent="0.25">
      <c r="B202" s="382" t="s">
        <v>388</v>
      </c>
      <c r="C202" s="1026" t="s">
        <v>389</v>
      </c>
      <c r="D202" s="1027" t="s">
        <v>23</v>
      </c>
      <c r="E202" s="229" t="s">
        <v>543</v>
      </c>
      <c r="F202" s="55" t="s">
        <v>186</v>
      </c>
      <c r="G202" s="1058">
        <v>10</v>
      </c>
      <c r="H202" s="1070" t="s">
        <v>840</v>
      </c>
      <c r="I202" s="1066">
        <v>6.25E-2</v>
      </c>
      <c r="J202" s="1071">
        <v>100</v>
      </c>
      <c r="K202" s="1070" t="s">
        <v>184</v>
      </c>
      <c r="L202" s="1070" t="s">
        <v>841</v>
      </c>
      <c r="M202" s="498" t="s">
        <v>837</v>
      </c>
      <c r="N202" s="298"/>
      <c r="O202" s="298"/>
      <c r="P202" s="298"/>
      <c r="Q202" s="298"/>
      <c r="R202" s="298"/>
      <c r="S202" s="298"/>
      <c r="T202" s="298"/>
      <c r="U202" s="298"/>
      <c r="V202" s="298"/>
      <c r="W202" s="298"/>
      <c r="X202" s="298"/>
      <c r="Y202" s="298"/>
      <c r="Z202" s="298"/>
      <c r="AA202" s="644">
        <v>1</v>
      </c>
      <c r="AB202" s="498" t="s">
        <v>1174</v>
      </c>
      <c r="AC202" s="592">
        <v>0.16</v>
      </c>
      <c r="AD202" s="607">
        <v>43467</v>
      </c>
      <c r="AE202" s="621">
        <v>43553</v>
      </c>
      <c r="AF202" s="1068" t="s">
        <v>837</v>
      </c>
      <c r="AG202" s="1068" t="s">
        <v>837</v>
      </c>
      <c r="AH202" s="608">
        <v>1</v>
      </c>
      <c r="AI202" s="576" t="s">
        <v>1175</v>
      </c>
      <c r="AJ202" s="81">
        <f t="shared" si="9"/>
        <v>0.16</v>
      </c>
      <c r="AK202" s="575">
        <f t="shared" si="10"/>
        <v>0.16</v>
      </c>
      <c r="AL202" s="84">
        <f t="shared" si="11"/>
        <v>0.01</v>
      </c>
    </row>
    <row r="203" spans="2:38" ht="63.75" customHeight="1" x14ac:dyDescent="0.25">
      <c r="B203" s="382" t="s">
        <v>388</v>
      </c>
      <c r="C203" s="1026"/>
      <c r="D203" s="1027"/>
      <c r="E203" s="229" t="s">
        <v>543</v>
      </c>
      <c r="F203" s="55" t="s">
        <v>186</v>
      </c>
      <c r="G203" s="1058"/>
      <c r="H203" s="1070"/>
      <c r="I203" s="1066"/>
      <c r="J203" s="1071"/>
      <c r="K203" s="1070"/>
      <c r="L203" s="1070"/>
      <c r="M203" s="498" t="s">
        <v>837</v>
      </c>
      <c r="N203" s="298"/>
      <c r="O203" s="298"/>
      <c r="P203" s="298"/>
      <c r="Q203" s="298"/>
      <c r="R203" s="298"/>
      <c r="S203" s="298"/>
      <c r="T203" s="298"/>
      <c r="U203" s="298"/>
      <c r="V203" s="298"/>
      <c r="W203" s="298"/>
      <c r="X203" s="298"/>
      <c r="Y203" s="298"/>
      <c r="Z203" s="298"/>
      <c r="AA203" s="644">
        <v>2</v>
      </c>
      <c r="AB203" s="498" t="s">
        <v>1176</v>
      </c>
      <c r="AC203" s="592">
        <v>0.16</v>
      </c>
      <c r="AD203" s="607">
        <v>43556</v>
      </c>
      <c r="AE203" s="621">
        <v>43644</v>
      </c>
      <c r="AF203" s="1068"/>
      <c r="AG203" s="1068"/>
      <c r="AH203" s="298"/>
      <c r="AI203" s="298"/>
      <c r="AJ203" s="81">
        <f t="shared" si="9"/>
        <v>0</v>
      </c>
      <c r="AK203" s="575">
        <f t="shared" si="10"/>
        <v>0</v>
      </c>
      <c r="AL203" s="84">
        <f t="shared" si="11"/>
        <v>0</v>
      </c>
    </row>
    <row r="204" spans="2:38" ht="63.75" customHeight="1" x14ac:dyDescent="0.25">
      <c r="B204" s="382" t="s">
        <v>388</v>
      </c>
      <c r="C204" s="1026"/>
      <c r="D204" s="1027"/>
      <c r="E204" s="229" t="s">
        <v>543</v>
      </c>
      <c r="F204" s="55" t="s">
        <v>186</v>
      </c>
      <c r="G204" s="1058"/>
      <c r="H204" s="1070"/>
      <c r="I204" s="1066"/>
      <c r="J204" s="1071"/>
      <c r="K204" s="1070"/>
      <c r="L204" s="1070"/>
      <c r="M204" s="498" t="s">
        <v>837</v>
      </c>
      <c r="N204" s="298"/>
      <c r="O204" s="298"/>
      <c r="P204" s="298"/>
      <c r="Q204" s="298"/>
      <c r="R204" s="298"/>
      <c r="S204" s="298"/>
      <c r="T204" s="298"/>
      <c r="U204" s="298"/>
      <c r="V204" s="298"/>
      <c r="W204" s="298"/>
      <c r="X204" s="298"/>
      <c r="Y204" s="298"/>
      <c r="Z204" s="298"/>
      <c r="AA204" s="644">
        <v>3</v>
      </c>
      <c r="AB204" s="498" t="s">
        <v>1177</v>
      </c>
      <c r="AC204" s="592">
        <v>0.16</v>
      </c>
      <c r="AD204" s="607">
        <v>43647</v>
      </c>
      <c r="AE204" s="621">
        <v>43738</v>
      </c>
      <c r="AF204" s="1068"/>
      <c r="AG204" s="1068"/>
      <c r="AH204" s="298"/>
      <c r="AI204" s="298"/>
      <c r="AJ204" s="81">
        <f t="shared" si="9"/>
        <v>0</v>
      </c>
      <c r="AK204" s="575">
        <f t="shared" si="10"/>
        <v>0</v>
      </c>
      <c r="AL204" s="84">
        <f t="shared" si="11"/>
        <v>0</v>
      </c>
    </row>
    <row r="205" spans="2:38" ht="63.75" customHeight="1" x14ac:dyDescent="0.25">
      <c r="B205" s="382" t="s">
        <v>388</v>
      </c>
      <c r="C205" s="1026"/>
      <c r="D205" s="1027"/>
      <c r="E205" s="229" t="s">
        <v>543</v>
      </c>
      <c r="F205" s="55" t="s">
        <v>186</v>
      </c>
      <c r="G205" s="1058"/>
      <c r="H205" s="1070"/>
      <c r="I205" s="1066"/>
      <c r="J205" s="1071"/>
      <c r="K205" s="1070"/>
      <c r="L205" s="1070"/>
      <c r="M205" s="498" t="s">
        <v>837</v>
      </c>
      <c r="N205" s="298"/>
      <c r="O205" s="298"/>
      <c r="P205" s="298"/>
      <c r="Q205" s="298"/>
      <c r="R205" s="298"/>
      <c r="S205" s="298"/>
      <c r="T205" s="298"/>
      <c r="U205" s="298"/>
      <c r="V205" s="298"/>
      <c r="W205" s="298"/>
      <c r="X205" s="298"/>
      <c r="Y205" s="298"/>
      <c r="Z205" s="298"/>
      <c r="AA205" s="644">
        <v>4</v>
      </c>
      <c r="AB205" s="498" t="s">
        <v>1178</v>
      </c>
      <c r="AC205" s="592">
        <v>0.16</v>
      </c>
      <c r="AD205" s="607">
        <v>43739</v>
      </c>
      <c r="AE205" s="621">
        <v>43798</v>
      </c>
      <c r="AF205" s="1068"/>
      <c r="AG205" s="1068"/>
      <c r="AH205" s="298"/>
      <c r="AI205" s="298"/>
      <c r="AJ205" s="81">
        <f t="shared" si="9"/>
        <v>0</v>
      </c>
      <c r="AK205" s="575">
        <f t="shared" si="10"/>
        <v>0</v>
      </c>
      <c r="AL205" s="84">
        <f t="shared" si="11"/>
        <v>0</v>
      </c>
    </row>
    <row r="206" spans="2:38" ht="63.75" customHeight="1" x14ac:dyDescent="0.25">
      <c r="B206" s="382" t="s">
        <v>388</v>
      </c>
      <c r="C206" s="1026"/>
      <c r="D206" s="1027"/>
      <c r="E206" s="229" t="s">
        <v>543</v>
      </c>
      <c r="F206" s="55" t="s">
        <v>186</v>
      </c>
      <c r="G206" s="1058"/>
      <c r="H206" s="1070"/>
      <c r="I206" s="1066"/>
      <c r="J206" s="1071"/>
      <c r="K206" s="1070"/>
      <c r="L206" s="1070"/>
      <c r="M206" s="498" t="s">
        <v>837</v>
      </c>
      <c r="N206" s="298"/>
      <c r="O206" s="298"/>
      <c r="P206" s="298"/>
      <c r="Q206" s="298"/>
      <c r="R206" s="298"/>
      <c r="S206" s="298"/>
      <c r="T206" s="298"/>
      <c r="U206" s="298"/>
      <c r="V206" s="298"/>
      <c r="W206" s="298"/>
      <c r="X206" s="298"/>
      <c r="Y206" s="298"/>
      <c r="Z206" s="298"/>
      <c r="AA206" s="644">
        <v>5</v>
      </c>
      <c r="AB206" s="498" t="s">
        <v>1179</v>
      </c>
      <c r="AC206" s="592">
        <v>0.16</v>
      </c>
      <c r="AD206" s="607">
        <v>43800</v>
      </c>
      <c r="AE206" s="621">
        <v>43830</v>
      </c>
      <c r="AF206" s="1068"/>
      <c r="AG206" s="1068"/>
      <c r="AH206" s="298"/>
      <c r="AI206" s="298"/>
      <c r="AJ206" s="81">
        <f t="shared" si="9"/>
        <v>0</v>
      </c>
      <c r="AK206" s="575">
        <f t="shared" si="10"/>
        <v>0</v>
      </c>
      <c r="AL206" s="84">
        <f t="shared" si="11"/>
        <v>0</v>
      </c>
    </row>
    <row r="207" spans="2:38" ht="72.75" customHeight="1" x14ac:dyDescent="0.25">
      <c r="B207" s="382" t="s">
        <v>388</v>
      </c>
      <c r="C207" s="1026"/>
      <c r="D207" s="1027"/>
      <c r="E207" s="229" t="s">
        <v>543</v>
      </c>
      <c r="F207" s="55" t="s">
        <v>186</v>
      </c>
      <c r="G207" s="1058"/>
      <c r="H207" s="1070"/>
      <c r="I207" s="1066"/>
      <c r="J207" s="1071"/>
      <c r="K207" s="1070"/>
      <c r="L207" s="1070"/>
      <c r="M207" s="498" t="s">
        <v>837</v>
      </c>
      <c r="N207" s="298"/>
      <c r="O207" s="298"/>
      <c r="P207" s="298"/>
      <c r="Q207" s="298"/>
      <c r="R207" s="298"/>
      <c r="S207" s="298"/>
      <c r="T207" s="298"/>
      <c r="U207" s="298"/>
      <c r="V207" s="298"/>
      <c r="W207" s="298"/>
      <c r="X207" s="298"/>
      <c r="Y207" s="298"/>
      <c r="Z207" s="298"/>
      <c r="AA207" s="644">
        <v>6</v>
      </c>
      <c r="AB207" s="498" t="s">
        <v>1180</v>
      </c>
      <c r="AC207" s="592">
        <v>0.2</v>
      </c>
      <c r="AD207" s="607">
        <v>43830</v>
      </c>
      <c r="AE207" s="621">
        <v>43861</v>
      </c>
      <c r="AF207" s="1068"/>
      <c r="AG207" s="1068"/>
      <c r="AH207" s="298"/>
      <c r="AI207" s="298"/>
      <c r="AJ207" s="81">
        <f t="shared" si="9"/>
        <v>0</v>
      </c>
      <c r="AK207" s="575">
        <f t="shared" si="10"/>
        <v>0</v>
      </c>
      <c r="AL207" s="84">
        <f t="shared" si="11"/>
        <v>0</v>
      </c>
    </row>
    <row r="208" spans="2:38" ht="32.25" customHeight="1" x14ac:dyDescent="0.25">
      <c r="B208" s="382" t="s">
        <v>391</v>
      </c>
      <c r="C208" s="1026" t="s">
        <v>842</v>
      </c>
      <c r="D208" s="1027" t="s">
        <v>23</v>
      </c>
      <c r="E208" s="229" t="s">
        <v>546</v>
      </c>
      <c r="F208" s="55" t="s">
        <v>186</v>
      </c>
      <c r="G208" s="1058">
        <v>11</v>
      </c>
      <c r="H208" s="864" t="s">
        <v>240</v>
      </c>
      <c r="I208" s="1066">
        <v>6.25E-2</v>
      </c>
      <c r="J208" s="609">
        <v>100</v>
      </c>
      <c r="K208" s="1061" t="s">
        <v>184</v>
      </c>
      <c r="L208" s="1067" t="s">
        <v>241</v>
      </c>
      <c r="M208" s="572" t="s">
        <v>242</v>
      </c>
      <c r="N208" s="298"/>
      <c r="O208" s="298"/>
      <c r="P208" s="298"/>
      <c r="Q208" s="298"/>
      <c r="R208" s="298"/>
      <c r="S208" s="298"/>
      <c r="T208" s="298"/>
      <c r="U208" s="298"/>
      <c r="V208" s="298"/>
      <c r="W208" s="298"/>
      <c r="X208" s="298"/>
      <c r="Y208" s="298"/>
      <c r="Z208" s="298"/>
      <c r="AA208" s="644">
        <v>1</v>
      </c>
      <c r="AB208" s="224" t="s">
        <v>247</v>
      </c>
      <c r="AC208" s="575">
        <v>0.25</v>
      </c>
      <c r="AD208" s="565">
        <v>43466</v>
      </c>
      <c r="AE208" s="566">
        <v>43555</v>
      </c>
      <c r="AF208" s="1063" t="s">
        <v>1181</v>
      </c>
      <c r="AG208" s="1063" t="s">
        <v>1181</v>
      </c>
      <c r="AH208" s="619">
        <v>1</v>
      </c>
      <c r="AI208" s="622" t="s">
        <v>909</v>
      </c>
      <c r="AJ208" s="81">
        <f t="shared" si="9"/>
        <v>0.25</v>
      </c>
      <c r="AK208" s="575">
        <f t="shared" si="10"/>
        <v>0.25</v>
      </c>
      <c r="AL208" s="84">
        <f t="shared" si="11"/>
        <v>1.5625E-2</v>
      </c>
    </row>
    <row r="209" spans="2:38" ht="45" x14ac:dyDescent="0.25">
      <c r="B209" s="382" t="s">
        <v>391</v>
      </c>
      <c r="C209" s="1026"/>
      <c r="D209" s="1027"/>
      <c r="E209" s="229" t="s">
        <v>546</v>
      </c>
      <c r="F209" s="55" t="s">
        <v>186</v>
      </c>
      <c r="G209" s="1058"/>
      <c r="H209" s="864"/>
      <c r="I209" s="1066"/>
      <c r="J209" s="591"/>
      <c r="K209" s="1061"/>
      <c r="L209" s="1067"/>
      <c r="M209" s="572" t="s">
        <v>242</v>
      </c>
      <c r="N209" s="298"/>
      <c r="O209" s="298"/>
      <c r="P209" s="298"/>
      <c r="Q209" s="298"/>
      <c r="R209" s="298"/>
      <c r="S209" s="298"/>
      <c r="T209" s="298"/>
      <c r="U209" s="298"/>
      <c r="V209" s="298"/>
      <c r="W209" s="298"/>
      <c r="X209" s="298"/>
      <c r="Y209" s="298"/>
      <c r="Z209" s="298"/>
      <c r="AA209" s="644">
        <v>2</v>
      </c>
      <c r="AB209" s="224" t="s">
        <v>1182</v>
      </c>
      <c r="AC209" s="575">
        <v>0.25</v>
      </c>
      <c r="AD209" s="566">
        <v>43556</v>
      </c>
      <c r="AE209" s="566">
        <v>43646</v>
      </c>
      <c r="AF209" s="1063"/>
      <c r="AG209" s="1063"/>
      <c r="AH209" s="298"/>
      <c r="AI209" s="298"/>
      <c r="AJ209" s="81">
        <f t="shared" si="9"/>
        <v>0</v>
      </c>
      <c r="AK209" s="575">
        <f t="shared" si="10"/>
        <v>0</v>
      </c>
      <c r="AL209" s="84">
        <f t="shared" si="11"/>
        <v>0</v>
      </c>
    </row>
    <row r="210" spans="2:38" ht="63" customHeight="1" x14ac:dyDescent="0.25">
      <c r="B210" s="382" t="s">
        <v>391</v>
      </c>
      <c r="C210" s="1026"/>
      <c r="D210" s="1027"/>
      <c r="E210" s="229" t="s">
        <v>546</v>
      </c>
      <c r="F210" s="55" t="s">
        <v>186</v>
      </c>
      <c r="G210" s="1058"/>
      <c r="H210" s="864"/>
      <c r="I210" s="1066"/>
      <c r="J210" s="591"/>
      <c r="K210" s="1061"/>
      <c r="L210" s="1067"/>
      <c r="M210" s="572" t="s">
        <v>242</v>
      </c>
      <c r="N210" s="298"/>
      <c r="O210" s="298"/>
      <c r="P210" s="298"/>
      <c r="Q210" s="298"/>
      <c r="R210" s="298"/>
      <c r="S210" s="298"/>
      <c r="T210" s="298"/>
      <c r="U210" s="298"/>
      <c r="V210" s="298"/>
      <c r="W210" s="298"/>
      <c r="X210" s="298"/>
      <c r="Y210" s="298"/>
      <c r="Z210" s="298"/>
      <c r="AA210" s="644">
        <v>3</v>
      </c>
      <c r="AB210" s="224" t="s">
        <v>1183</v>
      </c>
      <c r="AC210" s="575">
        <v>0.4</v>
      </c>
      <c r="AD210" s="565">
        <v>43647</v>
      </c>
      <c r="AE210" s="566">
        <v>43738</v>
      </c>
      <c r="AF210" s="1063"/>
      <c r="AG210" s="1063"/>
      <c r="AH210" s="298"/>
      <c r="AI210" s="298"/>
      <c r="AJ210" s="81">
        <f t="shared" si="9"/>
        <v>0</v>
      </c>
      <c r="AK210" s="575">
        <f t="shared" si="10"/>
        <v>0</v>
      </c>
      <c r="AL210" s="84">
        <f t="shared" si="11"/>
        <v>0</v>
      </c>
    </row>
    <row r="211" spans="2:38" ht="60" x14ac:dyDescent="0.25">
      <c r="B211" s="382" t="s">
        <v>391</v>
      </c>
      <c r="C211" s="1026"/>
      <c r="D211" s="1027"/>
      <c r="E211" s="229" t="s">
        <v>546</v>
      </c>
      <c r="F211" s="55" t="s">
        <v>186</v>
      </c>
      <c r="G211" s="1058"/>
      <c r="H211" s="864"/>
      <c r="I211" s="1066"/>
      <c r="J211" s="591"/>
      <c r="K211" s="1061"/>
      <c r="L211" s="1067"/>
      <c r="M211" s="572" t="s">
        <v>242</v>
      </c>
      <c r="N211" s="298"/>
      <c r="O211" s="298"/>
      <c r="P211" s="298"/>
      <c r="Q211" s="298"/>
      <c r="R211" s="298"/>
      <c r="S211" s="298"/>
      <c r="T211" s="298"/>
      <c r="U211" s="298"/>
      <c r="V211" s="298"/>
      <c r="W211" s="298"/>
      <c r="X211" s="298"/>
      <c r="Y211" s="298"/>
      <c r="Z211" s="298"/>
      <c r="AA211" s="644">
        <v>4</v>
      </c>
      <c r="AB211" s="224" t="s">
        <v>1184</v>
      </c>
      <c r="AC211" s="575">
        <v>0.1</v>
      </c>
      <c r="AD211" s="565">
        <v>43739</v>
      </c>
      <c r="AE211" s="566">
        <v>43830</v>
      </c>
      <c r="AF211" s="1063"/>
      <c r="AG211" s="1063"/>
      <c r="AH211" s="298"/>
      <c r="AI211" s="298"/>
      <c r="AJ211" s="81">
        <f t="shared" si="9"/>
        <v>0</v>
      </c>
      <c r="AK211" s="575">
        <f t="shared" si="10"/>
        <v>0</v>
      </c>
      <c r="AL211" s="84">
        <f t="shared" si="11"/>
        <v>0</v>
      </c>
    </row>
    <row r="212" spans="2:38" ht="63.75" customHeight="1" x14ac:dyDescent="0.25">
      <c r="B212" s="382" t="s">
        <v>391</v>
      </c>
      <c r="C212" s="1026" t="s">
        <v>392</v>
      </c>
      <c r="D212" s="1027" t="s">
        <v>23</v>
      </c>
      <c r="E212" s="229" t="s">
        <v>546</v>
      </c>
      <c r="F212" s="55" t="s">
        <v>186</v>
      </c>
      <c r="G212" s="1058">
        <v>12</v>
      </c>
      <c r="H212" s="864" t="s">
        <v>250</v>
      </c>
      <c r="I212" s="1066">
        <v>6.25E-2</v>
      </c>
      <c r="J212" s="609">
        <v>100</v>
      </c>
      <c r="K212" s="1061" t="s">
        <v>1185</v>
      </c>
      <c r="L212" s="1065" t="s">
        <v>843</v>
      </c>
      <c r="M212" s="572" t="s">
        <v>242</v>
      </c>
      <c r="N212" s="298"/>
      <c r="O212" s="298"/>
      <c r="P212" s="298"/>
      <c r="Q212" s="298"/>
      <c r="R212" s="298"/>
      <c r="S212" s="298"/>
      <c r="T212" s="298"/>
      <c r="U212" s="298"/>
      <c r="V212" s="298"/>
      <c r="W212" s="298"/>
      <c r="X212" s="298"/>
      <c r="Y212" s="298"/>
      <c r="Z212" s="298"/>
      <c r="AA212" s="644">
        <v>1</v>
      </c>
      <c r="AB212" s="224" t="s">
        <v>1186</v>
      </c>
      <c r="AC212" s="575">
        <v>0.3</v>
      </c>
      <c r="AD212" s="565">
        <v>43466</v>
      </c>
      <c r="AE212" s="566">
        <v>43555</v>
      </c>
      <c r="AF212" s="1063" t="s">
        <v>1181</v>
      </c>
      <c r="AG212" s="1063" t="s">
        <v>1181</v>
      </c>
      <c r="AH212" s="619">
        <v>0.67</v>
      </c>
      <c r="AI212" s="622" t="s">
        <v>905</v>
      </c>
      <c r="AJ212" s="81">
        <f t="shared" si="9"/>
        <v>0.20100000000000001</v>
      </c>
      <c r="AK212" s="575">
        <f t="shared" si="10"/>
        <v>0.13467000000000001</v>
      </c>
      <c r="AL212" s="84">
        <f t="shared" si="11"/>
        <v>1.2562500000000001E-2</v>
      </c>
    </row>
    <row r="213" spans="2:38" ht="24.75" customHeight="1" x14ac:dyDescent="0.25">
      <c r="B213" s="382" t="s">
        <v>391</v>
      </c>
      <c r="C213" s="1026"/>
      <c r="D213" s="1027"/>
      <c r="E213" s="229" t="s">
        <v>546</v>
      </c>
      <c r="F213" s="55" t="s">
        <v>186</v>
      </c>
      <c r="G213" s="1058"/>
      <c r="H213" s="1065"/>
      <c r="I213" s="1066"/>
      <c r="J213" s="591"/>
      <c r="K213" s="1061"/>
      <c r="L213" s="1065"/>
      <c r="M213" s="572" t="s">
        <v>242</v>
      </c>
      <c r="N213" s="298"/>
      <c r="O213" s="298"/>
      <c r="P213" s="298"/>
      <c r="Q213" s="298"/>
      <c r="R213" s="298"/>
      <c r="S213" s="298"/>
      <c r="T213" s="298"/>
      <c r="U213" s="298"/>
      <c r="V213" s="298"/>
      <c r="W213" s="298"/>
      <c r="X213" s="298"/>
      <c r="Y213" s="298"/>
      <c r="Z213" s="298"/>
      <c r="AA213" s="644">
        <v>2</v>
      </c>
      <c r="AB213" s="224" t="s">
        <v>1187</v>
      </c>
      <c r="AC213" s="575">
        <v>0.3</v>
      </c>
      <c r="AD213" s="566">
        <v>43556</v>
      </c>
      <c r="AE213" s="566">
        <v>43646</v>
      </c>
      <c r="AF213" s="1063"/>
      <c r="AG213" s="1063"/>
      <c r="AH213" s="298"/>
      <c r="AI213" s="298"/>
      <c r="AJ213" s="81">
        <f t="shared" si="9"/>
        <v>0</v>
      </c>
      <c r="AK213" s="575">
        <f t="shared" si="10"/>
        <v>0</v>
      </c>
      <c r="AL213" s="84">
        <f t="shared" si="11"/>
        <v>0</v>
      </c>
    </row>
    <row r="214" spans="2:38" ht="37.5" customHeight="1" x14ac:dyDescent="0.25">
      <c r="B214" s="382" t="s">
        <v>391</v>
      </c>
      <c r="C214" s="1026"/>
      <c r="D214" s="1027"/>
      <c r="E214" s="229" t="s">
        <v>546</v>
      </c>
      <c r="F214" s="55" t="s">
        <v>186</v>
      </c>
      <c r="G214" s="1058"/>
      <c r="H214" s="1065"/>
      <c r="I214" s="1066"/>
      <c r="J214" s="591"/>
      <c r="K214" s="1061"/>
      <c r="L214" s="1065"/>
      <c r="M214" s="572" t="s">
        <v>242</v>
      </c>
      <c r="N214" s="298"/>
      <c r="O214" s="298"/>
      <c r="P214" s="298"/>
      <c r="Q214" s="298"/>
      <c r="R214" s="298"/>
      <c r="S214" s="298"/>
      <c r="T214" s="298"/>
      <c r="U214" s="298"/>
      <c r="V214" s="298"/>
      <c r="W214" s="298"/>
      <c r="X214" s="298"/>
      <c r="Y214" s="298"/>
      <c r="Z214" s="298"/>
      <c r="AA214" s="644">
        <v>3</v>
      </c>
      <c r="AB214" s="224" t="s">
        <v>1188</v>
      </c>
      <c r="AC214" s="575">
        <v>0.2</v>
      </c>
      <c r="AD214" s="565">
        <v>43647</v>
      </c>
      <c r="AE214" s="566">
        <v>43738</v>
      </c>
      <c r="AF214" s="1063"/>
      <c r="AG214" s="1063"/>
      <c r="AH214" s="298"/>
      <c r="AI214" s="298"/>
      <c r="AJ214" s="81">
        <f t="shared" si="9"/>
        <v>0</v>
      </c>
      <c r="AK214" s="575">
        <f t="shared" si="10"/>
        <v>0</v>
      </c>
      <c r="AL214" s="84">
        <f t="shared" si="11"/>
        <v>0</v>
      </c>
    </row>
    <row r="215" spans="2:38" ht="39.75" customHeight="1" x14ac:dyDescent="0.25">
      <c r="B215" s="382" t="s">
        <v>391</v>
      </c>
      <c r="C215" s="1026"/>
      <c r="D215" s="1027"/>
      <c r="E215" s="229" t="s">
        <v>546</v>
      </c>
      <c r="F215" s="55" t="s">
        <v>186</v>
      </c>
      <c r="G215" s="1058"/>
      <c r="H215" s="1065"/>
      <c r="I215" s="1066"/>
      <c r="J215" s="591"/>
      <c r="K215" s="1061"/>
      <c r="L215" s="1065"/>
      <c r="M215" s="572" t="s">
        <v>242</v>
      </c>
      <c r="N215" s="298"/>
      <c r="O215" s="298"/>
      <c r="P215" s="298"/>
      <c r="Q215" s="298"/>
      <c r="R215" s="298"/>
      <c r="S215" s="298"/>
      <c r="T215" s="298"/>
      <c r="U215" s="298"/>
      <c r="V215" s="298"/>
      <c r="W215" s="298"/>
      <c r="X215" s="298"/>
      <c r="Y215" s="298"/>
      <c r="Z215" s="298"/>
      <c r="AA215" s="644">
        <v>4</v>
      </c>
      <c r="AB215" s="224" t="s">
        <v>1189</v>
      </c>
      <c r="AC215" s="575">
        <v>0.2</v>
      </c>
      <c r="AD215" s="565">
        <v>43739</v>
      </c>
      <c r="AE215" s="566">
        <v>43830</v>
      </c>
      <c r="AF215" s="1063"/>
      <c r="AG215" s="1063"/>
      <c r="AH215" s="298"/>
      <c r="AI215" s="298"/>
      <c r="AJ215" s="81">
        <f t="shared" si="9"/>
        <v>0</v>
      </c>
      <c r="AK215" s="575">
        <f t="shared" si="10"/>
        <v>0</v>
      </c>
      <c r="AL215" s="84">
        <f t="shared" si="11"/>
        <v>0</v>
      </c>
    </row>
    <row r="216" spans="2:38" ht="63.75" customHeight="1" x14ac:dyDescent="0.25">
      <c r="B216" s="382" t="s">
        <v>391</v>
      </c>
      <c r="C216" s="1026" t="s">
        <v>392</v>
      </c>
      <c r="D216" s="1027" t="s">
        <v>23</v>
      </c>
      <c r="E216" s="229" t="s">
        <v>546</v>
      </c>
      <c r="F216" s="55" t="s">
        <v>186</v>
      </c>
      <c r="G216" s="1058">
        <v>13</v>
      </c>
      <c r="H216" s="864" t="s">
        <v>369</v>
      </c>
      <c r="I216" s="1066">
        <v>6.25E-2</v>
      </c>
      <c r="J216" s="609">
        <v>100</v>
      </c>
      <c r="K216" s="1061" t="s">
        <v>184</v>
      </c>
      <c r="L216" s="1062" t="s">
        <v>844</v>
      </c>
      <c r="M216" s="572" t="s">
        <v>242</v>
      </c>
      <c r="N216" s="298"/>
      <c r="O216" s="298"/>
      <c r="P216" s="298"/>
      <c r="Q216" s="298"/>
      <c r="R216" s="298"/>
      <c r="S216" s="298"/>
      <c r="T216" s="298"/>
      <c r="U216" s="298"/>
      <c r="V216" s="298"/>
      <c r="W216" s="298"/>
      <c r="X216" s="298"/>
      <c r="Y216" s="298"/>
      <c r="Z216" s="298"/>
      <c r="AA216" s="644">
        <v>1</v>
      </c>
      <c r="AB216" s="224" t="s">
        <v>1190</v>
      </c>
      <c r="AC216" s="575">
        <v>0.2</v>
      </c>
      <c r="AD216" s="565">
        <v>43466</v>
      </c>
      <c r="AE216" s="566">
        <v>43555</v>
      </c>
      <c r="AF216" s="1063" t="s">
        <v>1181</v>
      </c>
      <c r="AG216" s="1063" t="s">
        <v>1181</v>
      </c>
      <c r="AH216" s="619">
        <v>1</v>
      </c>
      <c r="AI216" s="576" t="s">
        <v>907</v>
      </c>
      <c r="AJ216" s="81">
        <f t="shared" si="9"/>
        <v>0.2</v>
      </c>
      <c r="AK216" s="575">
        <f t="shared" si="10"/>
        <v>0.2</v>
      </c>
      <c r="AL216" s="84">
        <f t="shared" si="11"/>
        <v>1.2500000000000001E-2</v>
      </c>
    </row>
    <row r="217" spans="2:38" ht="21" customHeight="1" x14ac:dyDescent="0.25">
      <c r="B217" s="382" t="s">
        <v>391</v>
      </c>
      <c r="C217" s="1026"/>
      <c r="D217" s="1027"/>
      <c r="E217" s="229" t="s">
        <v>546</v>
      </c>
      <c r="F217" s="55" t="s">
        <v>186</v>
      </c>
      <c r="G217" s="1058"/>
      <c r="H217" s="1065"/>
      <c r="I217" s="1066"/>
      <c r="J217" s="591"/>
      <c r="K217" s="1061"/>
      <c r="L217" s="1062"/>
      <c r="M217" s="572" t="s">
        <v>242</v>
      </c>
      <c r="N217" s="298"/>
      <c r="O217" s="298"/>
      <c r="P217" s="298"/>
      <c r="Q217" s="298"/>
      <c r="R217" s="298"/>
      <c r="S217" s="298"/>
      <c r="T217" s="298"/>
      <c r="U217" s="298"/>
      <c r="V217" s="298"/>
      <c r="W217" s="298"/>
      <c r="X217" s="298"/>
      <c r="Y217" s="298"/>
      <c r="Z217" s="298"/>
      <c r="AA217" s="644">
        <v>2</v>
      </c>
      <c r="AB217" s="224" t="s">
        <v>1190</v>
      </c>
      <c r="AC217" s="575">
        <v>0.3</v>
      </c>
      <c r="AD217" s="566">
        <v>43556</v>
      </c>
      <c r="AE217" s="566">
        <v>43646</v>
      </c>
      <c r="AF217" s="1063"/>
      <c r="AG217" s="1063"/>
      <c r="AH217" s="298"/>
      <c r="AI217" s="298"/>
      <c r="AJ217" s="81">
        <f t="shared" si="9"/>
        <v>0</v>
      </c>
      <c r="AK217" s="575">
        <f t="shared" si="10"/>
        <v>0</v>
      </c>
      <c r="AL217" s="84">
        <f t="shared" si="11"/>
        <v>0</v>
      </c>
    </row>
    <row r="218" spans="2:38" ht="28.5" customHeight="1" x14ac:dyDescent="0.25">
      <c r="B218" s="382" t="s">
        <v>391</v>
      </c>
      <c r="C218" s="1026"/>
      <c r="D218" s="1027"/>
      <c r="E218" s="229" t="s">
        <v>546</v>
      </c>
      <c r="F218" s="55" t="s">
        <v>186</v>
      </c>
      <c r="G218" s="1058"/>
      <c r="H218" s="1065"/>
      <c r="I218" s="1066"/>
      <c r="J218" s="591"/>
      <c r="K218" s="1061"/>
      <c r="L218" s="1062"/>
      <c r="M218" s="572" t="s">
        <v>242</v>
      </c>
      <c r="N218" s="298"/>
      <c r="O218" s="298"/>
      <c r="P218" s="298"/>
      <c r="Q218" s="298"/>
      <c r="R218" s="298"/>
      <c r="S218" s="298"/>
      <c r="T218" s="298"/>
      <c r="U218" s="298"/>
      <c r="V218" s="298"/>
      <c r="W218" s="298"/>
      <c r="X218" s="298"/>
      <c r="Y218" s="298"/>
      <c r="Z218" s="298"/>
      <c r="AA218" s="644">
        <v>3</v>
      </c>
      <c r="AB218" s="224" t="s">
        <v>1191</v>
      </c>
      <c r="AC218" s="575">
        <v>0.3</v>
      </c>
      <c r="AD218" s="565">
        <v>43647</v>
      </c>
      <c r="AE218" s="566">
        <v>43738</v>
      </c>
      <c r="AF218" s="1063"/>
      <c r="AG218" s="1063"/>
      <c r="AH218" s="298"/>
      <c r="AI218" s="298"/>
      <c r="AJ218" s="81">
        <f t="shared" si="9"/>
        <v>0</v>
      </c>
      <c r="AK218" s="575">
        <f t="shared" si="10"/>
        <v>0</v>
      </c>
      <c r="AL218" s="84">
        <f t="shared" si="11"/>
        <v>0</v>
      </c>
    </row>
    <row r="219" spans="2:38" ht="26.25" customHeight="1" x14ac:dyDescent="0.25">
      <c r="B219" s="382" t="s">
        <v>391</v>
      </c>
      <c r="C219" s="1026"/>
      <c r="D219" s="1027"/>
      <c r="E219" s="229" t="s">
        <v>546</v>
      </c>
      <c r="F219" s="55" t="s">
        <v>186</v>
      </c>
      <c r="G219" s="1058"/>
      <c r="H219" s="1065"/>
      <c r="I219" s="1066"/>
      <c r="J219" s="591"/>
      <c r="K219" s="1061"/>
      <c r="L219" s="1062"/>
      <c r="M219" s="572" t="s">
        <v>242</v>
      </c>
      <c r="N219" s="298"/>
      <c r="O219" s="298"/>
      <c r="P219" s="298"/>
      <c r="Q219" s="298"/>
      <c r="R219" s="298"/>
      <c r="S219" s="298"/>
      <c r="T219" s="298"/>
      <c r="U219" s="298"/>
      <c r="V219" s="298"/>
      <c r="W219" s="298"/>
      <c r="X219" s="298"/>
      <c r="Y219" s="298"/>
      <c r="Z219" s="298"/>
      <c r="AA219" s="644">
        <v>4</v>
      </c>
      <c r="AB219" s="224" t="s">
        <v>1190</v>
      </c>
      <c r="AC219" s="575">
        <v>0.2</v>
      </c>
      <c r="AD219" s="565">
        <v>43739</v>
      </c>
      <c r="AE219" s="566">
        <v>43830</v>
      </c>
      <c r="AF219" s="1063"/>
      <c r="AG219" s="1063"/>
      <c r="AH219" s="298"/>
      <c r="AI219" s="298"/>
      <c r="AJ219" s="81">
        <f t="shared" si="9"/>
        <v>0</v>
      </c>
      <c r="AK219" s="575">
        <f t="shared" si="10"/>
        <v>0</v>
      </c>
      <c r="AL219" s="84">
        <f t="shared" si="11"/>
        <v>0</v>
      </c>
    </row>
    <row r="220" spans="2:38" ht="63.75" customHeight="1" x14ac:dyDescent="0.25">
      <c r="B220" s="382" t="s">
        <v>391</v>
      </c>
      <c r="C220" s="1026" t="s">
        <v>845</v>
      </c>
      <c r="D220" s="1027" t="s">
        <v>23</v>
      </c>
      <c r="E220" s="229" t="s">
        <v>546</v>
      </c>
      <c r="F220" s="55" t="s">
        <v>186</v>
      </c>
      <c r="G220" s="1058">
        <v>14</v>
      </c>
      <c r="H220" s="1064" t="s">
        <v>256</v>
      </c>
      <c r="I220" s="1060">
        <v>6.25E-2</v>
      </c>
      <c r="J220" s="609">
        <v>100</v>
      </c>
      <c r="K220" s="1061" t="s">
        <v>184</v>
      </c>
      <c r="L220" s="1062" t="s">
        <v>846</v>
      </c>
      <c r="M220" s="572" t="s">
        <v>242</v>
      </c>
      <c r="N220" s="298"/>
      <c r="O220" s="298"/>
      <c r="P220" s="298"/>
      <c r="Q220" s="298"/>
      <c r="R220" s="298"/>
      <c r="S220" s="298"/>
      <c r="T220" s="298"/>
      <c r="U220" s="298"/>
      <c r="V220" s="298"/>
      <c r="W220" s="298"/>
      <c r="X220" s="298"/>
      <c r="Y220" s="298"/>
      <c r="Z220" s="298"/>
      <c r="AA220" s="644">
        <v>1</v>
      </c>
      <c r="AB220" s="576" t="s">
        <v>1192</v>
      </c>
      <c r="AC220" s="575">
        <v>0.3</v>
      </c>
      <c r="AD220" s="565">
        <v>43466</v>
      </c>
      <c r="AE220" s="566">
        <v>43555</v>
      </c>
      <c r="AF220" s="1063" t="s">
        <v>1181</v>
      </c>
      <c r="AG220" s="1063" t="s">
        <v>1181</v>
      </c>
      <c r="AH220" s="619">
        <v>0.23</v>
      </c>
      <c r="AI220" s="622" t="s">
        <v>909</v>
      </c>
      <c r="AJ220" s="81">
        <f t="shared" si="9"/>
        <v>6.9000000000000006E-2</v>
      </c>
      <c r="AK220" s="575">
        <f t="shared" si="10"/>
        <v>1.5870000000000002E-2</v>
      </c>
      <c r="AL220" s="84">
        <f t="shared" si="11"/>
        <v>4.3125000000000004E-3</v>
      </c>
    </row>
    <row r="221" spans="2:38" ht="22.5" customHeight="1" x14ac:dyDescent="0.25">
      <c r="B221" s="382" t="s">
        <v>391</v>
      </c>
      <c r="C221" s="1026"/>
      <c r="D221" s="1027"/>
      <c r="E221" s="229" t="s">
        <v>546</v>
      </c>
      <c r="F221" s="55" t="s">
        <v>186</v>
      </c>
      <c r="G221" s="1058"/>
      <c r="H221" s="1064"/>
      <c r="I221" s="1060"/>
      <c r="J221" s="591"/>
      <c r="K221" s="1061"/>
      <c r="L221" s="1062"/>
      <c r="M221" s="572" t="s">
        <v>242</v>
      </c>
      <c r="N221" s="298"/>
      <c r="O221" s="298"/>
      <c r="P221" s="298"/>
      <c r="Q221" s="298"/>
      <c r="R221" s="298"/>
      <c r="S221" s="298"/>
      <c r="T221" s="298"/>
      <c r="U221" s="298"/>
      <c r="V221" s="298"/>
      <c r="W221" s="298"/>
      <c r="X221" s="298"/>
      <c r="Y221" s="298"/>
      <c r="Z221" s="298"/>
      <c r="AA221" s="644">
        <v>2</v>
      </c>
      <c r="AB221" s="645" t="s">
        <v>1193</v>
      </c>
      <c r="AC221" s="575">
        <v>0.3</v>
      </c>
      <c r="AD221" s="566">
        <v>43556</v>
      </c>
      <c r="AE221" s="566">
        <v>43646</v>
      </c>
      <c r="AF221" s="1063"/>
      <c r="AG221" s="1063"/>
      <c r="AH221" s="298"/>
      <c r="AI221" s="298"/>
      <c r="AJ221" s="81">
        <f t="shared" si="9"/>
        <v>0</v>
      </c>
      <c r="AK221" s="575">
        <f t="shared" si="10"/>
        <v>0</v>
      </c>
      <c r="AL221" s="84">
        <f t="shared" si="11"/>
        <v>0</v>
      </c>
    </row>
    <row r="222" spans="2:38" ht="22.5" customHeight="1" x14ac:dyDescent="0.25">
      <c r="B222" s="382" t="s">
        <v>391</v>
      </c>
      <c r="C222" s="1026"/>
      <c r="D222" s="1027"/>
      <c r="E222" s="229" t="s">
        <v>546</v>
      </c>
      <c r="F222" s="55" t="s">
        <v>186</v>
      </c>
      <c r="G222" s="1058"/>
      <c r="H222" s="1064"/>
      <c r="I222" s="1060"/>
      <c r="J222" s="591"/>
      <c r="K222" s="1061"/>
      <c r="L222" s="1062"/>
      <c r="M222" s="572" t="s">
        <v>242</v>
      </c>
      <c r="N222" s="298"/>
      <c r="O222" s="298"/>
      <c r="P222" s="298"/>
      <c r="Q222" s="298"/>
      <c r="R222" s="298"/>
      <c r="S222" s="298"/>
      <c r="T222" s="298"/>
      <c r="U222" s="298"/>
      <c r="V222" s="298"/>
      <c r="W222" s="298"/>
      <c r="X222" s="298"/>
      <c r="Y222" s="298"/>
      <c r="Z222" s="298"/>
      <c r="AA222" s="644">
        <v>3</v>
      </c>
      <c r="AB222" s="576" t="s">
        <v>1194</v>
      </c>
      <c r="AC222" s="575">
        <v>0.3</v>
      </c>
      <c r="AD222" s="565">
        <v>43647</v>
      </c>
      <c r="AE222" s="566">
        <v>43738</v>
      </c>
      <c r="AF222" s="1063"/>
      <c r="AG222" s="1063"/>
      <c r="AH222" s="298"/>
      <c r="AI222" s="298"/>
      <c r="AJ222" s="81">
        <f t="shared" si="9"/>
        <v>0</v>
      </c>
      <c r="AK222" s="575">
        <f t="shared" si="10"/>
        <v>0</v>
      </c>
      <c r="AL222" s="84">
        <f t="shared" si="11"/>
        <v>0</v>
      </c>
    </row>
    <row r="223" spans="2:38" ht="18.75" customHeight="1" x14ac:dyDescent="0.25">
      <c r="B223" s="382" t="s">
        <v>391</v>
      </c>
      <c r="C223" s="1026"/>
      <c r="D223" s="1027"/>
      <c r="E223" s="229" t="s">
        <v>546</v>
      </c>
      <c r="F223" s="55" t="s">
        <v>186</v>
      </c>
      <c r="G223" s="1058"/>
      <c r="H223" s="1064"/>
      <c r="I223" s="1060"/>
      <c r="J223" s="591"/>
      <c r="K223" s="1061"/>
      <c r="L223" s="1062"/>
      <c r="M223" s="572" t="s">
        <v>242</v>
      </c>
      <c r="N223" s="298"/>
      <c r="O223" s="298"/>
      <c r="P223" s="298"/>
      <c r="Q223" s="298"/>
      <c r="R223" s="298"/>
      <c r="S223" s="298"/>
      <c r="T223" s="298"/>
      <c r="U223" s="298"/>
      <c r="V223" s="298"/>
      <c r="W223" s="298"/>
      <c r="X223" s="298"/>
      <c r="Y223" s="298"/>
      <c r="Z223" s="298"/>
      <c r="AA223" s="644">
        <v>4</v>
      </c>
      <c r="AB223" s="576" t="s">
        <v>1195</v>
      </c>
      <c r="AC223" s="575">
        <v>0.1</v>
      </c>
      <c r="AD223" s="565">
        <v>43739</v>
      </c>
      <c r="AE223" s="566">
        <v>43830</v>
      </c>
      <c r="AF223" s="1063"/>
      <c r="AG223" s="1063"/>
      <c r="AH223" s="298"/>
      <c r="AI223" s="298"/>
      <c r="AJ223" s="81">
        <f t="shared" si="9"/>
        <v>0</v>
      </c>
      <c r="AK223" s="575">
        <f t="shared" si="10"/>
        <v>0</v>
      </c>
      <c r="AL223" s="84">
        <f t="shared" si="11"/>
        <v>0</v>
      </c>
    </row>
    <row r="224" spans="2:38" ht="63.75" customHeight="1" x14ac:dyDescent="0.25">
      <c r="B224" s="382" t="s">
        <v>391</v>
      </c>
      <c r="C224" s="1026" t="s">
        <v>847</v>
      </c>
      <c r="D224" s="1027" t="s">
        <v>23</v>
      </c>
      <c r="E224" s="229" t="s">
        <v>546</v>
      </c>
      <c r="F224" s="55" t="s">
        <v>186</v>
      </c>
      <c r="G224" s="1058">
        <v>15</v>
      </c>
      <c r="H224" s="1059" t="s">
        <v>261</v>
      </c>
      <c r="I224" s="1060">
        <v>6.25E-2</v>
      </c>
      <c r="J224" s="609">
        <v>100</v>
      </c>
      <c r="K224" s="1061" t="s">
        <v>184</v>
      </c>
      <c r="L224" s="1062" t="s">
        <v>848</v>
      </c>
      <c r="M224" s="572" t="s">
        <v>242</v>
      </c>
      <c r="N224" s="298"/>
      <c r="O224" s="298"/>
      <c r="P224" s="298"/>
      <c r="Q224" s="298"/>
      <c r="R224" s="298"/>
      <c r="S224" s="298"/>
      <c r="T224" s="298"/>
      <c r="U224" s="298"/>
      <c r="V224" s="298"/>
      <c r="W224" s="298"/>
      <c r="X224" s="298"/>
      <c r="Y224" s="298"/>
      <c r="Z224" s="298"/>
      <c r="AA224" s="644">
        <v>1</v>
      </c>
      <c r="AB224" s="224" t="s">
        <v>1196</v>
      </c>
      <c r="AC224" s="575">
        <v>0.2</v>
      </c>
      <c r="AD224" s="565">
        <v>43466</v>
      </c>
      <c r="AE224" s="566">
        <v>43555</v>
      </c>
      <c r="AF224" s="1063" t="s">
        <v>1181</v>
      </c>
      <c r="AG224" s="1063" t="s">
        <v>1181</v>
      </c>
      <c r="AH224" s="619">
        <v>1</v>
      </c>
      <c r="AI224" s="576" t="s">
        <v>1197</v>
      </c>
      <c r="AJ224" s="81">
        <f t="shared" si="9"/>
        <v>0.2</v>
      </c>
      <c r="AK224" s="575">
        <f t="shared" si="10"/>
        <v>0.2</v>
      </c>
      <c r="AL224" s="84">
        <f t="shared" si="11"/>
        <v>1.2500000000000001E-2</v>
      </c>
    </row>
    <row r="225" spans="2:38" ht="20.25" customHeight="1" x14ac:dyDescent="0.25">
      <c r="B225" s="382" t="s">
        <v>391</v>
      </c>
      <c r="C225" s="1026"/>
      <c r="D225" s="1027"/>
      <c r="E225" s="229" t="s">
        <v>546</v>
      </c>
      <c r="F225" s="55" t="s">
        <v>186</v>
      </c>
      <c r="G225" s="1058"/>
      <c r="H225" s="1059"/>
      <c r="I225" s="1060"/>
      <c r="J225" s="591"/>
      <c r="K225" s="1061"/>
      <c r="L225" s="1062"/>
      <c r="M225" s="572" t="s">
        <v>242</v>
      </c>
      <c r="N225" s="298"/>
      <c r="O225" s="298"/>
      <c r="P225" s="298"/>
      <c r="Q225" s="298"/>
      <c r="R225" s="298"/>
      <c r="S225" s="298"/>
      <c r="T225" s="298"/>
      <c r="U225" s="298"/>
      <c r="V225" s="298"/>
      <c r="W225" s="298"/>
      <c r="X225" s="298"/>
      <c r="Y225" s="298"/>
      <c r="Z225" s="298"/>
      <c r="AA225" s="644">
        <v>2</v>
      </c>
      <c r="AB225" s="222" t="s">
        <v>1198</v>
      </c>
      <c r="AC225" s="575">
        <v>0.3</v>
      </c>
      <c r="AD225" s="566">
        <v>43556</v>
      </c>
      <c r="AE225" s="566">
        <v>43646</v>
      </c>
      <c r="AF225" s="1063"/>
      <c r="AG225" s="1063"/>
      <c r="AH225" s="298"/>
      <c r="AI225" s="298"/>
      <c r="AJ225" s="81">
        <f t="shared" si="9"/>
        <v>0</v>
      </c>
      <c r="AK225" s="575">
        <f t="shared" si="10"/>
        <v>0</v>
      </c>
      <c r="AL225" s="84">
        <f t="shared" si="11"/>
        <v>0</v>
      </c>
    </row>
    <row r="226" spans="2:38" ht="18.75" customHeight="1" x14ac:dyDescent="0.25">
      <c r="B226" s="382" t="s">
        <v>391</v>
      </c>
      <c r="C226" s="1026"/>
      <c r="D226" s="1027"/>
      <c r="E226" s="229" t="s">
        <v>546</v>
      </c>
      <c r="F226" s="55" t="s">
        <v>186</v>
      </c>
      <c r="G226" s="1058"/>
      <c r="H226" s="1059"/>
      <c r="I226" s="1060"/>
      <c r="J226" s="591"/>
      <c r="K226" s="1061"/>
      <c r="L226" s="1062"/>
      <c r="M226" s="572" t="s">
        <v>242</v>
      </c>
      <c r="N226" s="298"/>
      <c r="O226" s="298"/>
      <c r="P226" s="298"/>
      <c r="Q226" s="298"/>
      <c r="R226" s="298"/>
      <c r="S226" s="298"/>
      <c r="T226" s="298"/>
      <c r="U226" s="298"/>
      <c r="V226" s="298"/>
      <c r="W226" s="298"/>
      <c r="X226" s="298"/>
      <c r="Y226" s="298"/>
      <c r="Z226" s="298"/>
      <c r="AA226" s="644">
        <v>3</v>
      </c>
      <c r="AB226" s="222" t="s">
        <v>1199</v>
      </c>
      <c r="AC226" s="575">
        <v>0.3</v>
      </c>
      <c r="AD226" s="565">
        <v>43647</v>
      </c>
      <c r="AE226" s="566">
        <v>43738</v>
      </c>
      <c r="AF226" s="1063"/>
      <c r="AG226" s="1063"/>
      <c r="AH226" s="298"/>
      <c r="AI226" s="298"/>
      <c r="AJ226" s="81">
        <f t="shared" si="9"/>
        <v>0</v>
      </c>
      <c r="AK226" s="575">
        <f t="shared" si="10"/>
        <v>0</v>
      </c>
      <c r="AL226" s="84">
        <f t="shared" si="11"/>
        <v>0</v>
      </c>
    </row>
    <row r="227" spans="2:38" ht="24.75" customHeight="1" x14ac:dyDescent="0.25">
      <c r="B227" s="382" t="s">
        <v>391</v>
      </c>
      <c r="C227" s="1026"/>
      <c r="D227" s="1027"/>
      <c r="E227" s="229" t="s">
        <v>546</v>
      </c>
      <c r="F227" s="55" t="s">
        <v>186</v>
      </c>
      <c r="G227" s="1058"/>
      <c r="H227" s="1059"/>
      <c r="I227" s="1060"/>
      <c r="J227" s="591"/>
      <c r="K227" s="1061"/>
      <c r="L227" s="1062"/>
      <c r="M227" s="572" t="s">
        <v>242</v>
      </c>
      <c r="N227" s="298"/>
      <c r="O227" s="298"/>
      <c r="P227" s="298"/>
      <c r="Q227" s="298"/>
      <c r="R227" s="298"/>
      <c r="S227" s="298"/>
      <c r="T227" s="298"/>
      <c r="U227" s="298"/>
      <c r="V227" s="298"/>
      <c r="W227" s="298"/>
      <c r="X227" s="298"/>
      <c r="Y227" s="298"/>
      <c r="Z227" s="298"/>
      <c r="AA227" s="644">
        <v>4</v>
      </c>
      <c r="AB227" s="222" t="s">
        <v>1200</v>
      </c>
      <c r="AC227" s="575">
        <v>0.2</v>
      </c>
      <c r="AD227" s="565">
        <v>43739</v>
      </c>
      <c r="AE227" s="566">
        <v>43830</v>
      </c>
      <c r="AF227" s="1063"/>
      <c r="AG227" s="1063"/>
      <c r="AH227" s="298"/>
      <c r="AI227" s="298"/>
      <c r="AJ227" s="81">
        <f t="shared" si="9"/>
        <v>0</v>
      </c>
      <c r="AK227" s="575">
        <f t="shared" si="10"/>
        <v>0</v>
      </c>
      <c r="AL227" s="84">
        <f t="shared" si="11"/>
        <v>0</v>
      </c>
    </row>
    <row r="228" spans="2:38" ht="63.75" customHeight="1" x14ac:dyDescent="0.25">
      <c r="B228" s="382" t="s">
        <v>391</v>
      </c>
      <c r="C228" s="1026" t="s">
        <v>392</v>
      </c>
      <c r="D228" s="1027" t="s">
        <v>23</v>
      </c>
      <c r="E228" s="229" t="s">
        <v>546</v>
      </c>
      <c r="F228" s="55" t="s">
        <v>186</v>
      </c>
      <c r="G228" s="1058">
        <v>16</v>
      </c>
      <c r="H228" s="1064" t="s">
        <v>266</v>
      </c>
      <c r="I228" s="1060">
        <v>6.25E-2</v>
      </c>
      <c r="J228" s="609">
        <v>100</v>
      </c>
      <c r="K228" s="1061" t="s">
        <v>184</v>
      </c>
      <c r="L228" s="1062" t="s">
        <v>267</v>
      </c>
      <c r="M228" s="572" t="s">
        <v>242</v>
      </c>
      <c r="N228" s="298"/>
      <c r="O228" s="298"/>
      <c r="P228" s="298"/>
      <c r="Q228" s="298"/>
      <c r="R228" s="298"/>
      <c r="S228" s="298"/>
      <c r="T228" s="298"/>
      <c r="U228" s="298"/>
      <c r="V228" s="298"/>
      <c r="W228" s="298"/>
      <c r="X228" s="298"/>
      <c r="Y228" s="298"/>
      <c r="Z228" s="298"/>
      <c r="AA228" s="644">
        <v>1</v>
      </c>
      <c r="AB228" s="606" t="s">
        <v>268</v>
      </c>
      <c r="AC228" s="575">
        <v>0.2</v>
      </c>
      <c r="AD228" s="565">
        <v>43466</v>
      </c>
      <c r="AE228" s="566">
        <v>43555</v>
      </c>
      <c r="AF228" s="1063" t="s">
        <v>1181</v>
      </c>
      <c r="AG228" s="1063" t="s">
        <v>1181</v>
      </c>
      <c r="AH228" s="619">
        <v>0.5</v>
      </c>
      <c r="AI228" s="576" t="s">
        <v>1197</v>
      </c>
      <c r="AJ228" s="81">
        <f t="shared" si="9"/>
        <v>0.1</v>
      </c>
      <c r="AK228" s="575">
        <f t="shared" si="10"/>
        <v>0.05</v>
      </c>
      <c r="AL228" s="84">
        <f t="shared" si="11"/>
        <v>6.2500000000000003E-3</v>
      </c>
    </row>
    <row r="229" spans="2:38" ht="63.75" customHeight="1" x14ac:dyDescent="0.25">
      <c r="B229" s="382" t="s">
        <v>391</v>
      </c>
      <c r="C229" s="1026"/>
      <c r="D229" s="1027"/>
      <c r="E229" s="229" t="s">
        <v>546</v>
      </c>
      <c r="F229" s="55" t="s">
        <v>186</v>
      </c>
      <c r="G229" s="1058"/>
      <c r="H229" s="1064"/>
      <c r="I229" s="1060"/>
      <c r="J229" s="591"/>
      <c r="K229" s="1061"/>
      <c r="L229" s="1062"/>
      <c r="M229" s="572" t="s">
        <v>242</v>
      </c>
      <c r="N229" s="298"/>
      <c r="O229" s="298"/>
      <c r="P229" s="298"/>
      <c r="Q229" s="298"/>
      <c r="R229" s="298"/>
      <c r="S229" s="298"/>
      <c r="T229" s="298"/>
      <c r="U229" s="298"/>
      <c r="V229" s="298"/>
      <c r="W229" s="298"/>
      <c r="X229" s="298"/>
      <c r="Y229" s="298"/>
      <c r="Z229" s="298"/>
      <c r="AA229" s="644">
        <v>2</v>
      </c>
      <c r="AB229" s="606" t="s">
        <v>264</v>
      </c>
      <c r="AC229" s="575">
        <v>0.2</v>
      </c>
      <c r="AD229" s="566">
        <v>43556</v>
      </c>
      <c r="AE229" s="566">
        <v>43646</v>
      </c>
      <c r="AF229" s="1063"/>
      <c r="AG229" s="1063"/>
      <c r="AH229" s="298"/>
      <c r="AI229" s="298"/>
      <c r="AJ229" s="81">
        <f t="shared" si="9"/>
        <v>0</v>
      </c>
      <c r="AK229" s="575">
        <f t="shared" si="10"/>
        <v>0</v>
      </c>
      <c r="AL229" s="84">
        <f t="shared" si="11"/>
        <v>0</v>
      </c>
    </row>
    <row r="230" spans="2:38" ht="63.75" customHeight="1" x14ac:dyDescent="0.25">
      <c r="B230" s="382" t="s">
        <v>391</v>
      </c>
      <c r="C230" s="1026"/>
      <c r="D230" s="1027"/>
      <c r="E230" s="229" t="s">
        <v>546</v>
      </c>
      <c r="F230" s="55" t="s">
        <v>186</v>
      </c>
      <c r="G230" s="1058"/>
      <c r="H230" s="1064"/>
      <c r="I230" s="1060"/>
      <c r="J230" s="591"/>
      <c r="K230" s="1061"/>
      <c r="L230" s="1062"/>
      <c r="M230" s="572" t="s">
        <v>242</v>
      </c>
      <c r="N230" s="298"/>
      <c r="O230" s="298"/>
      <c r="P230" s="298"/>
      <c r="Q230" s="298"/>
      <c r="R230" s="298"/>
      <c r="S230" s="298"/>
      <c r="T230" s="298"/>
      <c r="U230" s="298"/>
      <c r="V230" s="298"/>
      <c r="W230" s="298"/>
      <c r="X230" s="298"/>
      <c r="Y230" s="298"/>
      <c r="Z230" s="298"/>
      <c r="AA230" s="644">
        <v>3</v>
      </c>
      <c r="AB230" s="606" t="s">
        <v>269</v>
      </c>
      <c r="AC230" s="575">
        <v>0.4</v>
      </c>
      <c r="AD230" s="565">
        <v>43647</v>
      </c>
      <c r="AE230" s="566">
        <v>43738</v>
      </c>
      <c r="AF230" s="1063"/>
      <c r="AG230" s="1063"/>
      <c r="AH230" s="298"/>
      <c r="AI230" s="298"/>
      <c r="AJ230" s="81">
        <f t="shared" si="9"/>
        <v>0</v>
      </c>
      <c r="AK230" s="575">
        <f t="shared" si="10"/>
        <v>0</v>
      </c>
      <c r="AL230" s="84">
        <f t="shared" si="11"/>
        <v>0</v>
      </c>
    </row>
    <row r="231" spans="2:38" ht="63.75" customHeight="1" x14ac:dyDescent="0.25">
      <c r="B231" s="382" t="s">
        <v>391</v>
      </c>
      <c r="C231" s="1026"/>
      <c r="D231" s="1027"/>
      <c r="E231" s="229" t="s">
        <v>546</v>
      </c>
      <c r="F231" s="55" t="s">
        <v>186</v>
      </c>
      <c r="G231" s="1058"/>
      <c r="H231" s="1064"/>
      <c r="I231" s="1060"/>
      <c r="J231" s="591"/>
      <c r="K231" s="1061"/>
      <c r="L231" s="1062"/>
      <c r="M231" s="572" t="s">
        <v>242</v>
      </c>
      <c r="N231" s="298"/>
      <c r="O231" s="298"/>
      <c r="P231" s="298"/>
      <c r="Q231" s="298"/>
      <c r="R231" s="298"/>
      <c r="S231" s="298"/>
      <c r="T231" s="298"/>
      <c r="U231" s="298"/>
      <c r="V231" s="298"/>
      <c r="W231" s="298"/>
      <c r="X231" s="298"/>
      <c r="Y231" s="298"/>
      <c r="Z231" s="298"/>
      <c r="AA231" s="644">
        <v>4</v>
      </c>
      <c r="AB231" s="606" t="s">
        <v>270</v>
      </c>
      <c r="AC231" s="575">
        <v>0.2</v>
      </c>
      <c r="AD231" s="565">
        <v>43739</v>
      </c>
      <c r="AE231" s="566">
        <v>43830</v>
      </c>
      <c r="AF231" s="1063"/>
      <c r="AG231" s="1063"/>
      <c r="AH231" s="298"/>
      <c r="AI231" s="298"/>
      <c r="AJ231" s="81">
        <f t="shared" si="9"/>
        <v>0</v>
      </c>
      <c r="AK231" s="575">
        <f t="shared" si="10"/>
        <v>0</v>
      </c>
      <c r="AL231" s="84">
        <f t="shared" si="11"/>
        <v>0</v>
      </c>
    </row>
    <row r="232" spans="2:38" ht="63.75" customHeight="1" x14ac:dyDescent="0.25">
      <c r="B232" s="1026" t="s">
        <v>391</v>
      </c>
      <c r="C232" s="1026" t="s">
        <v>767</v>
      </c>
      <c r="D232" s="1027" t="s">
        <v>23</v>
      </c>
      <c r="E232" s="229" t="s">
        <v>547</v>
      </c>
      <c r="F232" s="631" t="s">
        <v>271</v>
      </c>
      <c r="G232" s="863">
        <v>1</v>
      </c>
      <c r="H232" s="1027" t="s">
        <v>849</v>
      </c>
      <c r="I232" s="1028">
        <v>0.2</v>
      </c>
      <c r="J232" s="1029">
        <v>100</v>
      </c>
      <c r="K232" s="1028" t="s">
        <v>184</v>
      </c>
      <c r="L232" s="1028" t="s">
        <v>850</v>
      </c>
      <c r="M232" s="578" t="s">
        <v>851</v>
      </c>
      <c r="N232" s="1054">
        <v>3</v>
      </c>
      <c r="O232" s="1054">
        <v>6</v>
      </c>
      <c r="P232" s="1054">
        <v>9</v>
      </c>
      <c r="Q232" s="1054">
        <v>12</v>
      </c>
      <c r="R232" s="795">
        <f>N232</f>
        <v>3</v>
      </c>
      <c r="S232" s="795">
        <v>3</v>
      </c>
      <c r="T232" s="795" t="s">
        <v>597</v>
      </c>
      <c r="U232" s="795" t="s">
        <v>598</v>
      </c>
      <c r="V232" s="795" t="s">
        <v>607</v>
      </c>
      <c r="W232" s="1053">
        <f>IFERROR((S232/R232),0)</f>
        <v>1</v>
      </c>
      <c r="X232" s="1053" t="str">
        <f>+IF(AND(W232&gt;=0%,W232&lt;=60%),"MALO",IF(AND(W232&gt;=61%,W232&lt;=80%),"REGULAR",IF(AND(W232&gt;=81%,W232&lt;95%),"BUENO","EXCELENTE")))</f>
        <v>EXCELENTE</v>
      </c>
      <c r="Y232" s="1054" t="str">
        <f>IF(W232&gt;0,"EN EJECUCIÓN","SIN EJECUTAR")</f>
        <v>EN EJECUCIÓN</v>
      </c>
      <c r="Z232" s="1055">
        <f>W232*I232</f>
        <v>0.2</v>
      </c>
      <c r="AA232" s="42">
        <v>1</v>
      </c>
      <c r="AB232" s="349" t="s">
        <v>1201</v>
      </c>
      <c r="AC232" s="575">
        <v>0.35</v>
      </c>
      <c r="AD232" s="565">
        <v>43466</v>
      </c>
      <c r="AE232" s="566">
        <v>43585</v>
      </c>
      <c r="AF232" s="575"/>
      <c r="AG232" s="1030" t="s">
        <v>851</v>
      </c>
      <c r="AH232" s="81">
        <v>0.8</v>
      </c>
      <c r="AI232" s="59" t="s">
        <v>914</v>
      </c>
      <c r="AJ232" s="81">
        <f t="shared" si="9"/>
        <v>0.27999999999999997</v>
      </c>
      <c r="AK232" s="575">
        <f t="shared" si="10"/>
        <v>0.22399999999999998</v>
      </c>
      <c r="AL232" s="84">
        <f t="shared" si="11"/>
        <v>5.5999999999999994E-2</v>
      </c>
    </row>
    <row r="233" spans="2:38" ht="63.75" customHeight="1" x14ac:dyDescent="0.25">
      <c r="B233" s="1026"/>
      <c r="C233" s="1026"/>
      <c r="D233" s="1027"/>
      <c r="E233" s="229" t="s">
        <v>547</v>
      </c>
      <c r="F233" s="631" t="s">
        <v>271</v>
      </c>
      <c r="G233" s="863"/>
      <c r="H233" s="1027"/>
      <c r="I233" s="1028"/>
      <c r="J233" s="1029"/>
      <c r="K233" s="1028"/>
      <c r="L233" s="1028"/>
      <c r="M233" s="578" t="s">
        <v>851</v>
      </c>
      <c r="N233" s="1054"/>
      <c r="O233" s="1054"/>
      <c r="P233" s="1054"/>
      <c r="Q233" s="1054"/>
      <c r="R233" s="795"/>
      <c r="S233" s="795"/>
      <c r="T233" s="795"/>
      <c r="U233" s="795"/>
      <c r="V233" s="795"/>
      <c r="W233" s="1053"/>
      <c r="X233" s="1053" t="str">
        <f>+IF(AND(V233&gt;=0%,V233&lt;=60%),"BAJO",IF(AND(V233&gt;=61%,V233&lt;=80%),"MEDIO","ALTO"))</f>
        <v>BAJO</v>
      </c>
      <c r="Y233" s="1054"/>
      <c r="Z233" s="1054"/>
      <c r="AA233" s="42">
        <v>2</v>
      </c>
      <c r="AB233" s="349" t="s">
        <v>1202</v>
      </c>
      <c r="AC233" s="575">
        <v>0.35</v>
      </c>
      <c r="AD233" s="565">
        <v>43586</v>
      </c>
      <c r="AE233" s="566">
        <v>43738</v>
      </c>
      <c r="AF233" s="575">
        <f>$I$8*AC233</f>
        <v>0</v>
      </c>
      <c r="AG233" s="1030"/>
      <c r="AH233" s="81">
        <v>1</v>
      </c>
      <c r="AI233" s="298"/>
      <c r="AJ233" s="81">
        <f t="shared" si="9"/>
        <v>0.35</v>
      </c>
      <c r="AK233" s="575">
        <f t="shared" si="10"/>
        <v>0.35</v>
      </c>
      <c r="AL233" s="84">
        <f t="shared" si="11"/>
        <v>0</v>
      </c>
    </row>
    <row r="234" spans="2:38" ht="63.75" customHeight="1" x14ac:dyDescent="0.25">
      <c r="B234" s="1026"/>
      <c r="C234" s="1026"/>
      <c r="D234" s="1027"/>
      <c r="E234" s="229" t="s">
        <v>547</v>
      </c>
      <c r="F234" s="631" t="s">
        <v>271</v>
      </c>
      <c r="G234" s="863"/>
      <c r="H234" s="1027"/>
      <c r="I234" s="1028"/>
      <c r="J234" s="1029"/>
      <c r="K234" s="1028"/>
      <c r="L234" s="1028"/>
      <c r="M234" s="578" t="s">
        <v>851</v>
      </c>
      <c r="N234" s="1054"/>
      <c r="O234" s="1054"/>
      <c r="P234" s="1054"/>
      <c r="Q234" s="1054"/>
      <c r="R234" s="795"/>
      <c r="S234" s="795"/>
      <c r="T234" s="795"/>
      <c r="U234" s="795"/>
      <c r="V234" s="795"/>
      <c r="W234" s="1053"/>
      <c r="X234" s="1053"/>
      <c r="Y234" s="1054"/>
      <c r="Z234" s="1054"/>
      <c r="AA234" s="42">
        <v>3</v>
      </c>
      <c r="AB234" s="349" t="s">
        <v>1203</v>
      </c>
      <c r="AC234" s="575">
        <v>0.3</v>
      </c>
      <c r="AD234" s="565">
        <v>43709</v>
      </c>
      <c r="AE234" s="566">
        <v>43830</v>
      </c>
      <c r="AF234" s="575"/>
      <c r="AG234" s="1030"/>
      <c r="AH234" s="81">
        <v>1</v>
      </c>
      <c r="AI234" s="298"/>
      <c r="AJ234" s="81">
        <f t="shared" si="9"/>
        <v>0.3</v>
      </c>
      <c r="AK234" s="575">
        <f t="shared" si="10"/>
        <v>0.3</v>
      </c>
      <c r="AL234" s="84">
        <f t="shared" si="11"/>
        <v>0</v>
      </c>
    </row>
    <row r="235" spans="2:38" ht="63.75" customHeight="1" x14ac:dyDescent="0.25">
      <c r="B235" s="1026" t="s">
        <v>391</v>
      </c>
      <c r="C235" s="1026" t="s">
        <v>767</v>
      </c>
      <c r="D235" s="1027" t="s">
        <v>23</v>
      </c>
      <c r="E235" s="229" t="s">
        <v>547</v>
      </c>
      <c r="F235" s="631" t="s">
        <v>271</v>
      </c>
      <c r="G235" s="863">
        <v>2</v>
      </c>
      <c r="H235" s="1027" t="s">
        <v>852</v>
      </c>
      <c r="I235" s="1028">
        <v>0.2</v>
      </c>
      <c r="J235" s="1029">
        <v>100</v>
      </c>
      <c r="K235" s="1028" t="s">
        <v>184</v>
      </c>
      <c r="L235" s="1028" t="s">
        <v>853</v>
      </c>
      <c r="M235" s="578" t="s">
        <v>851</v>
      </c>
      <c r="N235" s="1054"/>
      <c r="O235" s="1054"/>
      <c r="P235" s="1054"/>
      <c r="Q235" s="1054"/>
      <c r="R235" s="795"/>
      <c r="S235" s="795"/>
      <c r="T235" s="795"/>
      <c r="U235" s="795"/>
      <c r="V235" s="795"/>
      <c r="W235" s="1053"/>
      <c r="X235" s="1053"/>
      <c r="Y235" s="1054"/>
      <c r="Z235" s="1055"/>
      <c r="AA235" s="42">
        <v>1</v>
      </c>
      <c r="AB235" s="349" t="s">
        <v>1204</v>
      </c>
      <c r="AC235" s="575">
        <v>0.25</v>
      </c>
      <c r="AD235" s="565">
        <v>43466</v>
      </c>
      <c r="AE235" s="566">
        <v>43555</v>
      </c>
      <c r="AF235" s="575"/>
      <c r="AG235" s="1056" t="s">
        <v>851</v>
      </c>
      <c r="AH235" s="81">
        <v>1</v>
      </c>
      <c r="AI235" s="623"/>
      <c r="AJ235" s="81">
        <f t="shared" si="9"/>
        <v>0.25</v>
      </c>
      <c r="AK235" s="575">
        <f t="shared" si="10"/>
        <v>0.25</v>
      </c>
      <c r="AL235" s="84">
        <f t="shared" si="11"/>
        <v>0.05</v>
      </c>
    </row>
    <row r="236" spans="2:38" ht="63.75" customHeight="1" x14ac:dyDescent="0.25">
      <c r="B236" s="1026"/>
      <c r="C236" s="1026"/>
      <c r="D236" s="1027"/>
      <c r="E236" s="229" t="s">
        <v>547</v>
      </c>
      <c r="F236" s="631" t="s">
        <v>271</v>
      </c>
      <c r="G236" s="863"/>
      <c r="H236" s="1027"/>
      <c r="I236" s="1028"/>
      <c r="J236" s="1029"/>
      <c r="K236" s="1028"/>
      <c r="L236" s="1028"/>
      <c r="M236" s="578" t="s">
        <v>851</v>
      </c>
      <c r="N236" s="1054"/>
      <c r="O236" s="1054"/>
      <c r="P236" s="1054"/>
      <c r="Q236" s="1054"/>
      <c r="R236" s="795"/>
      <c r="S236" s="795"/>
      <c r="T236" s="795"/>
      <c r="U236" s="795"/>
      <c r="V236" s="795"/>
      <c r="W236" s="1053"/>
      <c r="X236" s="1053"/>
      <c r="Y236" s="1054"/>
      <c r="Z236" s="1055"/>
      <c r="AA236" s="42">
        <v>2</v>
      </c>
      <c r="AB236" s="349" t="s">
        <v>1205</v>
      </c>
      <c r="AC236" s="575">
        <v>0.25</v>
      </c>
      <c r="AD236" s="565">
        <v>43556</v>
      </c>
      <c r="AE236" s="566">
        <v>43646</v>
      </c>
      <c r="AF236" s="575"/>
      <c r="AG236" s="1056"/>
      <c r="AH236" s="81">
        <v>1</v>
      </c>
      <c r="AI236" s="298"/>
      <c r="AJ236" s="81">
        <f t="shared" si="9"/>
        <v>0.25</v>
      </c>
      <c r="AK236" s="575">
        <f t="shared" si="10"/>
        <v>0.25</v>
      </c>
      <c r="AL236" s="84">
        <f t="shared" si="11"/>
        <v>0</v>
      </c>
    </row>
    <row r="237" spans="2:38" ht="63.75" customHeight="1" x14ac:dyDescent="0.25">
      <c r="B237" s="1026"/>
      <c r="C237" s="1026"/>
      <c r="D237" s="1027"/>
      <c r="E237" s="229" t="s">
        <v>547</v>
      </c>
      <c r="F237" s="631" t="s">
        <v>271</v>
      </c>
      <c r="G237" s="863"/>
      <c r="H237" s="1027"/>
      <c r="I237" s="1028"/>
      <c r="J237" s="1029"/>
      <c r="K237" s="1028"/>
      <c r="L237" s="1028"/>
      <c r="M237" s="578" t="s">
        <v>851</v>
      </c>
      <c r="N237" s="1054"/>
      <c r="O237" s="1054"/>
      <c r="P237" s="1054"/>
      <c r="Q237" s="1054"/>
      <c r="R237" s="795"/>
      <c r="S237" s="795"/>
      <c r="T237" s="795"/>
      <c r="U237" s="795"/>
      <c r="V237" s="795"/>
      <c r="W237" s="1053"/>
      <c r="X237" s="1053"/>
      <c r="Y237" s="1054"/>
      <c r="Z237" s="1054"/>
      <c r="AA237" s="42">
        <v>3</v>
      </c>
      <c r="AB237" s="349" t="s">
        <v>1206</v>
      </c>
      <c r="AC237" s="575">
        <v>0.25</v>
      </c>
      <c r="AD237" s="565">
        <v>43647</v>
      </c>
      <c r="AE237" s="566">
        <v>43738</v>
      </c>
      <c r="AF237" s="575"/>
      <c r="AG237" s="1056"/>
      <c r="AH237" s="81">
        <v>1</v>
      </c>
      <c r="AI237" s="298"/>
      <c r="AJ237" s="81">
        <f t="shared" si="9"/>
        <v>0.25</v>
      </c>
      <c r="AK237" s="575">
        <f t="shared" si="10"/>
        <v>0.25</v>
      </c>
      <c r="AL237" s="84">
        <f t="shared" si="11"/>
        <v>0</v>
      </c>
    </row>
    <row r="238" spans="2:38" ht="63.75" customHeight="1" x14ac:dyDescent="0.25">
      <c r="B238" s="1026"/>
      <c r="C238" s="1026"/>
      <c r="D238" s="1027"/>
      <c r="E238" s="229" t="s">
        <v>547</v>
      </c>
      <c r="F238" s="631" t="s">
        <v>271</v>
      </c>
      <c r="G238" s="863"/>
      <c r="H238" s="1027"/>
      <c r="I238" s="1028"/>
      <c r="J238" s="1029"/>
      <c r="K238" s="1028"/>
      <c r="L238" s="1028"/>
      <c r="M238" s="578" t="s">
        <v>851</v>
      </c>
      <c r="N238" s="1054"/>
      <c r="O238" s="1054"/>
      <c r="P238" s="1054"/>
      <c r="Q238" s="1054"/>
      <c r="R238" s="795"/>
      <c r="S238" s="795"/>
      <c r="T238" s="795"/>
      <c r="U238" s="795"/>
      <c r="V238" s="795"/>
      <c r="W238" s="1053"/>
      <c r="X238" s="1053"/>
      <c r="Y238" s="1054"/>
      <c r="Z238" s="1054"/>
      <c r="AA238" s="42">
        <v>4</v>
      </c>
      <c r="AB238" s="349" t="s">
        <v>1207</v>
      </c>
      <c r="AC238" s="575">
        <v>0.25</v>
      </c>
      <c r="AD238" s="565">
        <v>43739</v>
      </c>
      <c r="AE238" s="566">
        <v>43830</v>
      </c>
      <c r="AF238" s="575"/>
      <c r="AG238" s="1056"/>
      <c r="AH238" s="81">
        <v>1</v>
      </c>
      <c r="AI238" s="298"/>
      <c r="AJ238" s="81">
        <f t="shared" si="9"/>
        <v>0.25</v>
      </c>
      <c r="AK238" s="575">
        <f t="shared" si="10"/>
        <v>0.25</v>
      </c>
      <c r="AL238" s="84">
        <f t="shared" si="11"/>
        <v>0</v>
      </c>
    </row>
    <row r="239" spans="2:38" ht="63.75" customHeight="1" x14ac:dyDescent="0.25">
      <c r="B239" s="1026" t="s">
        <v>391</v>
      </c>
      <c r="C239" s="1026" t="s">
        <v>767</v>
      </c>
      <c r="D239" s="1027" t="s">
        <v>23</v>
      </c>
      <c r="E239" s="229" t="s">
        <v>547</v>
      </c>
      <c r="F239" s="631" t="s">
        <v>271</v>
      </c>
      <c r="G239" s="863">
        <v>3</v>
      </c>
      <c r="H239" s="864" t="s">
        <v>854</v>
      </c>
      <c r="I239" s="1028">
        <v>0.2</v>
      </c>
      <c r="J239" s="1029">
        <v>100</v>
      </c>
      <c r="K239" s="1028" t="s">
        <v>184</v>
      </c>
      <c r="L239" s="1028" t="s">
        <v>855</v>
      </c>
      <c r="M239" s="578" t="s">
        <v>851</v>
      </c>
      <c r="N239" s="1054"/>
      <c r="O239" s="1054"/>
      <c r="P239" s="1054"/>
      <c r="Q239" s="1054"/>
      <c r="R239" s="795"/>
      <c r="S239" s="795"/>
      <c r="T239" s="795"/>
      <c r="U239" s="795"/>
      <c r="V239" s="795"/>
      <c r="W239" s="1053"/>
      <c r="X239" s="1053"/>
      <c r="Y239" s="1054"/>
      <c r="Z239" s="1055"/>
      <c r="AA239" s="42">
        <v>1</v>
      </c>
      <c r="AB239" s="224" t="s">
        <v>1208</v>
      </c>
      <c r="AC239" s="575">
        <v>0.25</v>
      </c>
      <c r="AD239" s="565">
        <v>43466</v>
      </c>
      <c r="AE239" s="566">
        <v>43555</v>
      </c>
      <c r="AF239" s="575"/>
      <c r="AG239" s="1056" t="s">
        <v>851</v>
      </c>
      <c r="AH239" s="81">
        <v>1</v>
      </c>
      <c r="AI239" s="59" t="s">
        <v>918</v>
      </c>
      <c r="AJ239" s="81">
        <f t="shared" si="9"/>
        <v>0.25</v>
      </c>
      <c r="AK239" s="575">
        <f t="shared" si="10"/>
        <v>0.25</v>
      </c>
      <c r="AL239" s="84">
        <f t="shared" si="11"/>
        <v>0.05</v>
      </c>
    </row>
    <row r="240" spans="2:38" ht="63.75" customHeight="1" x14ac:dyDescent="0.25">
      <c r="B240" s="1026"/>
      <c r="C240" s="1026"/>
      <c r="D240" s="1027"/>
      <c r="E240" s="229" t="s">
        <v>547</v>
      </c>
      <c r="F240" s="631" t="s">
        <v>271</v>
      </c>
      <c r="G240" s="863"/>
      <c r="H240" s="864"/>
      <c r="I240" s="1028"/>
      <c r="J240" s="1029"/>
      <c r="K240" s="1028"/>
      <c r="L240" s="1028"/>
      <c r="M240" s="578" t="s">
        <v>851</v>
      </c>
      <c r="N240" s="1054"/>
      <c r="O240" s="1054"/>
      <c r="P240" s="1054"/>
      <c r="Q240" s="1054"/>
      <c r="R240" s="795"/>
      <c r="S240" s="795"/>
      <c r="T240" s="795"/>
      <c r="U240" s="795"/>
      <c r="V240" s="795"/>
      <c r="W240" s="1053"/>
      <c r="X240" s="1053"/>
      <c r="Y240" s="1054"/>
      <c r="Z240" s="1055"/>
      <c r="AA240" s="42">
        <v>2</v>
      </c>
      <c r="AB240" s="224" t="s">
        <v>1209</v>
      </c>
      <c r="AC240" s="575">
        <v>0.25</v>
      </c>
      <c r="AD240" s="565">
        <v>43556</v>
      </c>
      <c r="AE240" s="566">
        <v>43646</v>
      </c>
      <c r="AF240" s="575"/>
      <c r="AG240" s="1056"/>
      <c r="AH240" s="81">
        <v>1</v>
      </c>
      <c r="AI240" s="298"/>
      <c r="AJ240" s="81">
        <f t="shared" si="9"/>
        <v>0.25</v>
      </c>
      <c r="AK240" s="575">
        <f t="shared" si="10"/>
        <v>0.25</v>
      </c>
      <c r="AL240" s="84">
        <f t="shared" si="11"/>
        <v>0</v>
      </c>
    </row>
    <row r="241" spans="2:38" ht="63.75" customHeight="1" x14ac:dyDescent="0.25">
      <c r="B241" s="1026"/>
      <c r="C241" s="1026"/>
      <c r="D241" s="1027"/>
      <c r="E241" s="229" t="s">
        <v>547</v>
      </c>
      <c r="F241" s="631" t="s">
        <v>271</v>
      </c>
      <c r="G241" s="863"/>
      <c r="H241" s="864"/>
      <c r="I241" s="1028"/>
      <c r="J241" s="1029"/>
      <c r="K241" s="1028"/>
      <c r="L241" s="1028"/>
      <c r="M241" s="578" t="s">
        <v>851</v>
      </c>
      <c r="N241" s="1054"/>
      <c r="O241" s="1054"/>
      <c r="P241" s="1054"/>
      <c r="Q241" s="1054"/>
      <c r="R241" s="795"/>
      <c r="S241" s="795"/>
      <c r="T241" s="795"/>
      <c r="U241" s="795"/>
      <c r="V241" s="795"/>
      <c r="W241" s="1053"/>
      <c r="X241" s="1053"/>
      <c r="Y241" s="1054"/>
      <c r="Z241" s="1055"/>
      <c r="AA241" s="42">
        <v>3</v>
      </c>
      <c r="AB241" s="224" t="s">
        <v>1210</v>
      </c>
      <c r="AC241" s="575">
        <v>0.25</v>
      </c>
      <c r="AD241" s="565">
        <v>43647</v>
      </c>
      <c r="AE241" s="566">
        <v>43738</v>
      </c>
      <c r="AF241" s="575"/>
      <c r="AG241" s="1056"/>
      <c r="AH241" s="81">
        <v>1</v>
      </c>
      <c r="AI241" s="298"/>
      <c r="AJ241" s="81">
        <f t="shared" si="9"/>
        <v>0.25</v>
      </c>
      <c r="AK241" s="575">
        <f t="shared" si="10"/>
        <v>0.25</v>
      </c>
      <c r="AL241" s="84">
        <f t="shared" si="11"/>
        <v>0</v>
      </c>
    </row>
    <row r="242" spans="2:38" ht="63.75" customHeight="1" x14ac:dyDescent="0.25">
      <c r="B242" s="1026"/>
      <c r="C242" s="1026"/>
      <c r="D242" s="1027"/>
      <c r="E242" s="229" t="s">
        <v>547</v>
      </c>
      <c r="F242" s="631" t="s">
        <v>271</v>
      </c>
      <c r="G242" s="863"/>
      <c r="H242" s="864"/>
      <c r="I242" s="1028"/>
      <c r="J242" s="1029"/>
      <c r="K242" s="1028"/>
      <c r="L242" s="1028"/>
      <c r="M242" s="578" t="s">
        <v>851</v>
      </c>
      <c r="N242" s="1054"/>
      <c r="O242" s="1054"/>
      <c r="P242" s="1054"/>
      <c r="Q242" s="1054"/>
      <c r="R242" s="795"/>
      <c r="S242" s="795"/>
      <c r="T242" s="795"/>
      <c r="U242" s="795"/>
      <c r="V242" s="795"/>
      <c r="W242" s="1053"/>
      <c r="X242" s="1053"/>
      <c r="Y242" s="1054"/>
      <c r="Z242" s="1055"/>
      <c r="AA242" s="42">
        <v>4</v>
      </c>
      <c r="AB242" s="224" t="s">
        <v>1211</v>
      </c>
      <c r="AC242" s="575">
        <v>0.25</v>
      </c>
      <c r="AD242" s="565">
        <v>43739</v>
      </c>
      <c r="AE242" s="566">
        <v>43830</v>
      </c>
      <c r="AF242" s="575"/>
      <c r="AG242" s="1056"/>
      <c r="AH242" s="81">
        <v>1</v>
      </c>
      <c r="AI242" s="298"/>
      <c r="AJ242" s="81">
        <f t="shared" si="9"/>
        <v>0.25</v>
      </c>
      <c r="AK242" s="575">
        <f t="shared" si="10"/>
        <v>0.25</v>
      </c>
      <c r="AL242" s="84">
        <f t="shared" si="11"/>
        <v>0</v>
      </c>
    </row>
    <row r="243" spans="2:38" ht="43.5" customHeight="1" x14ac:dyDescent="0.25">
      <c r="B243" s="382" t="s">
        <v>391</v>
      </c>
      <c r="C243" s="1026" t="s">
        <v>767</v>
      </c>
      <c r="D243" s="1027" t="s">
        <v>23</v>
      </c>
      <c r="E243" s="229" t="s">
        <v>547</v>
      </c>
      <c r="F243" s="631" t="s">
        <v>271</v>
      </c>
      <c r="G243" s="863">
        <v>4</v>
      </c>
      <c r="H243" s="864" t="s">
        <v>857</v>
      </c>
      <c r="I243" s="1028">
        <v>0.2</v>
      </c>
      <c r="J243" s="1029">
        <v>100</v>
      </c>
      <c r="K243" s="1028" t="s">
        <v>184</v>
      </c>
      <c r="L243" s="1028" t="s">
        <v>858</v>
      </c>
      <c r="M243" s="578" t="s">
        <v>375</v>
      </c>
      <c r="N243" s="1054">
        <v>3</v>
      </c>
      <c r="O243" s="1054">
        <v>6</v>
      </c>
      <c r="P243" s="1054">
        <v>9</v>
      </c>
      <c r="Q243" s="1054">
        <v>12</v>
      </c>
      <c r="R243" s="795">
        <v>3</v>
      </c>
      <c r="S243" s="795">
        <v>3</v>
      </c>
      <c r="T243" s="795" t="s">
        <v>597</v>
      </c>
      <c r="U243" s="795" t="s">
        <v>598</v>
      </c>
      <c r="V243" s="795" t="s">
        <v>607</v>
      </c>
      <c r="W243" s="1053">
        <v>1</v>
      </c>
      <c r="X243" s="1053" t="s">
        <v>650</v>
      </c>
      <c r="Y243" s="1054" t="s">
        <v>629</v>
      </c>
      <c r="Z243" s="1055">
        <v>0.2</v>
      </c>
      <c r="AA243" s="42">
        <v>1</v>
      </c>
      <c r="AB243" s="224" t="s">
        <v>1212</v>
      </c>
      <c r="AC243" s="575">
        <v>0.25</v>
      </c>
      <c r="AD243" s="566">
        <v>43497</v>
      </c>
      <c r="AE243" s="566">
        <v>43555</v>
      </c>
      <c r="AF243" s="575"/>
      <c r="AG243" s="1057" t="s">
        <v>375</v>
      </c>
      <c r="AH243" s="624">
        <v>0.25</v>
      </c>
      <c r="AI243" s="625" t="s">
        <v>1213</v>
      </c>
      <c r="AJ243" s="81">
        <f t="shared" si="9"/>
        <v>6.25E-2</v>
      </c>
      <c r="AK243" s="575">
        <f t="shared" si="10"/>
        <v>1.5625E-2</v>
      </c>
      <c r="AL243" s="84">
        <f t="shared" si="11"/>
        <v>1.2500000000000001E-2</v>
      </c>
    </row>
    <row r="244" spans="2:38" ht="37.5" customHeight="1" x14ac:dyDescent="0.25">
      <c r="B244" s="382" t="s">
        <v>391</v>
      </c>
      <c r="C244" s="1026"/>
      <c r="D244" s="1027"/>
      <c r="E244" s="229" t="s">
        <v>547</v>
      </c>
      <c r="F244" s="631" t="s">
        <v>271</v>
      </c>
      <c r="G244" s="863"/>
      <c r="H244" s="864"/>
      <c r="I244" s="1028"/>
      <c r="J244" s="1029"/>
      <c r="K244" s="1028"/>
      <c r="L244" s="1028"/>
      <c r="M244" s="578" t="s">
        <v>375</v>
      </c>
      <c r="N244" s="1054"/>
      <c r="O244" s="1054"/>
      <c r="P244" s="1054"/>
      <c r="Q244" s="1054"/>
      <c r="R244" s="795"/>
      <c r="S244" s="795"/>
      <c r="T244" s="795"/>
      <c r="U244" s="795"/>
      <c r="V244" s="795"/>
      <c r="W244" s="1053"/>
      <c r="X244" s="1053" t="s">
        <v>1214</v>
      </c>
      <c r="Y244" s="1054"/>
      <c r="Z244" s="1054"/>
      <c r="AA244" s="42">
        <v>2</v>
      </c>
      <c r="AB244" s="224" t="s">
        <v>1215</v>
      </c>
      <c r="AC244" s="575">
        <v>0.25</v>
      </c>
      <c r="AD244" s="566">
        <v>43556</v>
      </c>
      <c r="AE244" s="566">
        <v>43646</v>
      </c>
      <c r="AF244" s="575">
        <v>0.05</v>
      </c>
      <c r="AG244" s="1030"/>
      <c r="AH244" s="298"/>
      <c r="AI244" s="298"/>
      <c r="AJ244" s="81">
        <f t="shared" si="9"/>
        <v>0</v>
      </c>
      <c r="AK244" s="575">
        <f t="shared" si="10"/>
        <v>0</v>
      </c>
      <c r="AL244" s="84">
        <f t="shared" si="11"/>
        <v>0</v>
      </c>
    </row>
    <row r="245" spans="2:38" ht="37.5" customHeight="1" x14ac:dyDescent="0.25">
      <c r="B245" s="382" t="s">
        <v>391</v>
      </c>
      <c r="C245" s="1026"/>
      <c r="D245" s="1027"/>
      <c r="E245" s="229" t="s">
        <v>547</v>
      </c>
      <c r="F245" s="631" t="s">
        <v>271</v>
      </c>
      <c r="G245" s="863"/>
      <c r="H245" s="864"/>
      <c r="I245" s="1028"/>
      <c r="J245" s="1029"/>
      <c r="K245" s="1028"/>
      <c r="L245" s="1028"/>
      <c r="M245" s="578" t="s">
        <v>375</v>
      </c>
      <c r="N245" s="1054"/>
      <c r="O245" s="1054"/>
      <c r="P245" s="1054"/>
      <c r="Q245" s="1054"/>
      <c r="R245" s="795"/>
      <c r="S245" s="795"/>
      <c r="T245" s="795"/>
      <c r="U245" s="795"/>
      <c r="V245" s="795"/>
      <c r="W245" s="1053"/>
      <c r="X245" s="1053"/>
      <c r="Y245" s="1054"/>
      <c r="Z245" s="1054"/>
      <c r="AA245" s="42">
        <v>3</v>
      </c>
      <c r="AB245" s="224" t="s">
        <v>1216</v>
      </c>
      <c r="AC245" s="575">
        <v>0.25</v>
      </c>
      <c r="AD245" s="566">
        <v>43647</v>
      </c>
      <c r="AE245" s="566">
        <v>43738</v>
      </c>
      <c r="AF245" s="575"/>
      <c r="AG245" s="1030"/>
      <c r="AH245" s="298"/>
      <c r="AI245" s="298"/>
      <c r="AJ245" s="81">
        <f t="shared" si="9"/>
        <v>0</v>
      </c>
      <c r="AK245" s="575">
        <f t="shared" si="10"/>
        <v>0</v>
      </c>
      <c r="AL245" s="84">
        <f t="shared" si="11"/>
        <v>0</v>
      </c>
    </row>
    <row r="246" spans="2:38" ht="30.75" customHeight="1" x14ac:dyDescent="0.25">
      <c r="B246" s="382" t="s">
        <v>391</v>
      </c>
      <c r="C246" s="1026"/>
      <c r="D246" s="1027"/>
      <c r="E246" s="229" t="s">
        <v>547</v>
      </c>
      <c r="F246" s="631" t="s">
        <v>271</v>
      </c>
      <c r="G246" s="863"/>
      <c r="H246" s="864"/>
      <c r="I246" s="1028"/>
      <c r="J246" s="1029"/>
      <c r="K246" s="1028"/>
      <c r="L246" s="1028"/>
      <c r="M246" s="578" t="s">
        <v>375</v>
      </c>
      <c r="N246" s="1054"/>
      <c r="O246" s="1054"/>
      <c r="P246" s="1054"/>
      <c r="Q246" s="1054"/>
      <c r="R246" s="795"/>
      <c r="S246" s="795"/>
      <c r="T246" s="795"/>
      <c r="U246" s="795"/>
      <c r="V246" s="795"/>
      <c r="W246" s="1053"/>
      <c r="X246" s="1053" t="s">
        <v>1214</v>
      </c>
      <c r="Y246" s="1054"/>
      <c r="Z246" s="1054"/>
      <c r="AA246" s="42">
        <v>4</v>
      </c>
      <c r="AB246" s="224" t="s">
        <v>1217</v>
      </c>
      <c r="AC246" s="575">
        <v>0.25</v>
      </c>
      <c r="AD246" s="566">
        <v>43739</v>
      </c>
      <c r="AE246" s="566">
        <v>43830</v>
      </c>
      <c r="AF246" s="575"/>
      <c r="AG246" s="1030"/>
      <c r="AH246" s="298"/>
      <c r="AI246" s="298"/>
      <c r="AJ246" s="81">
        <f t="shared" si="9"/>
        <v>0</v>
      </c>
      <c r="AK246" s="575">
        <f t="shared" si="10"/>
        <v>0</v>
      </c>
      <c r="AL246" s="84">
        <f t="shared" si="11"/>
        <v>0</v>
      </c>
    </row>
    <row r="247" spans="2:38" ht="50.25" customHeight="1" x14ac:dyDescent="0.25">
      <c r="B247" s="382" t="s">
        <v>391</v>
      </c>
      <c r="C247" s="1026" t="s">
        <v>767</v>
      </c>
      <c r="D247" s="1027" t="s">
        <v>23</v>
      </c>
      <c r="E247" s="229" t="s">
        <v>547</v>
      </c>
      <c r="F247" s="631" t="s">
        <v>271</v>
      </c>
      <c r="G247" s="863">
        <v>5</v>
      </c>
      <c r="H247" s="1027" t="s">
        <v>859</v>
      </c>
      <c r="I247" s="1028">
        <v>0.2</v>
      </c>
      <c r="J247" s="1029">
        <v>100</v>
      </c>
      <c r="K247" s="1028" t="s">
        <v>184</v>
      </c>
      <c r="L247" s="1028" t="s">
        <v>860</v>
      </c>
      <c r="M247" s="578" t="s">
        <v>851</v>
      </c>
      <c r="N247" s="632"/>
      <c r="O247" s="632"/>
      <c r="P247" s="632"/>
      <c r="Q247" s="632"/>
      <c r="R247" s="340"/>
      <c r="S247" s="340"/>
      <c r="T247" s="340"/>
      <c r="U247" s="340"/>
      <c r="V247" s="340"/>
      <c r="W247" s="633"/>
      <c r="X247" s="633"/>
      <c r="Y247" s="632"/>
      <c r="Z247" s="632"/>
      <c r="AA247" s="42">
        <v>1</v>
      </c>
      <c r="AB247" s="349" t="s">
        <v>1218</v>
      </c>
      <c r="AC247" s="575">
        <v>0.5</v>
      </c>
      <c r="AD247" s="565">
        <v>43466</v>
      </c>
      <c r="AE247" s="566">
        <v>43646</v>
      </c>
      <c r="AF247" s="575"/>
      <c r="AG247" s="1030" t="s">
        <v>851</v>
      </c>
      <c r="AH247" s="81">
        <v>0.3</v>
      </c>
      <c r="AI247" s="349" t="s">
        <v>919</v>
      </c>
      <c r="AJ247" s="81">
        <f t="shared" si="9"/>
        <v>0.15</v>
      </c>
      <c r="AK247" s="575">
        <f t="shared" si="10"/>
        <v>4.4999999999999998E-2</v>
      </c>
      <c r="AL247" s="84">
        <f t="shared" si="11"/>
        <v>0.03</v>
      </c>
    </row>
    <row r="248" spans="2:38" ht="73.5" customHeight="1" x14ac:dyDescent="0.25">
      <c r="B248" s="382" t="s">
        <v>391</v>
      </c>
      <c r="C248" s="1026"/>
      <c r="D248" s="1027"/>
      <c r="E248" s="229" t="s">
        <v>547</v>
      </c>
      <c r="F248" s="631" t="s">
        <v>271</v>
      </c>
      <c r="G248" s="863"/>
      <c r="H248" s="1027"/>
      <c r="I248" s="1028"/>
      <c r="J248" s="1029"/>
      <c r="K248" s="1028"/>
      <c r="L248" s="1028"/>
      <c r="M248" s="578" t="s">
        <v>851</v>
      </c>
      <c r="N248" s="632"/>
      <c r="O248" s="632"/>
      <c r="P248" s="632"/>
      <c r="Q248" s="632"/>
      <c r="R248" s="340"/>
      <c r="S248" s="340"/>
      <c r="T248" s="340"/>
      <c r="U248" s="340"/>
      <c r="V248" s="340"/>
      <c r="W248" s="633"/>
      <c r="X248" s="633"/>
      <c r="Y248" s="632"/>
      <c r="Z248" s="632"/>
      <c r="AA248" s="42">
        <v>2</v>
      </c>
      <c r="AB248" s="349" t="s">
        <v>1219</v>
      </c>
      <c r="AC248" s="575">
        <v>0.25</v>
      </c>
      <c r="AD248" s="565">
        <v>43647</v>
      </c>
      <c r="AE248" s="566">
        <v>43738</v>
      </c>
      <c r="AF248" s="575"/>
      <c r="AG248" s="1030"/>
      <c r="AH248" s="81">
        <v>1</v>
      </c>
      <c r="AI248" s="298"/>
      <c r="AJ248" s="81">
        <f t="shared" si="9"/>
        <v>0.25</v>
      </c>
      <c r="AK248" s="575">
        <f t="shared" si="10"/>
        <v>0.25</v>
      </c>
      <c r="AL248" s="84">
        <f t="shared" si="11"/>
        <v>0</v>
      </c>
    </row>
    <row r="249" spans="2:38" ht="56.25" customHeight="1" x14ac:dyDescent="0.25">
      <c r="B249" s="382" t="s">
        <v>391</v>
      </c>
      <c r="C249" s="1026"/>
      <c r="D249" s="1027"/>
      <c r="E249" s="229" t="s">
        <v>547</v>
      </c>
      <c r="F249" s="631" t="s">
        <v>271</v>
      </c>
      <c r="G249" s="863"/>
      <c r="H249" s="1027"/>
      <c r="I249" s="1028"/>
      <c r="J249" s="1029"/>
      <c r="K249" s="1028"/>
      <c r="L249" s="1028"/>
      <c r="M249" s="578" t="s">
        <v>851</v>
      </c>
      <c r="N249" s="632"/>
      <c r="O249" s="632"/>
      <c r="P249" s="632"/>
      <c r="Q249" s="632"/>
      <c r="R249" s="340"/>
      <c r="S249" s="340"/>
      <c r="T249" s="340"/>
      <c r="U249" s="340"/>
      <c r="V249" s="340"/>
      <c r="W249" s="633"/>
      <c r="X249" s="633"/>
      <c r="Y249" s="632"/>
      <c r="Z249" s="632"/>
      <c r="AA249" s="42">
        <v>3</v>
      </c>
      <c r="AB249" s="349" t="s">
        <v>287</v>
      </c>
      <c r="AC249" s="575">
        <v>0.25</v>
      </c>
      <c r="AD249" s="565">
        <v>43739</v>
      </c>
      <c r="AE249" s="566">
        <v>43830</v>
      </c>
      <c r="AF249" s="575"/>
      <c r="AG249" s="1030"/>
      <c r="AH249" s="81">
        <v>1</v>
      </c>
      <c r="AI249" s="298"/>
      <c r="AJ249" s="81">
        <f t="shared" si="9"/>
        <v>0.25</v>
      </c>
      <c r="AK249" s="575">
        <f t="shared" si="10"/>
        <v>0.25</v>
      </c>
      <c r="AL249" s="84">
        <f t="shared" si="11"/>
        <v>0</v>
      </c>
    </row>
    <row r="250" spans="2:38" ht="15.75" thickBot="1" x14ac:dyDescent="0.3"/>
    <row r="251" spans="2:38" ht="51.75" customHeight="1" thickBot="1" x14ac:dyDescent="0.3">
      <c r="B251" s="1031" t="s">
        <v>391</v>
      </c>
      <c r="C251" s="1034" t="s">
        <v>529</v>
      </c>
      <c r="D251" s="1037" t="s">
        <v>23</v>
      </c>
      <c r="E251" s="670" t="s">
        <v>548</v>
      </c>
      <c r="F251" s="670" t="s">
        <v>861</v>
      </c>
      <c r="G251" s="1040">
        <v>1</v>
      </c>
      <c r="H251" s="1043" t="s">
        <v>862</v>
      </c>
      <c r="I251" s="1045">
        <v>1</v>
      </c>
      <c r="J251" s="1048">
        <v>100</v>
      </c>
      <c r="K251" s="1050" t="s">
        <v>481</v>
      </c>
      <c r="L251" s="1050" t="s">
        <v>863</v>
      </c>
      <c r="M251" s="646" t="s">
        <v>861</v>
      </c>
      <c r="N251" s="1052"/>
      <c r="O251" s="1023"/>
      <c r="P251" s="1023"/>
      <c r="Q251" s="1023"/>
      <c r="R251" s="1023"/>
      <c r="S251" s="1023"/>
      <c r="T251" s="1023"/>
      <c r="U251" s="1023"/>
      <c r="V251" s="1023"/>
      <c r="W251" s="1023"/>
      <c r="X251" s="1023"/>
      <c r="Y251" s="1023"/>
      <c r="Z251" s="1023"/>
      <c r="AA251" s="597">
        <v>1</v>
      </c>
      <c r="AB251" s="647" t="s">
        <v>1220</v>
      </c>
      <c r="AC251" s="589">
        <v>0.5</v>
      </c>
      <c r="AD251" s="590">
        <v>43475</v>
      </c>
      <c r="AE251" s="595">
        <v>43616</v>
      </c>
      <c r="AF251" s="567"/>
      <c r="AG251" s="1024" t="s">
        <v>861</v>
      </c>
      <c r="AJ251" s="81">
        <f>AH251*AC251</f>
        <v>0</v>
      </c>
      <c r="AK251" s="269">
        <f>AJ251*AH251</f>
        <v>0</v>
      </c>
      <c r="AL251" s="84">
        <f>AJ251*I251</f>
        <v>0</v>
      </c>
    </row>
    <row r="252" spans="2:38" ht="75.75" thickBot="1" x14ac:dyDescent="0.3">
      <c r="B252" s="1032"/>
      <c r="C252" s="1035"/>
      <c r="D252" s="1038"/>
      <c r="E252" s="670" t="s">
        <v>548</v>
      </c>
      <c r="F252" s="670" t="s">
        <v>861</v>
      </c>
      <c r="G252" s="1041"/>
      <c r="H252" s="864"/>
      <c r="I252" s="1046"/>
      <c r="J252" s="1029"/>
      <c r="K252" s="1028"/>
      <c r="L252" s="1028"/>
      <c r="M252" s="646" t="s">
        <v>861</v>
      </c>
      <c r="N252" s="1052"/>
      <c r="O252" s="1023"/>
      <c r="P252" s="1023"/>
      <c r="Q252" s="1023"/>
      <c r="R252" s="1023"/>
      <c r="S252" s="1023"/>
      <c r="T252" s="1023"/>
      <c r="U252" s="1023"/>
      <c r="V252" s="1023"/>
      <c r="W252" s="1023"/>
      <c r="X252" s="1023"/>
      <c r="Y252" s="1023"/>
      <c r="Z252" s="1023"/>
      <c r="AA252" s="579">
        <v>2</v>
      </c>
      <c r="AB252" s="648" t="s">
        <v>1221</v>
      </c>
      <c r="AC252" s="575">
        <v>0.25</v>
      </c>
      <c r="AD252" s="590">
        <v>43617</v>
      </c>
      <c r="AE252" s="580">
        <v>43677</v>
      </c>
      <c r="AF252" s="567"/>
      <c r="AG252" s="1024"/>
      <c r="AJ252" s="81">
        <f>AH252*AC252</f>
        <v>0</v>
      </c>
      <c r="AK252" s="269">
        <f>AJ252*AH252</f>
        <v>0</v>
      </c>
      <c r="AL252" s="84">
        <f>AJ252*I252</f>
        <v>0</v>
      </c>
    </row>
    <row r="253" spans="2:38" ht="75.75" thickBot="1" x14ac:dyDescent="0.3">
      <c r="B253" s="1033"/>
      <c r="C253" s="1036"/>
      <c r="D253" s="1039"/>
      <c r="E253" s="670" t="s">
        <v>548</v>
      </c>
      <c r="F253" s="670" t="s">
        <v>861</v>
      </c>
      <c r="G253" s="1042"/>
      <c r="H253" s="1044"/>
      <c r="I253" s="1047"/>
      <c r="J253" s="1049"/>
      <c r="K253" s="1051"/>
      <c r="L253" s="1051"/>
      <c r="M253" s="646" t="s">
        <v>861</v>
      </c>
      <c r="N253" s="1052"/>
      <c r="O253" s="1023"/>
      <c r="P253" s="1023"/>
      <c r="Q253" s="1023"/>
      <c r="R253" s="1023"/>
      <c r="S253" s="1023"/>
      <c r="T253" s="1023"/>
      <c r="U253" s="1023"/>
      <c r="V253" s="1023"/>
      <c r="W253" s="1023"/>
      <c r="X253" s="1023"/>
      <c r="Y253" s="1023"/>
      <c r="Z253" s="1023"/>
      <c r="AA253" s="579">
        <v>3</v>
      </c>
      <c r="AB253" s="649" t="s">
        <v>1222</v>
      </c>
      <c r="AC253" s="588">
        <v>0.25</v>
      </c>
      <c r="AD253" s="590">
        <v>43678</v>
      </c>
      <c r="AE253" s="596">
        <v>43708</v>
      </c>
      <c r="AF253" s="567"/>
      <c r="AG253" s="1025"/>
      <c r="AJ253" s="81">
        <f>AH253*AC253</f>
        <v>0</v>
      </c>
      <c r="AK253" s="269">
        <f>AJ253*AH253</f>
        <v>0</v>
      </c>
      <c r="AL253" s="84">
        <f>AJ253*I253</f>
        <v>0</v>
      </c>
    </row>
    <row r="254" spans="2:38" x14ac:dyDescent="0.25">
      <c r="F254" s="228"/>
    </row>
    <row r="255" spans="2:38" x14ac:dyDescent="0.25">
      <c r="E255" s="228"/>
    </row>
  </sheetData>
  <autoFilter ref="B5:AQ249"/>
  <mergeCells count="1025">
    <mergeCell ref="Y171:Y176"/>
    <mergeCell ref="Z171:Z176"/>
    <mergeCell ref="G185:G186"/>
    <mergeCell ref="H185:H186"/>
    <mergeCell ref="I185:I186"/>
    <mergeCell ref="J185:J186"/>
    <mergeCell ref="K185:K186"/>
    <mergeCell ref="L185:L186"/>
    <mergeCell ref="N169:N170"/>
    <mergeCell ref="O169:O170"/>
    <mergeCell ref="P169:P170"/>
    <mergeCell ref="Q169:Q170"/>
    <mergeCell ref="R169:R170"/>
    <mergeCell ref="S169:S170"/>
    <mergeCell ref="W165:W168"/>
    <mergeCell ref="X165:X168"/>
    <mergeCell ref="Y165:Y168"/>
    <mergeCell ref="Z165:Z168"/>
    <mergeCell ref="G169:G170"/>
    <mergeCell ref="H169:H170"/>
    <mergeCell ref="I169:I170"/>
    <mergeCell ref="J169:J170"/>
    <mergeCell ref="K169:K170"/>
    <mergeCell ref="L169:L170"/>
    <mergeCell ref="Q165:Q168"/>
    <mergeCell ref="R165:R168"/>
    <mergeCell ref="S165:S168"/>
    <mergeCell ref="T165:T168"/>
    <mergeCell ref="U165:U168"/>
    <mergeCell ref="V165:V168"/>
    <mergeCell ref="Z169:Z170"/>
    <mergeCell ref="T169:T170"/>
    <mergeCell ref="U169:U170"/>
    <mergeCell ref="V169:V170"/>
    <mergeCell ref="W169:W170"/>
    <mergeCell ref="X169:X170"/>
    <mergeCell ref="Y169:Y170"/>
    <mergeCell ref="T126:T136"/>
    <mergeCell ref="U126:U136"/>
    <mergeCell ref="V126:V136"/>
    <mergeCell ref="W126:W136"/>
    <mergeCell ref="G130:G132"/>
    <mergeCell ref="X126:X136"/>
    <mergeCell ref="Y126:Y136"/>
    <mergeCell ref="Z126:Z136"/>
    <mergeCell ref="U137:U140"/>
    <mergeCell ref="Z154:Z156"/>
    <mergeCell ref="U157:U159"/>
    <mergeCell ref="V157:V159"/>
    <mergeCell ref="W157:W159"/>
    <mergeCell ref="G165:G168"/>
    <mergeCell ref="H165:H168"/>
    <mergeCell ref="I165:I168"/>
    <mergeCell ref="J165:J168"/>
    <mergeCell ref="K165:K168"/>
    <mergeCell ref="L165:L168"/>
    <mergeCell ref="N165:N168"/>
    <mergeCell ref="O165:O168"/>
    <mergeCell ref="P165:P168"/>
    <mergeCell ref="V137:V140"/>
    <mergeCell ref="W137:W140"/>
    <mergeCell ref="X137:X140"/>
    <mergeCell ref="Y137:Y140"/>
    <mergeCell ref="Z137:Z140"/>
    <mergeCell ref="V67:V68"/>
    <mergeCell ref="W67:W68"/>
    <mergeCell ref="X67:X68"/>
    <mergeCell ref="Y67:Y68"/>
    <mergeCell ref="N85:N88"/>
    <mergeCell ref="O85:O88"/>
    <mergeCell ref="P85:P88"/>
    <mergeCell ref="Q85:Q88"/>
    <mergeCell ref="R85:R88"/>
    <mergeCell ref="S85:S88"/>
    <mergeCell ref="T85:T88"/>
    <mergeCell ref="U85:U88"/>
    <mergeCell ref="T99:T102"/>
    <mergeCell ref="U99:U102"/>
    <mergeCell ref="V99:V102"/>
    <mergeCell ref="W99:W102"/>
    <mergeCell ref="G115:G117"/>
    <mergeCell ref="H115:H117"/>
    <mergeCell ref="I115:I117"/>
    <mergeCell ref="J115:J117"/>
    <mergeCell ref="K115:K117"/>
    <mergeCell ref="L115:L117"/>
    <mergeCell ref="K67:K68"/>
    <mergeCell ref="L67:L68"/>
    <mergeCell ref="N67:N68"/>
    <mergeCell ref="O67:O68"/>
    <mergeCell ref="P67:P68"/>
    <mergeCell ref="Q67:Q68"/>
    <mergeCell ref="R67:R68"/>
    <mergeCell ref="S67:S68"/>
    <mergeCell ref="T67:T68"/>
    <mergeCell ref="U67:U68"/>
    <mergeCell ref="Z45:Z46"/>
    <mergeCell ref="G47:G49"/>
    <mergeCell ref="H47:H49"/>
    <mergeCell ref="I47:I49"/>
    <mergeCell ref="J47:J49"/>
    <mergeCell ref="K47:K49"/>
    <mergeCell ref="L47:L49"/>
    <mergeCell ref="P45:P46"/>
    <mergeCell ref="Q45:Q46"/>
    <mergeCell ref="R45:R46"/>
    <mergeCell ref="S45:S46"/>
    <mergeCell ref="T45:T46"/>
    <mergeCell ref="U45:U46"/>
    <mergeCell ref="Z43:Z44"/>
    <mergeCell ref="G45:G46"/>
    <mergeCell ref="H45:H46"/>
    <mergeCell ref="I45:I46"/>
    <mergeCell ref="J45:J46"/>
    <mergeCell ref="K45:K46"/>
    <mergeCell ref="L45:L46"/>
    <mergeCell ref="N45:N46"/>
    <mergeCell ref="O45:O46"/>
    <mergeCell ref="T43:T44"/>
    <mergeCell ref="U43:U44"/>
    <mergeCell ref="V43:V44"/>
    <mergeCell ref="W43:W44"/>
    <mergeCell ref="X43:X44"/>
    <mergeCell ref="Y43:Y44"/>
    <mergeCell ref="V34:V37"/>
    <mergeCell ref="W34:W37"/>
    <mergeCell ref="X34:X37"/>
    <mergeCell ref="Y34:Y37"/>
    <mergeCell ref="N43:N44"/>
    <mergeCell ref="O43:O44"/>
    <mergeCell ref="P43:P44"/>
    <mergeCell ref="Q43:Q44"/>
    <mergeCell ref="R43:R44"/>
    <mergeCell ref="S43:S44"/>
    <mergeCell ref="G43:G44"/>
    <mergeCell ref="H43:H44"/>
    <mergeCell ref="I43:I44"/>
    <mergeCell ref="J43:J44"/>
    <mergeCell ref="K43:K44"/>
    <mergeCell ref="L43:L44"/>
    <mergeCell ref="V45:V46"/>
    <mergeCell ref="W45:W46"/>
    <mergeCell ref="X45:X46"/>
    <mergeCell ref="Q34:Q37"/>
    <mergeCell ref="R34:R37"/>
    <mergeCell ref="S34:S37"/>
    <mergeCell ref="T34:T37"/>
    <mergeCell ref="U34:U37"/>
    <mergeCell ref="Z22:Z25"/>
    <mergeCell ref="AG22:AG25"/>
    <mergeCell ref="S22:S25"/>
    <mergeCell ref="T22:T25"/>
    <mergeCell ref="U22:U25"/>
    <mergeCell ref="V22:V25"/>
    <mergeCell ref="W22:W25"/>
    <mergeCell ref="X22:X25"/>
    <mergeCell ref="N22:N25"/>
    <mergeCell ref="O22:O25"/>
    <mergeCell ref="P22:P25"/>
    <mergeCell ref="Q22:Q25"/>
    <mergeCell ref="R22:R25"/>
    <mergeCell ref="G22:G25"/>
    <mergeCell ref="H22:H25"/>
    <mergeCell ref="I22:I25"/>
    <mergeCell ref="J22:J25"/>
    <mergeCell ref="K22:K25"/>
    <mergeCell ref="L22:L25"/>
    <mergeCell ref="Y22:Y25"/>
    <mergeCell ref="X18:X21"/>
    <mergeCell ref="Y18:Y21"/>
    <mergeCell ref="Z18:Z21"/>
    <mergeCell ref="AG18:AG21"/>
    <mergeCell ref="P18:P21"/>
    <mergeCell ref="Q18:Q21"/>
    <mergeCell ref="R18:R21"/>
    <mergeCell ref="S18:S21"/>
    <mergeCell ref="T18:T21"/>
    <mergeCell ref="U18:U21"/>
    <mergeCell ref="AG14:AG17"/>
    <mergeCell ref="G18:G21"/>
    <mergeCell ref="H18:H21"/>
    <mergeCell ref="I18:I21"/>
    <mergeCell ref="J18:J21"/>
    <mergeCell ref="K18:K21"/>
    <mergeCell ref="L18:L21"/>
    <mergeCell ref="N18:N21"/>
    <mergeCell ref="O18:O21"/>
    <mergeCell ref="U14:U17"/>
    <mergeCell ref="V14:V17"/>
    <mergeCell ref="W14:W17"/>
    <mergeCell ref="X14:X17"/>
    <mergeCell ref="Y14:Y17"/>
    <mergeCell ref="Z14:Z17"/>
    <mergeCell ref="O14:O17"/>
    <mergeCell ref="P14:P17"/>
    <mergeCell ref="Z6:Z9"/>
    <mergeCell ref="AG6:AG9"/>
    <mergeCell ref="G10:G13"/>
    <mergeCell ref="H10:H13"/>
    <mergeCell ref="I10:I13"/>
    <mergeCell ref="J10:J13"/>
    <mergeCell ref="K10:K13"/>
    <mergeCell ref="L10:L13"/>
    <mergeCell ref="S6:S9"/>
    <mergeCell ref="T6:T9"/>
    <mergeCell ref="U6:U9"/>
    <mergeCell ref="V6:V9"/>
    <mergeCell ref="W6:W9"/>
    <mergeCell ref="X6:X9"/>
    <mergeCell ref="M6:M9"/>
    <mergeCell ref="N6:N9"/>
    <mergeCell ref="O6:O9"/>
    <mergeCell ref="P6:P9"/>
    <mergeCell ref="Q6:Q9"/>
    <mergeCell ref="R6:R9"/>
    <mergeCell ref="G6:G9"/>
    <mergeCell ref="H6:H9"/>
    <mergeCell ref="I6:I9"/>
    <mergeCell ref="J6:J9"/>
    <mergeCell ref="K6:K9"/>
    <mergeCell ref="L6:L9"/>
    <mergeCell ref="Z10:Z13"/>
    <mergeCell ref="AG10:AG13"/>
    <mergeCell ref="T10:T13"/>
    <mergeCell ref="U10:U13"/>
    <mergeCell ref="V10:V13"/>
    <mergeCell ref="W10:W13"/>
    <mergeCell ref="L26:L29"/>
    <mergeCell ref="N26:N29"/>
    <mergeCell ref="O26:O29"/>
    <mergeCell ref="P26:P29"/>
    <mergeCell ref="Q26:Q29"/>
    <mergeCell ref="R26:R29"/>
    <mergeCell ref="S26:S29"/>
    <mergeCell ref="T26:T29"/>
    <mergeCell ref="U26:U29"/>
    <mergeCell ref="V26:V29"/>
    <mergeCell ref="W26:W29"/>
    <mergeCell ref="Y6:Y9"/>
    <mergeCell ref="Q14:Q17"/>
    <mergeCell ref="R14:R17"/>
    <mergeCell ref="S14:S17"/>
    <mergeCell ref="T14:T17"/>
    <mergeCell ref="G14:G17"/>
    <mergeCell ref="H14:H17"/>
    <mergeCell ref="I14:I17"/>
    <mergeCell ref="J14:J17"/>
    <mergeCell ref="K14:K17"/>
    <mergeCell ref="L14:L17"/>
    <mergeCell ref="N14:N17"/>
    <mergeCell ref="Y10:Y13"/>
    <mergeCell ref="N10:N13"/>
    <mergeCell ref="O10:O13"/>
    <mergeCell ref="P10:P13"/>
    <mergeCell ref="Q10:Q13"/>
    <mergeCell ref="R10:R13"/>
    <mergeCell ref="S10:S13"/>
    <mergeCell ref="V18:V21"/>
    <mergeCell ref="W18:W21"/>
    <mergeCell ref="B6:B9"/>
    <mergeCell ref="C6:C9"/>
    <mergeCell ref="D6:D9"/>
    <mergeCell ref="B10:B13"/>
    <mergeCell ref="C10:C13"/>
    <mergeCell ref="D10:D13"/>
    <mergeCell ref="B14:B17"/>
    <mergeCell ref="C14:C17"/>
    <mergeCell ref="D14:D17"/>
    <mergeCell ref="B18:B21"/>
    <mergeCell ref="C18:C21"/>
    <mergeCell ref="D18:D21"/>
    <mergeCell ref="B22:B25"/>
    <mergeCell ref="C22:C25"/>
    <mergeCell ref="D22:D25"/>
    <mergeCell ref="B26:B29"/>
    <mergeCell ref="C26:C29"/>
    <mergeCell ref="D26:D29"/>
    <mergeCell ref="AG26:AG29"/>
    <mergeCell ref="B30:B33"/>
    <mergeCell ref="C30:C33"/>
    <mergeCell ref="D30:D33"/>
    <mergeCell ref="G30:G33"/>
    <mergeCell ref="H30:H33"/>
    <mergeCell ref="I30:I33"/>
    <mergeCell ref="J30:J33"/>
    <mergeCell ref="K30:K33"/>
    <mergeCell ref="L30:L33"/>
    <mergeCell ref="N30:N33"/>
    <mergeCell ref="O30:O33"/>
    <mergeCell ref="P30:P33"/>
    <mergeCell ref="Q30:Q33"/>
    <mergeCell ref="R30:R33"/>
    <mergeCell ref="S30:S33"/>
    <mergeCell ref="T30:T33"/>
    <mergeCell ref="U30:U33"/>
    <mergeCell ref="V30:V33"/>
    <mergeCell ref="W30:W33"/>
    <mergeCell ref="X30:X33"/>
    <mergeCell ref="Y30:Y33"/>
    <mergeCell ref="Z30:Z33"/>
    <mergeCell ref="AG30:AG33"/>
    <mergeCell ref="X26:X29"/>
    <mergeCell ref="Y26:Y29"/>
    <mergeCell ref="Z26:Z29"/>
    <mergeCell ref="G26:G29"/>
    <mergeCell ref="H26:H29"/>
    <mergeCell ref="I26:I29"/>
    <mergeCell ref="J26:J29"/>
    <mergeCell ref="K26:K29"/>
    <mergeCell ref="Z34:Z37"/>
    <mergeCell ref="B43:B44"/>
    <mergeCell ref="C43:C44"/>
    <mergeCell ref="D43:D44"/>
    <mergeCell ref="B45:B46"/>
    <mergeCell ref="C45:C46"/>
    <mergeCell ref="D45:D46"/>
    <mergeCell ref="Y45:Y46"/>
    <mergeCell ref="B47:B49"/>
    <mergeCell ref="C47:C49"/>
    <mergeCell ref="D47:D49"/>
    <mergeCell ref="B50:B53"/>
    <mergeCell ref="C50:C53"/>
    <mergeCell ref="D50:D53"/>
    <mergeCell ref="G50:G53"/>
    <mergeCell ref="H50:H53"/>
    <mergeCell ref="I50:I53"/>
    <mergeCell ref="J50:J53"/>
    <mergeCell ref="K50:K53"/>
    <mergeCell ref="L50:L53"/>
    <mergeCell ref="B34:B42"/>
    <mergeCell ref="C34:C42"/>
    <mergeCell ref="D34:D42"/>
    <mergeCell ref="G34:G42"/>
    <mergeCell ref="H34:H42"/>
    <mergeCell ref="I34:I42"/>
    <mergeCell ref="J34:J42"/>
    <mergeCell ref="K34:K42"/>
    <mergeCell ref="L34:L42"/>
    <mergeCell ref="N34:N37"/>
    <mergeCell ref="O34:O37"/>
    <mergeCell ref="P34:P37"/>
    <mergeCell ref="B54:B56"/>
    <mergeCell ref="C54:C56"/>
    <mergeCell ref="D54:D56"/>
    <mergeCell ref="G54:G56"/>
    <mergeCell ref="H54:H56"/>
    <mergeCell ref="I54:I56"/>
    <mergeCell ref="J54:J56"/>
    <mergeCell ref="K54:K56"/>
    <mergeCell ref="L54:L56"/>
    <mergeCell ref="B61:B64"/>
    <mergeCell ref="C61:C64"/>
    <mergeCell ref="D61:D64"/>
    <mergeCell ref="G61:G64"/>
    <mergeCell ref="H61:H64"/>
    <mergeCell ref="I61:I64"/>
    <mergeCell ref="J61:J64"/>
    <mergeCell ref="K61:K64"/>
    <mergeCell ref="L61:L64"/>
    <mergeCell ref="Z67:Z68"/>
    <mergeCell ref="AG67:AG68"/>
    <mergeCell ref="B69:B72"/>
    <mergeCell ref="C69:C72"/>
    <mergeCell ref="D69:D72"/>
    <mergeCell ref="G69:G72"/>
    <mergeCell ref="H69:H72"/>
    <mergeCell ref="I69:I72"/>
    <mergeCell ref="J69:J72"/>
    <mergeCell ref="K69:K72"/>
    <mergeCell ref="L69:L72"/>
    <mergeCell ref="N69:N71"/>
    <mergeCell ref="O69:O71"/>
    <mergeCell ref="P69:P71"/>
    <mergeCell ref="Q69:Q71"/>
    <mergeCell ref="R69:R71"/>
    <mergeCell ref="S69:S71"/>
    <mergeCell ref="T69:T71"/>
    <mergeCell ref="U69:U71"/>
    <mergeCell ref="V69:V71"/>
    <mergeCell ref="W69:W71"/>
    <mergeCell ref="X69:X71"/>
    <mergeCell ref="Y69:Y71"/>
    <mergeCell ref="Z69:Z71"/>
    <mergeCell ref="AG69:AG72"/>
    <mergeCell ref="B67:B68"/>
    <mergeCell ref="C67:C68"/>
    <mergeCell ref="D67:D68"/>
    <mergeCell ref="G67:G68"/>
    <mergeCell ref="H67:H68"/>
    <mergeCell ref="I67:I68"/>
    <mergeCell ref="J67:J68"/>
    <mergeCell ref="B73:B76"/>
    <mergeCell ref="C73:C76"/>
    <mergeCell ref="D73:D76"/>
    <mergeCell ref="G73:G76"/>
    <mergeCell ref="H73:H76"/>
    <mergeCell ref="I73:I76"/>
    <mergeCell ref="J73:J76"/>
    <mergeCell ref="K73:K76"/>
    <mergeCell ref="L73:L76"/>
    <mergeCell ref="AG73:AG76"/>
    <mergeCell ref="B77:B78"/>
    <mergeCell ref="C77:C78"/>
    <mergeCell ref="D77:D78"/>
    <mergeCell ref="G77:G78"/>
    <mergeCell ref="H77:H78"/>
    <mergeCell ref="I77:I78"/>
    <mergeCell ref="J77:J78"/>
    <mergeCell ref="K77:K78"/>
    <mergeCell ref="L77:L78"/>
    <mergeCell ref="B79:B80"/>
    <mergeCell ref="C79:C80"/>
    <mergeCell ref="D79:D80"/>
    <mergeCell ref="G79:G80"/>
    <mergeCell ref="H79:H80"/>
    <mergeCell ref="I79:I80"/>
    <mergeCell ref="J79:J80"/>
    <mergeCell ref="K79:K80"/>
    <mergeCell ref="L79:L80"/>
    <mergeCell ref="B81:B82"/>
    <mergeCell ref="C81:C82"/>
    <mergeCell ref="D81:D82"/>
    <mergeCell ref="G81:G82"/>
    <mergeCell ref="H81:H82"/>
    <mergeCell ref="I81:I82"/>
    <mergeCell ref="J81:J82"/>
    <mergeCell ref="K81:K82"/>
    <mergeCell ref="L81:L82"/>
    <mergeCell ref="B83:B84"/>
    <mergeCell ref="C83:C84"/>
    <mergeCell ref="D83:D84"/>
    <mergeCell ref="G83:G84"/>
    <mergeCell ref="H83:H84"/>
    <mergeCell ref="I83:I84"/>
    <mergeCell ref="J83:J84"/>
    <mergeCell ref="K83:K84"/>
    <mergeCell ref="L83:L84"/>
    <mergeCell ref="B85:B88"/>
    <mergeCell ref="C85:C88"/>
    <mergeCell ref="D85:D88"/>
    <mergeCell ref="G85:G88"/>
    <mergeCell ref="H85:H88"/>
    <mergeCell ref="I85:I88"/>
    <mergeCell ref="J85:J88"/>
    <mergeCell ref="K85:K88"/>
    <mergeCell ref="L85:L88"/>
    <mergeCell ref="V85:V88"/>
    <mergeCell ref="W85:W88"/>
    <mergeCell ref="X85:X88"/>
    <mergeCell ref="Y85:Y88"/>
    <mergeCell ref="Z85:Z88"/>
    <mergeCell ref="B89:B91"/>
    <mergeCell ref="C89:C91"/>
    <mergeCell ref="D89:D91"/>
    <mergeCell ref="G89:G91"/>
    <mergeCell ref="H89:H91"/>
    <mergeCell ref="I89:I91"/>
    <mergeCell ref="J89:J91"/>
    <mergeCell ref="K89:K91"/>
    <mergeCell ref="L89:L91"/>
    <mergeCell ref="N89:N91"/>
    <mergeCell ref="O89:O91"/>
    <mergeCell ref="P89:P91"/>
    <mergeCell ref="Q89:Q91"/>
    <mergeCell ref="R89:R91"/>
    <mergeCell ref="S89:S91"/>
    <mergeCell ref="T89:T91"/>
    <mergeCell ref="U89:U91"/>
    <mergeCell ref="V89:V91"/>
    <mergeCell ref="W89:W91"/>
    <mergeCell ref="X89:X91"/>
    <mergeCell ref="Y89:Y91"/>
    <mergeCell ref="Z89:Z91"/>
    <mergeCell ref="O99:O102"/>
    <mergeCell ref="P99:P102"/>
    <mergeCell ref="Q99:Q102"/>
    <mergeCell ref="R99:R102"/>
    <mergeCell ref="S99:S102"/>
    <mergeCell ref="B92:B94"/>
    <mergeCell ref="C92:C94"/>
    <mergeCell ref="D92:D94"/>
    <mergeCell ref="G92:G94"/>
    <mergeCell ref="H92:H94"/>
    <mergeCell ref="I92:I94"/>
    <mergeCell ref="J92:J94"/>
    <mergeCell ref="K92:K94"/>
    <mergeCell ref="L92:L94"/>
    <mergeCell ref="B95:B97"/>
    <mergeCell ref="C95:C97"/>
    <mergeCell ref="D95:D97"/>
    <mergeCell ref="G95:G97"/>
    <mergeCell ref="H95:H97"/>
    <mergeCell ref="I95:I97"/>
    <mergeCell ref="J95:J97"/>
    <mergeCell ref="K95:K97"/>
    <mergeCell ref="L95:L97"/>
    <mergeCell ref="X99:X102"/>
    <mergeCell ref="Y99:Y102"/>
    <mergeCell ref="Z99:Z102"/>
    <mergeCell ref="B103:B105"/>
    <mergeCell ref="C103:C105"/>
    <mergeCell ref="D103:D105"/>
    <mergeCell ref="G103:G105"/>
    <mergeCell ref="H103:H105"/>
    <mergeCell ref="I103:I105"/>
    <mergeCell ref="J103:J105"/>
    <mergeCell ref="K103:K105"/>
    <mergeCell ref="L103:L105"/>
    <mergeCell ref="B106:B108"/>
    <mergeCell ref="C106:C108"/>
    <mergeCell ref="D106:D108"/>
    <mergeCell ref="G106:G108"/>
    <mergeCell ref="H106:H108"/>
    <mergeCell ref="I106:I108"/>
    <mergeCell ref="J106:J108"/>
    <mergeCell ref="K106:K108"/>
    <mergeCell ref="L106:L108"/>
    <mergeCell ref="B99:B102"/>
    <mergeCell ref="C99:C102"/>
    <mergeCell ref="D99:D102"/>
    <mergeCell ref="G99:G102"/>
    <mergeCell ref="H99:H102"/>
    <mergeCell ref="I99:I102"/>
    <mergeCell ref="J99:J102"/>
    <mergeCell ref="K99:K102"/>
    <mergeCell ref="L99:L102"/>
    <mergeCell ref="M99:M102"/>
    <mergeCell ref="N99:N102"/>
    <mergeCell ref="B109:B111"/>
    <mergeCell ref="C109:C111"/>
    <mergeCell ref="D109:D111"/>
    <mergeCell ref="G109:G111"/>
    <mergeCell ref="H109:H111"/>
    <mergeCell ref="I109:I111"/>
    <mergeCell ref="J109:J111"/>
    <mergeCell ref="K109:K111"/>
    <mergeCell ref="L109:L111"/>
    <mergeCell ref="B112:B114"/>
    <mergeCell ref="C112:C114"/>
    <mergeCell ref="D112:D114"/>
    <mergeCell ref="G112:G114"/>
    <mergeCell ref="H112:H114"/>
    <mergeCell ref="I112:I114"/>
    <mergeCell ref="J112:J114"/>
    <mergeCell ref="K112:K114"/>
    <mergeCell ref="L112:L114"/>
    <mergeCell ref="B115:B117"/>
    <mergeCell ref="C115:C117"/>
    <mergeCell ref="D115:D117"/>
    <mergeCell ref="B118:B121"/>
    <mergeCell ref="C118:C121"/>
    <mergeCell ref="D118:D121"/>
    <mergeCell ref="G118:G121"/>
    <mergeCell ref="H118:H121"/>
    <mergeCell ref="I118:I121"/>
    <mergeCell ref="J118:J121"/>
    <mergeCell ref="K118:K121"/>
    <mergeCell ref="J137:J142"/>
    <mergeCell ref="K137:K142"/>
    <mergeCell ref="L137:L142"/>
    <mergeCell ref="L118:L121"/>
    <mergeCell ref="B122:B125"/>
    <mergeCell ref="C122:C125"/>
    <mergeCell ref="D122:D125"/>
    <mergeCell ref="G122:G125"/>
    <mergeCell ref="H122:H125"/>
    <mergeCell ref="I122:I125"/>
    <mergeCell ref="J122:J125"/>
    <mergeCell ref="K122:K125"/>
    <mergeCell ref="L122:L125"/>
    <mergeCell ref="P137:P140"/>
    <mergeCell ref="Q137:Q140"/>
    <mergeCell ref="R137:R140"/>
    <mergeCell ref="S137:S140"/>
    <mergeCell ref="T137:T140"/>
    <mergeCell ref="B126:B129"/>
    <mergeCell ref="C126:C129"/>
    <mergeCell ref="D126:D129"/>
    <mergeCell ref="G126:G129"/>
    <mergeCell ref="H126:H136"/>
    <mergeCell ref="I126:I136"/>
    <mergeCell ref="J126:J136"/>
    <mergeCell ref="K126:K136"/>
    <mergeCell ref="L126:L136"/>
    <mergeCell ref="M126:M136"/>
    <mergeCell ref="N126:N136"/>
    <mergeCell ref="O126:O136"/>
    <mergeCell ref="P126:P136"/>
    <mergeCell ref="Q126:Q136"/>
    <mergeCell ref="R126:R136"/>
    <mergeCell ref="S126:S136"/>
    <mergeCell ref="B130:B132"/>
    <mergeCell ref="C130:C132"/>
    <mergeCell ref="D130:D132"/>
    <mergeCell ref="B133:B136"/>
    <mergeCell ref="C133:C136"/>
    <mergeCell ref="D133:D136"/>
    <mergeCell ref="G133:G136"/>
    <mergeCell ref="AG137:AG142"/>
    <mergeCell ref="B143:B147"/>
    <mergeCell ref="C143:C147"/>
    <mergeCell ref="D143:D147"/>
    <mergeCell ref="G143:G147"/>
    <mergeCell ref="H143:H147"/>
    <mergeCell ref="I143:I147"/>
    <mergeCell ref="J143:J147"/>
    <mergeCell ref="K143:K147"/>
    <mergeCell ref="L143:L147"/>
    <mergeCell ref="N143:N147"/>
    <mergeCell ref="O143:O147"/>
    <mergeCell ref="P143:P147"/>
    <mergeCell ref="Q143:Q147"/>
    <mergeCell ref="R143:R147"/>
    <mergeCell ref="S143:S147"/>
    <mergeCell ref="T143:T147"/>
    <mergeCell ref="U143:U147"/>
    <mergeCell ref="V143:V147"/>
    <mergeCell ref="W143:W147"/>
    <mergeCell ref="X143:X147"/>
    <mergeCell ref="Y143:Y147"/>
    <mergeCell ref="Z143:Z147"/>
    <mergeCell ref="AG143:AG147"/>
    <mergeCell ref="B137:B142"/>
    <mergeCell ref="C137:C142"/>
    <mergeCell ref="D137:D142"/>
    <mergeCell ref="G137:G142"/>
    <mergeCell ref="H137:H142"/>
    <mergeCell ref="I137:I142"/>
    <mergeCell ref="N137:N140"/>
    <mergeCell ref="O137:O140"/>
    <mergeCell ref="AG148:AG159"/>
    <mergeCell ref="N151:N153"/>
    <mergeCell ref="O151:O153"/>
    <mergeCell ref="P151:P153"/>
    <mergeCell ref="Q151:Q153"/>
    <mergeCell ref="R151:R153"/>
    <mergeCell ref="S151:S153"/>
    <mergeCell ref="T151:T153"/>
    <mergeCell ref="U151:U153"/>
    <mergeCell ref="V151:V153"/>
    <mergeCell ref="W151:W153"/>
    <mergeCell ref="X151:X153"/>
    <mergeCell ref="Y151:Y153"/>
    <mergeCell ref="Z151:Z153"/>
    <mergeCell ref="N154:N156"/>
    <mergeCell ref="O154:O156"/>
    <mergeCell ref="P154:P156"/>
    <mergeCell ref="Q154:Q156"/>
    <mergeCell ref="R154:R156"/>
    <mergeCell ref="S154:S156"/>
    <mergeCell ref="T154:T156"/>
    <mergeCell ref="U154:U156"/>
    <mergeCell ref="V154:V156"/>
    <mergeCell ref="W154:W156"/>
    <mergeCell ref="X154:X156"/>
    <mergeCell ref="Y154:Y156"/>
    <mergeCell ref="N148:N150"/>
    <mergeCell ref="O148:O150"/>
    <mergeCell ref="P148:P150"/>
    <mergeCell ref="Q148:Q150"/>
    <mergeCell ref="R148:R150"/>
    <mergeCell ref="S148:S150"/>
    <mergeCell ref="S160:S164"/>
    <mergeCell ref="T160:T164"/>
    <mergeCell ref="U160:U164"/>
    <mergeCell ref="V160:V164"/>
    <mergeCell ref="W160:W164"/>
    <mergeCell ref="X160:X164"/>
    <mergeCell ref="Y160:Y164"/>
    <mergeCell ref="Z160:Z164"/>
    <mergeCell ref="B148:B159"/>
    <mergeCell ref="C148:C159"/>
    <mergeCell ref="D148:D159"/>
    <mergeCell ref="G148:G159"/>
    <mergeCell ref="H148:H159"/>
    <mergeCell ref="U148:U150"/>
    <mergeCell ref="V148:V150"/>
    <mergeCell ref="W148:W150"/>
    <mergeCell ref="X148:X150"/>
    <mergeCell ref="Y148:Y150"/>
    <mergeCell ref="Z148:Z150"/>
    <mergeCell ref="I148:I159"/>
    <mergeCell ref="J148:J159"/>
    <mergeCell ref="K148:K159"/>
    <mergeCell ref="L148:L159"/>
    <mergeCell ref="T148:T150"/>
    <mergeCell ref="N157:N159"/>
    <mergeCell ref="O157:O159"/>
    <mergeCell ref="P157:P159"/>
    <mergeCell ref="Q157:Q159"/>
    <mergeCell ref="R157:R159"/>
    <mergeCell ref="S157:S159"/>
    <mergeCell ref="T157:T159"/>
    <mergeCell ref="M171:M176"/>
    <mergeCell ref="N171:N176"/>
    <mergeCell ref="O171:O176"/>
    <mergeCell ref="P171:P176"/>
    <mergeCell ref="Q171:Q176"/>
    <mergeCell ref="R171:R176"/>
    <mergeCell ref="S171:S176"/>
    <mergeCell ref="T171:T176"/>
    <mergeCell ref="U171:U176"/>
    <mergeCell ref="V171:V176"/>
    <mergeCell ref="W171:W176"/>
    <mergeCell ref="X171:X176"/>
    <mergeCell ref="AG171:AG173"/>
    <mergeCell ref="B174:B176"/>
    <mergeCell ref="C174:C176"/>
    <mergeCell ref="X157:X159"/>
    <mergeCell ref="Y157:Y159"/>
    <mergeCell ref="Z157:Z159"/>
    <mergeCell ref="B160:B164"/>
    <mergeCell ref="C160:C164"/>
    <mergeCell ref="D160:D164"/>
    <mergeCell ref="G160:G164"/>
    <mergeCell ref="H160:H164"/>
    <mergeCell ref="I160:I164"/>
    <mergeCell ref="J160:J164"/>
    <mergeCell ref="K160:K164"/>
    <mergeCell ref="L160:L164"/>
    <mergeCell ref="N160:N164"/>
    <mergeCell ref="O160:O164"/>
    <mergeCell ref="P160:P164"/>
    <mergeCell ref="Q160:Q164"/>
    <mergeCell ref="R160:R164"/>
    <mergeCell ref="O177:O178"/>
    <mergeCell ref="P177:P178"/>
    <mergeCell ref="Q177:Q178"/>
    <mergeCell ref="R177:R178"/>
    <mergeCell ref="S177:S178"/>
    <mergeCell ref="T177:T178"/>
    <mergeCell ref="U177:U178"/>
    <mergeCell ref="V177:V178"/>
    <mergeCell ref="W177:W178"/>
    <mergeCell ref="X177:X178"/>
    <mergeCell ref="Y177:Y178"/>
    <mergeCell ref="Z177:Z178"/>
    <mergeCell ref="AF177:AF180"/>
    <mergeCell ref="AG177:AG180"/>
    <mergeCell ref="G174:G176"/>
    <mergeCell ref="AG160:AG164"/>
    <mergeCell ref="B165:B168"/>
    <mergeCell ref="C165:C168"/>
    <mergeCell ref="D165:D168"/>
    <mergeCell ref="AG165:AG168"/>
    <mergeCell ref="B169:B170"/>
    <mergeCell ref="C169:C170"/>
    <mergeCell ref="D169:D170"/>
    <mergeCell ref="AG169:AG170"/>
    <mergeCell ref="B171:B173"/>
    <mergeCell ref="C171:C173"/>
    <mergeCell ref="D171:D173"/>
    <mergeCell ref="H171:H176"/>
    <mergeCell ref="I171:I176"/>
    <mergeCell ref="J171:J176"/>
    <mergeCell ref="K171:K176"/>
    <mergeCell ref="L171:L176"/>
    <mergeCell ref="G171:G173"/>
    <mergeCell ref="C181:C182"/>
    <mergeCell ref="D181:D182"/>
    <mergeCell ref="G181:G182"/>
    <mergeCell ref="H181:H182"/>
    <mergeCell ref="I181:I182"/>
    <mergeCell ref="J181:J182"/>
    <mergeCell ref="K181:K182"/>
    <mergeCell ref="L181:L182"/>
    <mergeCell ref="AF181:AF182"/>
    <mergeCell ref="AG181:AG182"/>
    <mergeCell ref="C183:C184"/>
    <mergeCell ref="D183:D184"/>
    <mergeCell ref="G183:G184"/>
    <mergeCell ref="H183:H184"/>
    <mergeCell ref="I183:I184"/>
    <mergeCell ref="J183:J184"/>
    <mergeCell ref="K183:K184"/>
    <mergeCell ref="L183:L184"/>
    <mergeCell ref="AF183:AF184"/>
    <mergeCell ref="AG183:AG184"/>
    <mergeCell ref="D174:D176"/>
    <mergeCell ref="AG174:AG176"/>
    <mergeCell ref="C177:C180"/>
    <mergeCell ref="D177:D180"/>
    <mergeCell ref="G177:G180"/>
    <mergeCell ref="H177:H180"/>
    <mergeCell ref="I177:I180"/>
    <mergeCell ref="J177:J180"/>
    <mergeCell ref="K177:K180"/>
    <mergeCell ref="L177:L180"/>
    <mergeCell ref="N177:N178"/>
    <mergeCell ref="C185:C186"/>
    <mergeCell ref="D185:D186"/>
    <mergeCell ref="AG185:AG186"/>
    <mergeCell ref="C187:C189"/>
    <mergeCell ref="D187:D189"/>
    <mergeCell ref="G187:G189"/>
    <mergeCell ref="H187:H189"/>
    <mergeCell ref="I187:I189"/>
    <mergeCell ref="J187:J189"/>
    <mergeCell ref="K187:K189"/>
    <mergeCell ref="L187:L189"/>
    <mergeCell ref="AF187:AF189"/>
    <mergeCell ref="AG187:AG189"/>
    <mergeCell ref="C190:C192"/>
    <mergeCell ref="D190:D192"/>
    <mergeCell ref="G190:G192"/>
    <mergeCell ref="H190:H192"/>
    <mergeCell ref="I190:I192"/>
    <mergeCell ref="J190:J192"/>
    <mergeCell ref="K190:K192"/>
    <mergeCell ref="L190:L192"/>
    <mergeCell ref="C193:C195"/>
    <mergeCell ref="D193:D195"/>
    <mergeCell ref="G193:G195"/>
    <mergeCell ref="H193:H195"/>
    <mergeCell ref="I193:I195"/>
    <mergeCell ref="J193:J195"/>
    <mergeCell ref="K193:K195"/>
    <mergeCell ref="L193:L195"/>
    <mergeCell ref="C196:C199"/>
    <mergeCell ref="D196:D199"/>
    <mergeCell ref="G196:G199"/>
    <mergeCell ref="H196:H199"/>
    <mergeCell ref="I196:I199"/>
    <mergeCell ref="J196:J199"/>
    <mergeCell ref="K196:K199"/>
    <mergeCell ref="L196:L199"/>
    <mergeCell ref="AF196:AF199"/>
    <mergeCell ref="AG196:AG199"/>
    <mergeCell ref="C200:C201"/>
    <mergeCell ref="D200:D201"/>
    <mergeCell ref="G200:G201"/>
    <mergeCell ref="H200:H201"/>
    <mergeCell ref="I200:I201"/>
    <mergeCell ref="J200:J201"/>
    <mergeCell ref="K200:K201"/>
    <mergeCell ref="L200:L201"/>
    <mergeCell ref="M200:M201"/>
    <mergeCell ref="AG200:AG201"/>
    <mergeCell ref="C202:C207"/>
    <mergeCell ref="D202:D207"/>
    <mergeCell ref="G202:G207"/>
    <mergeCell ref="H202:H207"/>
    <mergeCell ref="I202:I207"/>
    <mergeCell ref="J202:J207"/>
    <mergeCell ref="K202:K207"/>
    <mergeCell ref="L202:L207"/>
    <mergeCell ref="AF202:AF207"/>
    <mergeCell ref="AG202:AG207"/>
    <mergeCell ref="C208:C211"/>
    <mergeCell ref="D208:D211"/>
    <mergeCell ref="G208:G211"/>
    <mergeCell ref="H208:H211"/>
    <mergeCell ref="I208:I211"/>
    <mergeCell ref="K208:K211"/>
    <mergeCell ref="L208:L211"/>
    <mergeCell ref="AF208:AF211"/>
    <mergeCell ref="AG208:AG211"/>
    <mergeCell ref="C212:C215"/>
    <mergeCell ref="D212:D215"/>
    <mergeCell ref="G212:G215"/>
    <mergeCell ref="H212:H215"/>
    <mergeCell ref="I212:I215"/>
    <mergeCell ref="K212:K215"/>
    <mergeCell ref="L212:L215"/>
    <mergeCell ref="AF212:AF215"/>
    <mergeCell ref="AG212:AG215"/>
    <mergeCell ref="C216:C219"/>
    <mergeCell ref="D216:D219"/>
    <mergeCell ref="G216:G219"/>
    <mergeCell ref="H216:H219"/>
    <mergeCell ref="I216:I219"/>
    <mergeCell ref="K216:K219"/>
    <mergeCell ref="L216:L219"/>
    <mergeCell ref="AF216:AF219"/>
    <mergeCell ref="AG216:AG219"/>
    <mergeCell ref="C220:C223"/>
    <mergeCell ref="D220:D223"/>
    <mergeCell ref="G220:G223"/>
    <mergeCell ref="H220:H223"/>
    <mergeCell ref="I220:I223"/>
    <mergeCell ref="K220:K223"/>
    <mergeCell ref="L220:L223"/>
    <mergeCell ref="AF220:AF223"/>
    <mergeCell ref="AG220:AG223"/>
    <mergeCell ref="C224:C227"/>
    <mergeCell ref="D224:D227"/>
    <mergeCell ref="G224:G227"/>
    <mergeCell ref="H224:H227"/>
    <mergeCell ref="I224:I227"/>
    <mergeCell ref="K224:K227"/>
    <mergeCell ref="L224:L227"/>
    <mergeCell ref="AF224:AF227"/>
    <mergeCell ref="AG224:AG227"/>
    <mergeCell ref="C228:C231"/>
    <mergeCell ref="D228:D231"/>
    <mergeCell ref="G228:G231"/>
    <mergeCell ref="H228:H231"/>
    <mergeCell ref="I228:I231"/>
    <mergeCell ref="K228:K231"/>
    <mergeCell ref="L228:L231"/>
    <mergeCell ref="AF228:AF231"/>
    <mergeCell ref="AG228:AG231"/>
    <mergeCell ref="V232:V234"/>
    <mergeCell ref="W232:W234"/>
    <mergeCell ref="X232:X234"/>
    <mergeCell ref="Y232:Y234"/>
    <mergeCell ref="Z232:Z234"/>
    <mergeCell ref="AG232:AG234"/>
    <mergeCell ref="B235:B238"/>
    <mergeCell ref="C235:C238"/>
    <mergeCell ref="D235:D238"/>
    <mergeCell ref="G235:G238"/>
    <mergeCell ref="H235:H238"/>
    <mergeCell ref="I235:I238"/>
    <mergeCell ref="J235:J238"/>
    <mergeCell ref="K235:K238"/>
    <mergeCell ref="L235:L238"/>
    <mergeCell ref="N235:N238"/>
    <mergeCell ref="O235:O238"/>
    <mergeCell ref="P235:P238"/>
    <mergeCell ref="Q235:Q238"/>
    <mergeCell ref="R235:R238"/>
    <mergeCell ref="S235:S238"/>
    <mergeCell ref="T235:T238"/>
    <mergeCell ref="U235:U238"/>
    <mergeCell ref="V235:V238"/>
    <mergeCell ref="W235:W238"/>
    <mergeCell ref="X235:X238"/>
    <mergeCell ref="Y235:Y238"/>
    <mergeCell ref="Z235:Z238"/>
    <mergeCell ref="AG235:AG238"/>
    <mergeCell ref="B232:B234"/>
    <mergeCell ref="C232:C234"/>
    <mergeCell ref="D232:D234"/>
    <mergeCell ref="B239:B242"/>
    <mergeCell ref="C239:C242"/>
    <mergeCell ref="D239:D242"/>
    <mergeCell ref="G239:G242"/>
    <mergeCell ref="H239:H242"/>
    <mergeCell ref="I239:I242"/>
    <mergeCell ref="J239:J242"/>
    <mergeCell ref="K239:K242"/>
    <mergeCell ref="L239:L242"/>
    <mergeCell ref="N239:N242"/>
    <mergeCell ref="O239:O242"/>
    <mergeCell ref="P239:P242"/>
    <mergeCell ref="Q239:Q242"/>
    <mergeCell ref="R239:R242"/>
    <mergeCell ref="S239:S242"/>
    <mergeCell ref="T239:T242"/>
    <mergeCell ref="U232:U234"/>
    <mergeCell ref="G232:G234"/>
    <mergeCell ref="H232:H234"/>
    <mergeCell ref="I232:I234"/>
    <mergeCell ref="J232:J234"/>
    <mergeCell ref="K232:K234"/>
    <mergeCell ref="L232:L234"/>
    <mergeCell ref="N232:N234"/>
    <mergeCell ref="O232:O234"/>
    <mergeCell ref="P232:P234"/>
    <mergeCell ref="Q232:Q234"/>
    <mergeCell ref="R232:R234"/>
    <mergeCell ref="S232:S234"/>
    <mergeCell ref="T232:T234"/>
    <mergeCell ref="U239:U242"/>
    <mergeCell ref="V239:V242"/>
    <mergeCell ref="W239:W242"/>
    <mergeCell ref="X239:X242"/>
    <mergeCell ref="Y239:Y242"/>
    <mergeCell ref="Z239:Z242"/>
    <mergeCell ref="AG239:AG242"/>
    <mergeCell ref="C243:C246"/>
    <mergeCell ref="D243:D246"/>
    <mergeCell ref="G243:G246"/>
    <mergeCell ref="H243:H246"/>
    <mergeCell ref="I243:I246"/>
    <mergeCell ref="J243:J246"/>
    <mergeCell ref="K243:K246"/>
    <mergeCell ref="L243:L246"/>
    <mergeCell ref="N243:N246"/>
    <mergeCell ref="O243:O246"/>
    <mergeCell ref="P243:P246"/>
    <mergeCell ref="Q243:Q246"/>
    <mergeCell ref="R243:R246"/>
    <mergeCell ref="S243:S246"/>
    <mergeCell ref="T243:T246"/>
    <mergeCell ref="U243:U246"/>
    <mergeCell ref="V243:V246"/>
    <mergeCell ref="W243:W246"/>
    <mergeCell ref="X243:X246"/>
    <mergeCell ref="Y243:Y246"/>
    <mergeCell ref="Z243:Z246"/>
    <mergeCell ref="AG243:AG246"/>
    <mergeCell ref="Z251:Z253"/>
    <mergeCell ref="AG251:AG253"/>
    <mergeCell ref="C247:C249"/>
    <mergeCell ref="D247:D249"/>
    <mergeCell ref="G247:G249"/>
    <mergeCell ref="H247:H249"/>
    <mergeCell ref="I247:I249"/>
    <mergeCell ref="J247:J249"/>
    <mergeCell ref="K247:K249"/>
    <mergeCell ref="L247:L249"/>
    <mergeCell ref="AG247:AG249"/>
    <mergeCell ref="B251:B253"/>
    <mergeCell ref="C251:C253"/>
    <mergeCell ref="D251:D253"/>
    <mergeCell ref="G251:G253"/>
    <mergeCell ref="H251:H253"/>
    <mergeCell ref="I251:I253"/>
    <mergeCell ref="J251:J253"/>
    <mergeCell ref="K251:K253"/>
    <mergeCell ref="L251:L253"/>
    <mergeCell ref="N251:N253"/>
    <mergeCell ref="O251:O253"/>
    <mergeCell ref="P251:P253"/>
    <mergeCell ref="Q251:Q253"/>
    <mergeCell ref="R251:R253"/>
    <mergeCell ref="S251:S253"/>
    <mergeCell ref="T251:T253"/>
    <mergeCell ref="U251:U253"/>
    <mergeCell ref="V251:V253"/>
    <mergeCell ref="W251:W253"/>
    <mergeCell ref="X251:X253"/>
    <mergeCell ref="Y251:Y253"/>
  </mergeCells>
  <conditionalFormatting sqref="W6">
    <cfRule type="iconSet" priority="32">
      <iconSet>
        <cfvo type="percent" val="0"/>
        <cfvo type="num" val="0.6" gte="0"/>
        <cfvo type="num" val="0.8" gte="0"/>
      </iconSet>
    </cfRule>
  </conditionalFormatting>
  <conditionalFormatting sqref="W10:W11">
    <cfRule type="iconSet" priority="31">
      <iconSet>
        <cfvo type="percent" val="0"/>
        <cfvo type="num" val="0.6" gte="0"/>
        <cfvo type="num" val="0.8" gte="0"/>
      </iconSet>
    </cfRule>
  </conditionalFormatting>
  <conditionalFormatting sqref="W14">
    <cfRule type="iconSet" priority="30">
      <iconSet>
        <cfvo type="percent" val="0"/>
        <cfvo type="num" val="0.6" gte="0"/>
        <cfvo type="num" val="0.8" gte="0"/>
      </iconSet>
    </cfRule>
  </conditionalFormatting>
  <conditionalFormatting sqref="W18">
    <cfRule type="iconSet" priority="29">
      <iconSet>
        <cfvo type="percent" val="0"/>
        <cfvo type="num" val="0.6" gte="0"/>
        <cfvo type="num" val="0.8" gte="0"/>
      </iconSet>
    </cfRule>
  </conditionalFormatting>
  <conditionalFormatting sqref="W22">
    <cfRule type="iconSet" priority="28">
      <iconSet>
        <cfvo type="percent" val="0"/>
        <cfvo type="num" val="0.6" gte="0"/>
        <cfvo type="num" val="0.8" gte="0"/>
      </iconSet>
    </cfRule>
  </conditionalFormatting>
  <conditionalFormatting sqref="W26">
    <cfRule type="iconSet" priority="27">
      <iconSet>
        <cfvo type="percent" val="0"/>
        <cfvo type="num" val="0.6" gte="0"/>
        <cfvo type="num" val="0.8" gte="0"/>
      </iconSet>
    </cfRule>
  </conditionalFormatting>
  <conditionalFormatting sqref="W30">
    <cfRule type="iconSet" priority="26">
      <iconSet>
        <cfvo type="percent" val="0"/>
        <cfvo type="num" val="0.6" gte="0"/>
        <cfvo type="num" val="0.8" gte="0"/>
      </iconSet>
    </cfRule>
  </conditionalFormatting>
  <conditionalFormatting sqref="W34">
    <cfRule type="iconSet" priority="25">
      <iconSet>
        <cfvo type="percent" val="0"/>
        <cfvo type="num" val="0.6" gte="0"/>
        <cfvo type="num" val="0.8" gte="0"/>
      </iconSet>
    </cfRule>
  </conditionalFormatting>
  <conditionalFormatting sqref="W43:W44">
    <cfRule type="iconSet" priority="24">
      <iconSet>
        <cfvo type="percent" val="0"/>
        <cfvo type="num" val="0.6" gte="0"/>
        <cfvo type="num" val="0.8" gte="0"/>
      </iconSet>
    </cfRule>
  </conditionalFormatting>
  <conditionalFormatting sqref="W45">
    <cfRule type="iconSet" priority="23">
      <iconSet>
        <cfvo type="percent" val="0"/>
        <cfvo type="num" val="0.6" gte="0"/>
        <cfvo type="num" val="0.8" gte="0"/>
      </iconSet>
    </cfRule>
  </conditionalFormatting>
  <conditionalFormatting sqref="W65">
    <cfRule type="iconSet" priority="22">
      <iconSet>
        <cfvo type="percent" val="0"/>
        <cfvo type="num" val="0.6" gte="0"/>
        <cfvo type="num" val="0.8" gte="0"/>
      </iconSet>
    </cfRule>
  </conditionalFormatting>
  <conditionalFormatting sqref="W66">
    <cfRule type="iconSet" priority="21">
      <iconSet>
        <cfvo type="percent" val="0"/>
        <cfvo type="num" val="0.6" gte="0"/>
        <cfvo type="num" val="0.8" gte="0"/>
      </iconSet>
    </cfRule>
  </conditionalFormatting>
  <conditionalFormatting sqref="W67:W68">
    <cfRule type="iconSet" priority="20">
      <iconSet>
        <cfvo type="percent" val="0"/>
        <cfvo type="num" val="0.6" gte="0"/>
        <cfvo type="num" val="0.8" gte="0"/>
      </iconSet>
    </cfRule>
  </conditionalFormatting>
  <conditionalFormatting sqref="W69:W70">
    <cfRule type="iconSet" priority="19">
      <iconSet>
        <cfvo type="percent" val="0"/>
        <cfvo type="num" val="0.6" gte="0"/>
        <cfvo type="num" val="0.8" gte="0"/>
      </iconSet>
    </cfRule>
  </conditionalFormatting>
  <conditionalFormatting sqref="W85">
    <cfRule type="iconSet" priority="18">
      <iconSet>
        <cfvo type="percent" val="0"/>
        <cfvo type="num" val="0.6" gte="0"/>
        <cfvo type="num" val="0.8" gte="0"/>
      </iconSet>
    </cfRule>
  </conditionalFormatting>
  <conditionalFormatting sqref="W85">
    <cfRule type="iconSet" priority="17">
      <iconSet>
        <cfvo type="percent" val="0"/>
        <cfvo type="num" val="0.6" gte="0"/>
        <cfvo type="num" val="0.8" gte="0"/>
      </iconSet>
    </cfRule>
  </conditionalFormatting>
  <conditionalFormatting sqref="W89:W90">
    <cfRule type="iconSet" priority="16">
      <iconSet>
        <cfvo type="percent" val="0"/>
        <cfvo type="num" val="0.6" gte="0"/>
        <cfvo type="num" val="0.8" gte="0"/>
      </iconSet>
    </cfRule>
  </conditionalFormatting>
  <conditionalFormatting sqref="W140:W141">
    <cfRule type="iconSet" priority="15">
      <iconSet>
        <cfvo type="percent" val="0"/>
        <cfvo type="num" val="0.6" gte="0"/>
        <cfvo type="num" val="0.8" gte="0"/>
      </iconSet>
    </cfRule>
  </conditionalFormatting>
  <conditionalFormatting sqref="W137:W138">
    <cfRule type="iconSet" priority="14">
      <iconSet>
        <cfvo type="percent" val="0"/>
        <cfvo type="num" val="0.6" gte="0"/>
        <cfvo type="num" val="0.8" gte="0"/>
      </iconSet>
    </cfRule>
  </conditionalFormatting>
  <conditionalFormatting sqref="W143:W144">
    <cfRule type="iconSet" priority="13">
      <iconSet>
        <cfvo type="percent" val="0"/>
        <cfvo type="num" val="0.6" gte="0"/>
        <cfvo type="num" val="0.8" gte="0"/>
      </iconSet>
    </cfRule>
  </conditionalFormatting>
  <conditionalFormatting sqref="W148:W149">
    <cfRule type="iconSet" priority="10">
      <iconSet>
        <cfvo type="percent" val="0"/>
        <cfvo type="num" val="0.6" gte="0"/>
        <cfvo type="num" val="0.8" gte="0"/>
      </iconSet>
    </cfRule>
  </conditionalFormatting>
  <conditionalFormatting sqref="W157:W158">
    <cfRule type="iconSet" priority="12">
      <iconSet>
        <cfvo type="percent" val="0"/>
        <cfvo type="num" val="0.6" gte="0"/>
        <cfvo type="num" val="0.8" gte="0"/>
      </iconSet>
    </cfRule>
  </conditionalFormatting>
  <conditionalFormatting sqref="W151:W152">
    <cfRule type="iconSet" priority="11">
      <iconSet>
        <cfvo type="percent" val="0"/>
        <cfvo type="num" val="0.6" gte="0"/>
        <cfvo type="num" val="0.8" gte="0"/>
      </iconSet>
    </cfRule>
  </conditionalFormatting>
  <conditionalFormatting sqref="W154:W155">
    <cfRule type="iconSet" priority="9">
      <iconSet>
        <cfvo type="percent" val="0"/>
        <cfvo type="num" val="0.6" gte="0"/>
        <cfvo type="num" val="0.8" gte="0"/>
      </iconSet>
    </cfRule>
  </conditionalFormatting>
  <conditionalFormatting sqref="W160">
    <cfRule type="iconSet" priority="8">
      <iconSet>
        <cfvo type="percent" val="0"/>
        <cfvo type="num" val="0.6" gte="0"/>
        <cfvo type="num" val="0.8" gte="0"/>
      </iconSet>
    </cfRule>
  </conditionalFormatting>
  <conditionalFormatting sqref="W165:W166">
    <cfRule type="iconSet" priority="7">
      <iconSet>
        <cfvo type="percent" val="0"/>
        <cfvo type="num" val="0.6" gte="0"/>
        <cfvo type="num" val="0.8" gte="0"/>
      </iconSet>
    </cfRule>
  </conditionalFormatting>
  <conditionalFormatting sqref="W169:W170">
    <cfRule type="iconSet" priority="6">
      <iconSet>
        <cfvo type="percent" val="0"/>
        <cfvo type="num" val="0.6" gte="0"/>
        <cfvo type="num" val="0.8" gte="0"/>
      </iconSet>
    </cfRule>
  </conditionalFormatting>
  <conditionalFormatting sqref="W171">
    <cfRule type="iconSet" priority="5">
      <iconSet>
        <cfvo type="percent" val="0"/>
        <cfvo type="num" val="0.6" gte="0"/>
        <cfvo type="num" val="0.8" gte="0"/>
      </iconSet>
    </cfRule>
  </conditionalFormatting>
  <conditionalFormatting sqref="W174:W175">
    <cfRule type="iconSet" priority="4">
      <iconSet>
        <cfvo type="percent" val="0"/>
        <cfvo type="num" val="0.6" gte="0"/>
        <cfvo type="num" val="0.8" gte="0"/>
      </iconSet>
    </cfRule>
  </conditionalFormatting>
  <conditionalFormatting sqref="W232">
    <cfRule type="iconSet" priority="3">
      <iconSet>
        <cfvo type="percent" val="0"/>
        <cfvo type="num" val="0.6" gte="0"/>
        <cfvo type="num" val="0.8" gte="0"/>
      </iconSet>
    </cfRule>
  </conditionalFormatting>
  <conditionalFormatting sqref="W235:W236">
    <cfRule type="iconSet" priority="2">
      <iconSet>
        <cfvo type="percent" val="0"/>
        <cfvo type="num" val="0.6" gte="0"/>
        <cfvo type="num" val="0.8" gte="0"/>
      </iconSet>
    </cfRule>
  </conditionalFormatting>
  <conditionalFormatting sqref="W239">
    <cfRule type="iconSet" priority="1">
      <iconSet>
        <cfvo type="percent" val="0"/>
        <cfvo type="num" val="0.6" gte="0"/>
        <cfvo type="num" val="0.8" gte="0"/>
      </iconSet>
    </cfRule>
  </conditionalFormatting>
  <dataValidations count="1">
    <dataValidation type="list" allowBlank="1" showInputMessage="1" showErrorMessage="1" sqref="D85:D88 D98:D99 D103 D109 D112 D115:D130 D133:D136">
      <formula1>$A$1:$A$4</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[1]listas!#REF!</xm:f>
          </x14:formula1>
          <xm:sqref>B61 B251:C251</xm:sqref>
        </x14:dataValidation>
        <x14:dataValidation type="list" allowBlank="1" showInputMessage="1" showErrorMessage="1">
          <x14:formula1>
            <xm:f>[2]listas!#REF!</xm:f>
          </x14:formula1>
          <xm:sqref>F6:F9 D61 D251</xm:sqref>
        </x14:dataValidation>
        <x14:dataValidation type="list" allowBlank="1" showInputMessage="1" showErrorMessage="1">
          <x14:formula1>
            <xm:f>[5]listas!#REF!</xm:f>
          </x14:formula1>
          <xm:sqref>B232:E232 B235:E235 B239:E239 C243:E243 D247:E247 E233:E234 E236:E238 E240:E242 E244:E246 E248:E249</xm:sqref>
        </x14:dataValidation>
        <x14:dataValidation type="list" allowBlank="1" showInputMessage="1" showErrorMessage="1">
          <x14:formula1>
            <xm:f>[6]listas!#REF!</xm:f>
          </x14:formula1>
          <xm:sqref>B85:E96</xm:sqref>
        </x14:dataValidation>
        <x14:dataValidation type="list" allowBlank="1" showInputMessage="1" showErrorMessage="1">
          <x14:formula1>
            <xm:f>[7]listas!#REF!</xm:f>
          </x14:formula1>
          <xm:sqref>F43:F46</xm:sqref>
        </x14:dataValidation>
        <x14:dataValidation type="list" allowBlank="1" showInputMessage="1" showErrorMessage="1">
          <x14:formula1>
            <xm:f>[4]listas!#REF!</xm:f>
          </x14:formula1>
          <xm:sqref>E65:E78 F10:F42 F47:F49 F57:F184 F187:F249 C247 B177:B231 B243:B249 B6:E6 B10:E10 B14:E14 B18:E18 B22:E22 B26:E26 B30:E30 B34:D34 B43:D43 B45:D45 B47:D47 B57:E60 B65:D67 B69:D69 B73:D73 B77:D77 B79:E79 B81:E81 B83:E83 B137:E137 B143:E143 B148:E148 B160:E160 B165:E165 B169:E169 B171:E171 C177:E177 C181:E181 C183:E183 C187:E187 C190:E190 C193:E193 C196:E196 C200:E200 C202:E202 C208:E208 C212:E212 C216:E216 C220:E220 C224:E224 C228:E228 E7:E9 E11:E13 E15:E17 E19:E21 E23:E25 E27:E29 E31:E49 E80 E82 E84 E138:E142 E144:E147 E149:E159 E161:E164 E166:E168 E170 B174:D175 E172:E176 E178:E180 E182 E184 E188:E189 E191:E192 E194:E195 E197:E199 E201 E203:E207 E209:E211 E213:E215 E217:E219 E221:E223 E225:E227 E229:E231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workbookViewId="0">
      <selection activeCell="A6" sqref="A6"/>
    </sheetView>
  </sheetViews>
  <sheetFormatPr baseColWidth="10" defaultColWidth="11.42578125" defaultRowHeight="23.25" x14ac:dyDescent="0.25"/>
  <cols>
    <col min="1" max="3" width="25.42578125" style="85" customWidth="1"/>
    <col min="4" max="4" width="36" style="85" customWidth="1"/>
    <col min="5" max="5" width="17.5703125" style="85" customWidth="1"/>
    <col min="6" max="6" width="14.7109375" style="86" customWidth="1"/>
    <col min="7" max="7" width="30.5703125" style="85" customWidth="1"/>
    <col min="8" max="10" width="26" style="85" customWidth="1"/>
    <col min="11" max="12" width="21.5703125" style="85" customWidth="1"/>
    <col min="13" max="13" width="24.42578125" style="85" customWidth="1"/>
    <col min="14" max="14" width="22.85546875" style="85" customWidth="1"/>
    <col min="15" max="15" width="15" style="85" customWidth="1"/>
    <col min="16" max="16" width="64.5703125" style="85" customWidth="1"/>
    <col min="17" max="17" width="61.42578125" style="85" customWidth="1"/>
    <col min="18" max="18" width="30.42578125" style="85" customWidth="1"/>
    <col min="19" max="19" width="26.5703125" style="85" customWidth="1"/>
    <col min="20" max="20" width="29.5703125" style="85" customWidth="1"/>
    <col min="21" max="16384" width="11.42578125" style="85"/>
  </cols>
  <sheetData>
    <row r="1" spans="1:20" x14ac:dyDescent="0.25">
      <c r="D1" s="88"/>
      <c r="E1" s="88"/>
      <c r="G1" s="87"/>
    </row>
    <row r="2" spans="1:20" x14ac:dyDescent="0.25">
      <c r="D2" s="88"/>
      <c r="E2" s="88"/>
      <c r="G2" s="87"/>
    </row>
    <row r="3" spans="1:20" x14ac:dyDescent="0.25">
      <c r="D3" s="88"/>
      <c r="E3" s="88"/>
      <c r="G3" s="87"/>
    </row>
    <row r="4" spans="1:20" x14ac:dyDescent="0.25">
      <c r="A4" s="88"/>
      <c r="B4" s="88"/>
      <c r="D4" s="88"/>
      <c r="E4" s="88"/>
      <c r="G4" s="87"/>
    </row>
    <row r="5" spans="1:20" s="90" customFormat="1" ht="56.25" x14ac:dyDescent="0.25">
      <c r="A5" s="98" t="s">
        <v>410</v>
      </c>
      <c r="B5" s="99" t="s">
        <v>411</v>
      </c>
      <c r="C5" s="98" t="s">
        <v>412</v>
      </c>
      <c r="D5" s="99" t="s">
        <v>413</v>
      </c>
      <c r="E5" s="671" t="s">
        <v>1224</v>
      </c>
      <c r="F5" s="101" t="s">
        <v>414</v>
      </c>
      <c r="G5" s="102" t="s">
        <v>415</v>
      </c>
      <c r="H5" s="134" t="s">
        <v>416</v>
      </c>
      <c r="I5" s="134" t="s">
        <v>1225</v>
      </c>
      <c r="J5" s="134" t="s">
        <v>1226</v>
      </c>
      <c r="K5" s="135" t="s">
        <v>417</v>
      </c>
      <c r="L5" s="135" t="s">
        <v>418</v>
      </c>
      <c r="M5" s="135" t="s">
        <v>419</v>
      </c>
      <c r="N5" s="135" t="s">
        <v>420</v>
      </c>
      <c r="O5" s="136" t="s">
        <v>421</v>
      </c>
      <c r="P5" s="137" t="s">
        <v>407</v>
      </c>
      <c r="Q5" s="137" t="s">
        <v>408</v>
      </c>
      <c r="R5" s="138" t="s">
        <v>422</v>
      </c>
      <c r="S5" s="138" t="s">
        <v>423</v>
      </c>
      <c r="T5" s="139" t="s">
        <v>409</v>
      </c>
    </row>
    <row r="6" spans="1:20" s="91" customFormat="1" ht="93.75" x14ac:dyDescent="0.25">
      <c r="A6" s="672" t="s">
        <v>459</v>
      </c>
      <c r="B6" s="672" t="s">
        <v>460</v>
      </c>
      <c r="C6" s="672" t="s">
        <v>461</v>
      </c>
      <c r="D6" s="151" t="s">
        <v>450</v>
      </c>
      <c r="E6" s="673">
        <v>1133</v>
      </c>
      <c r="F6" s="143">
        <v>2</v>
      </c>
      <c r="G6" s="103" t="s">
        <v>424</v>
      </c>
      <c r="H6" s="674" t="s">
        <v>425</v>
      </c>
      <c r="I6" s="1101">
        <v>100</v>
      </c>
      <c r="J6" s="674"/>
      <c r="K6" s="675"/>
      <c r="L6" s="675"/>
      <c r="M6" s="106">
        <v>3980407600</v>
      </c>
      <c r="N6" s="676">
        <v>0</v>
      </c>
      <c r="O6" s="677">
        <f>+N6/M6</f>
        <v>0</v>
      </c>
      <c r="P6" s="678"/>
      <c r="Q6" s="678"/>
      <c r="R6" s="678"/>
      <c r="S6" s="678"/>
      <c r="T6" s="678"/>
    </row>
    <row r="7" spans="1:20" s="91" customFormat="1" ht="93.75" x14ac:dyDescent="0.25">
      <c r="A7" s="672" t="s">
        <v>459</v>
      </c>
      <c r="B7" s="672" t="s">
        <v>460</v>
      </c>
      <c r="C7" s="672" t="s">
        <v>461</v>
      </c>
      <c r="D7" s="151" t="s">
        <v>450</v>
      </c>
      <c r="E7" s="673">
        <v>1133</v>
      </c>
      <c r="F7" s="144">
        <v>3</v>
      </c>
      <c r="G7" s="109" t="s">
        <v>426</v>
      </c>
      <c r="H7" s="674" t="s">
        <v>1227</v>
      </c>
      <c r="I7" s="1102"/>
      <c r="J7" s="674"/>
      <c r="K7" s="675"/>
      <c r="L7" s="675"/>
      <c r="M7" s="106">
        <v>838000000</v>
      </c>
      <c r="N7" s="676">
        <v>0</v>
      </c>
      <c r="O7" s="677"/>
      <c r="P7" s="679"/>
      <c r="Q7" s="678"/>
      <c r="R7" s="680"/>
      <c r="S7" s="680"/>
      <c r="T7" s="680"/>
    </row>
    <row r="8" spans="1:20" s="92" customFormat="1" ht="93.75" x14ac:dyDescent="0.25">
      <c r="A8" s="672" t="s">
        <v>459</v>
      </c>
      <c r="B8" s="672" t="s">
        <v>460</v>
      </c>
      <c r="C8" s="672" t="s">
        <v>461</v>
      </c>
      <c r="D8" s="151" t="s">
        <v>450</v>
      </c>
      <c r="E8" s="673">
        <v>1133</v>
      </c>
      <c r="F8" s="144">
        <v>4</v>
      </c>
      <c r="G8" s="109" t="s">
        <v>428</v>
      </c>
      <c r="H8" s="674" t="s">
        <v>1228</v>
      </c>
      <c r="I8" s="1102"/>
      <c r="J8" s="674"/>
      <c r="K8" s="675"/>
      <c r="L8" s="675"/>
      <c r="M8" s="106">
        <v>5308740000</v>
      </c>
      <c r="N8" s="676">
        <v>0</v>
      </c>
      <c r="O8" s="677">
        <f>+N8/M8</f>
        <v>0</v>
      </c>
      <c r="P8" s="678"/>
      <c r="Q8" s="678"/>
      <c r="R8" s="678"/>
      <c r="S8" s="678"/>
      <c r="T8" s="678"/>
    </row>
    <row r="9" spans="1:20" s="91" customFormat="1" ht="131.25" x14ac:dyDescent="0.25">
      <c r="A9" s="672" t="s">
        <v>459</v>
      </c>
      <c r="B9" s="672" t="s">
        <v>460</v>
      </c>
      <c r="C9" s="672" t="s">
        <v>461</v>
      </c>
      <c r="D9" s="151" t="s">
        <v>450</v>
      </c>
      <c r="E9" s="673">
        <v>1133</v>
      </c>
      <c r="F9" s="143">
        <v>5</v>
      </c>
      <c r="G9" s="103" t="s">
        <v>430</v>
      </c>
      <c r="H9" s="674" t="s">
        <v>425</v>
      </c>
      <c r="I9" s="1102"/>
      <c r="J9" s="674"/>
      <c r="K9" s="675"/>
      <c r="L9" s="675"/>
      <c r="M9" s="106">
        <v>2068831400</v>
      </c>
      <c r="N9" s="676">
        <v>0</v>
      </c>
      <c r="O9" s="677">
        <f>+N9/M9</f>
        <v>0</v>
      </c>
      <c r="P9" s="679"/>
      <c r="Q9" s="678"/>
      <c r="R9" s="678"/>
      <c r="S9" s="678"/>
      <c r="T9" s="678"/>
    </row>
    <row r="10" spans="1:20" s="91" customFormat="1" ht="168.75" x14ac:dyDescent="0.25">
      <c r="A10" s="672" t="s">
        <v>459</v>
      </c>
      <c r="B10" s="672" t="s">
        <v>460</v>
      </c>
      <c r="C10" s="672" t="s">
        <v>461</v>
      </c>
      <c r="D10" s="151" t="s">
        <v>450</v>
      </c>
      <c r="E10" s="673">
        <v>1133</v>
      </c>
      <c r="F10" s="144">
        <v>6</v>
      </c>
      <c r="G10" s="109" t="s">
        <v>432</v>
      </c>
      <c r="H10" s="674" t="s">
        <v>427</v>
      </c>
      <c r="I10" s="1102"/>
      <c r="J10" s="674"/>
      <c r="K10" s="675"/>
      <c r="L10" s="675"/>
      <c r="M10" s="106">
        <v>7119976600</v>
      </c>
      <c r="N10" s="676">
        <v>0</v>
      </c>
      <c r="O10" s="677">
        <f t="shared" ref="O10:O18" si="0">+N10/M10</f>
        <v>0</v>
      </c>
      <c r="P10" s="678"/>
      <c r="Q10" s="678"/>
      <c r="R10" s="678"/>
      <c r="S10" s="678"/>
      <c r="T10" s="678"/>
    </row>
    <row r="11" spans="1:20" s="91" customFormat="1" ht="93.75" x14ac:dyDescent="0.25">
      <c r="A11" s="672" t="s">
        <v>459</v>
      </c>
      <c r="B11" s="672" t="s">
        <v>460</v>
      </c>
      <c r="C11" s="672" t="s">
        <v>461</v>
      </c>
      <c r="D11" s="151" t="s">
        <v>450</v>
      </c>
      <c r="E11" s="673">
        <v>1133</v>
      </c>
      <c r="F11" s="143">
        <v>7</v>
      </c>
      <c r="G11" s="103" t="s">
        <v>434</v>
      </c>
      <c r="H11" s="674" t="s">
        <v>437</v>
      </c>
      <c r="I11" s="1103"/>
      <c r="J11" s="674"/>
      <c r="K11" s="675"/>
      <c r="L11" s="675"/>
      <c r="M11" s="106">
        <v>300000000</v>
      </c>
      <c r="N11" s="676">
        <v>0</v>
      </c>
      <c r="O11" s="677">
        <f t="shared" si="0"/>
        <v>0</v>
      </c>
      <c r="P11" s="678"/>
      <c r="Q11" s="678"/>
      <c r="R11" s="678"/>
      <c r="S11" s="678"/>
      <c r="T11" s="678"/>
    </row>
    <row r="12" spans="1:20" s="91" customFormat="1" ht="75" x14ac:dyDescent="0.25">
      <c r="A12" s="672" t="s">
        <v>459</v>
      </c>
      <c r="B12" s="672" t="s">
        <v>460</v>
      </c>
      <c r="C12" s="672" t="s">
        <v>461</v>
      </c>
      <c r="D12" s="112" t="s">
        <v>451</v>
      </c>
      <c r="E12" s="673">
        <v>1133</v>
      </c>
      <c r="F12" s="145">
        <v>8</v>
      </c>
      <c r="G12" s="112" t="s">
        <v>436</v>
      </c>
      <c r="H12" s="674" t="s">
        <v>437</v>
      </c>
      <c r="I12" s="681">
        <v>0.28999999999999998</v>
      </c>
      <c r="J12" s="674"/>
      <c r="K12" s="675"/>
      <c r="L12" s="675"/>
      <c r="M12" s="106">
        <v>1232059000</v>
      </c>
      <c r="N12" s="676">
        <v>0</v>
      </c>
      <c r="O12" s="677">
        <f t="shared" si="0"/>
        <v>0</v>
      </c>
      <c r="P12" s="678"/>
      <c r="Q12" s="678"/>
      <c r="R12" s="678"/>
      <c r="S12" s="678"/>
      <c r="T12" s="678"/>
    </row>
    <row r="13" spans="1:20" s="91" customFormat="1" ht="93.75" x14ac:dyDescent="0.25">
      <c r="A13" s="672" t="s">
        <v>459</v>
      </c>
      <c r="B13" s="672" t="s">
        <v>460</v>
      </c>
      <c r="C13" s="672" t="s">
        <v>461</v>
      </c>
      <c r="D13" s="113" t="s">
        <v>452</v>
      </c>
      <c r="E13" s="673">
        <v>1133</v>
      </c>
      <c r="F13" s="147">
        <v>3</v>
      </c>
      <c r="G13" s="113" t="s">
        <v>426</v>
      </c>
      <c r="H13" s="674" t="s">
        <v>557</v>
      </c>
      <c r="I13" s="681">
        <v>14</v>
      </c>
      <c r="J13" s="674"/>
      <c r="K13" s="675"/>
      <c r="L13" s="675"/>
      <c r="M13" s="106">
        <v>7285334000</v>
      </c>
      <c r="N13" s="676">
        <v>0</v>
      </c>
      <c r="O13" s="677">
        <f t="shared" si="0"/>
        <v>0</v>
      </c>
      <c r="P13" s="678"/>
      <c r="Q13" s="682"/>
      <c r="R13" s="682"/>
      <c r="S13" s="682"/>
      <c r="T13" s="682"/>
    </row>
    <row r="14" spans="1:20" s="91" customFormat="1" ht="75" x14ac:dyDescent="0.25">
      <c r="A14" s="672" t="s">
        <v>459</v>
      </c>
      <c r="B14" s="672" t="s">
        <v>460</v>
      </c>
      <c r="C14" s="672" t="s">
        <v>461</v>
      </c>
      <c r="D14" s="115" t="s">
        <v>453</v>
      </c>
      <c r="E14" s="673">
        <v>1133</v>
      </c>
      <c r="F14" s="148">
        <v>8</v>
      </c>
      <c r="G14" s="115" t="s">
        <v>436</v>
      </c>
      <c r="H14" s="674" t="s">
        <v>437</v>
      </c>
      <c r="I14" s="1101">
        <v>0.7</v>
      </c>
      <c r="J14" s="674"/>
      <c r="K14" s="675"/>
      <c r="L14" s="675"/>
      <c r="M14" s="106">
        <v>0</v>
      </c>
      <c r="N14" s="676">
        <v>0</v>
      </c>
      <c r="O14" s="677" t="e">
        <f t="shared" si="0"/>
        <v>#DIV/0!</v>
      </c>
      <c r="P14" s="675"/>
      <c r="Q14" s="683"/>
      <c r="R14" s="683"/>
      <c r="S14" s="683"/>
      <c r="T14" s="683"/>
    </row>
    <row r="15" spans="1:20" s="91" customFormat="1" ht="93.75" x14ac:dyDescent="0.25">
      <c r="A15" s="672" t="s">
        <v>459</v>
      </c>
      <c r="B15" s="672" t="s">
        <v>460</v>
      </c>
      <c r="C15" s="672" t="s">
        <v>461</v>
      </c>
      <c r="D15" s="115" t="s">
        <v>453</v>
      </c>
      <c r="E15" s="673">
        <v>1133</v>
      </c>
      <c r="F15" s="148">
        <v>1</v>
      </c>
      <c r="G15" s="115" t="s">
        <v>438</v>
      </c>
      <c r="H15" s="674" t="s">
        <v>425</v>
      </c>
      <c r="I15" s="1103"/>
      <c r="J15" s="674"/>
      <c r="K15" s="675"/>
      <c r="L15" s="675"/>
      <c r="M15" s="106">
        <v>644000000</v>
      </c>
      <c r="N15" s="676">
        <v>0</v>
      </c>
      <c r="O15" s="677">
        <f t="shared" si="0"/>
        <v>0</v>
      </c>
      <c r="P15" s="675"/>
      <c r="Q15" s="683"/>
      <c r="R15" s="683"/>
      <c r="S15" s="683"/>
      <c r="T15" s="683"/>
    </row>
    <row r="16" spans="1:20" s="91" customFormat="1" ht="93.75" x14ac:dyDescent="0.25">
      <c r="A16" s="672" t="s">
        <v>459</v>
      </c>
      <c r="B16" s="672" t="s">
        <v>460</v>
      </c>
      <c r="C16" s="672" t="s">
        <v>461</v>
      </c>
      <c r="D16" s="118" t="s">
        <v>454</v>
      </c>
      <c r="E16" s="673">
        <v>1133</v>
      </c>
      <c r="F16" s="142">
        <v>1</v>
      </c>
      <c r="G16" s="118" t="s">
        <v>438</v>
      </c>
      <c r="H16" s="674" t="s">
        <v>425</v>
      </c>
      <c r="I16" s="681">
        <v>1</v>
      </c>
      <c r="J16" s="674"/>
      <c r="K16" s="675"/>
      <c r="L16" s="675"/>
      <c r="M16" s="106">
        <v>0</v>
      </c>
      <c r="N16" s="676">
        <v>0</v>
      </c>
      <c r="O16" s="677" t="e">
        <f t="shared" si="0"/>
        <v>#DIV/0!</v>
      </c>
      <c r="P16" s="678"/>
      <c r="Q16" s="683"/>
      <c r="R16" s="683"/>
      <c r="S16" s="683"/>
      <c r="T16" s="683"/>
    </row>
    <row r="17" spans="1:20" s="91" customFormat="1" ht="112.5" x14ac:dyDescent="0.25">
      <c r="A17" s="672" t="s">
        <v>459</v>
      </c>
      <c r="B17" s="672" t="s">
        <v>460</v>
      </c>
      <c r="C17" s="672" t="s">
        <v>461</v>
      </c>
      <c r="D17" s="155" t="s">
        <v>455</v>
      </c>
      <c r="E17" s="673">
        <v>1133</v>
      </c>
      <c r="F17" s="146">
        <v>1</v>
      </c>
      <c r="G17" s="119" t="s">
        <v>438</v>
      </c>
      <c r="H17" s="674" t="s">
        <v>425</v>
      </c>
      <c r="I17" s="1101">
        <v>0.25</v>
      </c>
      <c r="J17" s="674"/>
      <c r="K17" s="675"/>
      <c r="L17" s="675"/>
      <c r="M17" s="106">
        <f>935500000+228282400</f>
        <v>1163782400</v>
      </c>
      <c r="N17" s="676">
        <v>0</v>
      </c>
      <c r="O17" s="677">
        <f t="shared" si="0"/>
        <v>0</v>
      </c>
      <c r="P17" s="678"/>
      <c r="Q17" s="675"/>
      <c r="R17" s="678"/>
      <c r="S17" s="678"/>
      <c r="T17" s="678"/>
    </row>
    <row r="18" spans="1:20" s="91" customFormat="1" ht="112.5" x14ac:dyDescent="0.25">
      <c r="A18" s="672" t="s">
        <v>459</v>
      </c>
      <c r="B18" s="672" t="s">
        <v>460</v>
      </c>
      <c r="C18" s="672" t="s">
        <v>461</v>
      </c>
      <c r="D18" s="155" t="s">
        <v>455</v>
      </c>
      <c r="E18" s="673">
        <v>1133</v>
      </c>
      <c r="F18" s="146">
        <v>3</v>
      </c>
      <c r="G18" s="119" t="s">
        <v>426</v>
      </c>
      <c r="H18" s="674" t="s">
        <v>427</v>
      </c>
      <c r="I18" s="1103"/>
      <c r="J18" s="674"/>
      <c r="K18" s="675"/>
      <c r="L18" s="675"/>
      <c r="M18" s="106">
        <v>0</v>
      </c>
      <c r="N18" s="676">
        <v>0</v>
      </c>
      <c r="O18" s="677" t="e">
        <f t="shared" si="0"/>
        <v>#DIV/0!</v>
      </c>
      <c r="P18" s="678"/>
      <c r="Q18" s="675"/>
      <c r="R18" s="675"/>
      <c r="S18" s="675"/>
      <c r="T18" s="675"/>
    </row>
    <row r="19" spans="1:20" s="93" customFormat="1" ht="19.5" thickBot="1" x14ac:dyDescent="0.3">
      <c r="A19" s="120"/>
      <c r="B19" s="120"/>
      <c r="C19" s="120"/>
      <c r="D19" s="120"/>
      <c r="E19" s="120"/>
      <c r="F19" s="120"/>
      <c r="G19" s="120" t="s">
        <v>439</v>
      </c>
      <c r="H19" s="120"/>
      <c r="I19" s="120"/>
      <c r="J19" s="120"/>
      <c r="K19" s="120"/>
      <c r="L19" s="120"/>
      <c r="M19" s="126">
        <f>SUM(M6:M18)</f>
        <v>29941131000</v>
      </c>
      <c r="N19" s="121">
        <f>SUM(N6:N18)</f>
        <v>0</v>
      </c>
      <c r="O19" s="120"/>
      <c r="P19" s="120"/>
      <c r="Q19" s="120"/>
      <c r="R19" s="120"/>
      <c r="S19" s="120"/>
      <c r="T19" s="120"/>
    </row>
    <row r="20" spans="1:20" s="91" customFormat="1" ht="206.25" x14ac:dyDescent="0.25">
      <c r="A20" s="684" t="s">
        <v>1229</v>
      </c>
      <c r="B20" s="684" t="s">
        <v>442</v>
      </c>
      <c r="C20" s="684" t="s">
        <v>462</v>
      </c>
      <c r="D20" s="157" t="s">
        <v>1230</v>
      </c>
      <c r="E20" s="685">
        <v>908</v>
      </c>
      <c r="F20" s="673">
        <v>2</v>
      </c>
      <c r="G20" s="158" t="s">
        <v>1231</v>
      </c>
      <c r="H20" s="674" t="s">
        <v>444</v>
      </c>
      <c r="I20" s="681">
        <v>100</v>
      </c>
      <c r="J20" s="674"/>
      <c r="K20" s="675"/>
      <c r="L20" s="675"/>
      <c r="M20" s="106">
        <v>7542009000</v>
      </c>
      <c r="N20" s="676">
        <v>0</v>
      </c>
      <c r="O20" s="677">
        <f>+N20/M20</f>
        <v>0</v>
      </c>
      <c r="P20" s="686"/>
      <c r="Q20" s="686"/>
      <c r="R20" s="686"/>
      <c r="S20" s="687"/>
      <c r="T20" s="123"/>
    </row>
    <row r="21" spans="1:20" s="93" customFormat="1" ht="19.5" thickBot="1" x14ac:dyDescent="0.3">
      <c r="A21" s="124"/>
      <c r="B21" s="124"/>
      <c r="C21" s="124"/>
      <c r="D21" s="120"/>
      <c r="E21" s="152"/>
      <c r="F21" s="120"/>
      <c r="G21" s="120"/>
      <c r="H21" s="125"/>
      <c r="I21" s="125"/>
      <c r="J21" s="125"/>
      <c r="K21" s="125"/>
      <c r="L21" s="125"/>
      <c r="M21" s="126">
        <f>SUM(M20)</f>
        <v>7542009000</v>
      </c>
      <c r="N21" s="126">
        <f>SUM(N20)</f>
        <v>0</v>
      </c>
      <c r="O21" s="125"/>
      <c r="P21" s="120"/>
      <c r="Q21" s="120"/>
      <c r="R21" s="120"/>
      <c r="S21" s="120"/>
      <c r="T21" s="120"/>
    </row>
    <row r="22" spans="1:20" s="91" customFormat="1" ht="94.5" thickBot="1" x14ac:dyDescent="0.3">
      <c r="A22" s="688" t="s">
        <v>1229</v>
      </c>
      <c r="B22" s="688" t="s">
        <v>446</v>
      </c>
      <c r="C22" s="688" t="s">
        <v>463</v>
      </c>
      <c r="D22" s="159" t="s">
        <v>457</v>
      </c>
      <c r="E22" s="689">
        <v>1135</v>
      </c>
      <c r="F22" s="689">
        <v>1</v>
      </c>
      <c r="G22" s="160" t="s">
        <v>447</v>
      </c>
      <c r="H22" s="674" t="s">
        <v>448</v>
      </c>
      <c r="I22" s="1101">
        <v>40</v>
      </c>
      <c r="J22" s="674"/>
      <c r="K22" s="675"/>
      <c r="L22" s="690"/>
      <c r="M22" s="106">
        <v>6802435000</v>
      </c>
      <c r="N22" s="691">
        <v>0</v>
      </c>
      <c r="O22" s="692">
        <f>+N22/M22</f>
        <v>0</v>
      </c>
      <c r="P22" s="683"/>
      <c r="Q22" s="683"/>
      <c r="R22" s="683"/>
      <c r="S22" s="683"/>
      <c r="T22" s="123"/>
    </row>
    <row r="23" spans="1:20" s="91" customFormat="1" ht="93.75" x14ac:dyDescent="0.25">
      <c r="A23" s="688" t="s">
        <v>1229</v>
      </c>
      <c r="B23" s="688" t="s">
        <v>446</v>
      </c>
      <c r="C23" s="688" t="s">
        <v>463</v>
      </c>
      <c r="D23" s="693" t="s">
        <v>457</v>
      </c>
      <c r="E23" s="689">
        <v>1135</v>
      </c>
      <c r="F23" s="689">
        <v>2</v>
      </c>
      <c r="G23" s="123" t="s">
        <v>449</v>
      </c>
      <c r="H23" s="674" t="s">
        <v>448</v>
      </c>
      <c r="I23" s="1104"/>
      <c r="J23" s="674"/>
      <c r="K23" s="675"/>
      <c r="L23" s="690"/>
      <c r="M23" s="106">
        <v>358852000</v>
      </c>
      <c r="N23" s="691">
        <v>0</v>
      </c>
      <c r="O23" s="692">
        <v>0</v>
      </c>
      <c r="P23" s="683"/>
      <c r="Q23" s="683"/>
      <c r="R23" s="683"/>
      <c r="S23" s="683"/>
      <c r="T23" s="123"/>
    </row>
    <row r="24" spans="1:20" ht="18.75" x14ac:dyDescent="0.25">
      <c r="A24" s="131" t="s">
        <v>439</v>
      </c>
      <c r="B24" s="132"/>
      <c r="C24" s="132"/>
      <c r="D24" s="132"/>
      <c r="E24" s="132"/>
      <c r="F24" s="133"/>
      <c r="G24" s="125" t="s">
        <v>439</v>
      </c>
      <c r="H24" s="125"/>
      <c r="I24" s="125"/>
      <c r="J24" s="125"/>
      <c r="K24" s="125"/>
      <c r="L24" s="125"/>
      <c r="M24" s="126">
        <f>SUM(M22:M23)</f>
        <v>7161287000</v>
      </c>
      <c r="N24" s="126">
        <f>SUM(N22:N23)</f>
        <v>0</v>
      </c>
      <c r="O24" s="125"/>
      <c r="P24" s="120"/>
      <c r="Q24" s="120"/>
      <c r="R24" s="120"/>
      <c r="S24" s="120"/>
      <c r="T24" s="120"/>
    </row>
    <row r="26" spans="1:20" x14ac:dyDescent="0.25">
      <c r="A26" s="292" t="s">
        <v>864</v>
      </c>
    </row>
    <row r="27" spans="1:20" x14ac:dyDescent="0.25">
      <c r="A27" s="667"/>
    </row>
    <row r="28" spans="1:20" x14ac:dyDescent="0.25">
      <c r="A28" s="667" t="s">
        <v>1232</v>
      </c>
    </row>
    <row r="29" spans="1:20" x14ac:dyDescent="0.25">
      <c r="A29" s="667" t="s">
        <v>865</v>
      </c>
    </row>
    <row r="30" spans="1:20" x14ac:dyDescent="0.25">
      <c r="A30" s="667" t="s">
        <v>1233</v>
      </c>
    </row>
  </sheetData>
  <mergeCells count="4">
    <mergeCell ref="I6:I11"/>
    <mergeCell ref="I14:I15"/>
    <mergeCell ref="I17:I18"/>
    <mergeCell ref="I22:I2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546"/>
  <sheetViews>
    <sheetView topLeftCell="A53" workbookViewId="0">
      <selection activeCell="A71" sqref="A71"/>
    </sheetView>
  </sheetViews>
  <sheetFormatPr baseColWidth="10" defaultRowHeight="15" x14ac:dyDescent="0.25"/>
  <cols>
    <col min="1" max="1" width="19.85546875" bestFit="1" customWidth="1"/>
    <col min="2" max="2" width="28.42578125" bestFit="1" customWidth="1"/>
    <col min="3" max="3" width="13" bestFit="1" customWidth="1"/>
    <col min="4" max="4" width="12.5703125" bestFit="1" customWidth="1"/>
    <col min="5" max="5" width="24.7109375" customWidth="1"/>
    <col min="6" max="6" width="38.7109375" customWidth="1"/>
    <col min="7" max="7" width="23.140625" customWidth="1"/>
    <col min="8" max="8" width="44.42578125" customWidth="1"/>
    <col min="9" max="9" width="23.140625" bestFit="1" customWidth="1"/>
  </cols>
  <sheetData>
    <row r="1" spans="1:5" x14ac:dyDescent="0.25">
      <c r="A1" s="292" t="s">
        <v>628</v>
      </c>
    </row>
    <row r="3" spans="1:5" ht="30" x14ac:dyDescent="0.25">
      <c r="A3" s="299" t="s">
        <v>618</v>
      </c>
      <c r="B3" s="333" t="s">
        <v>619</v>
      </c>
    </row>
    <row r="4" spans="1:5" x14ac:dyDescent="0.25">
      <c r="A4" s="301" t="s">
        <v>24</v>
      </c>
      <c r="B4" s="332">
        <v>1.3125</v>
      </c>
      <c r="D4" s="279"/>
      <c r="E4" s="280"/>
    </row>
    <row r="5" spans="1:5" x14ac:dyDescent="0.25">
      <c r="A5" s="301" t="s">
        <v>53</v>
      </c>
      <c r="B5" s="332">
        <v>0.96</v>
      </c>
      <c r="D5" s="279"/>
      <c r="E5" s="280"/>
    </row>
    <row r="6" spans="1:5" x14ac:dyDescent="0.25">
      <c r="A6" s="301" t="s">
        <v>59</v>
      </c>
      <c r="B6" s="332">
        <v>0.73888888888888893</v>
      </c>
      <c r="D6" s="279"/>
      <c r="E6" s="280"/>
    </row>
    <row r="7" spans="1:5" x14ac:dyDescent="0.25">
      <c r="A7" s="301" t="s">
        <v>115</v>
      </c>
      <c r="B7" s="332">
        <v>0.75</v>
      </c>
      <c r="D7" s="279"/>
      <c r="E7" s="280"/>
    </row>
    <row r="8" spans="1:5" x14ac:dyDescent="0.25">
      <c r="A8" s="301" t="s">
        <v>131</v>
      </c>
      <c r="B8" s="332">
        <v>0.88249999999999995</v>
      </c>
      <c r="D8" s="279"/>
      <c r="E8" s="280"/>
    </row>
    <row r="9" spans="1:5" x14ac:dyDescent="0.25">
      <c r="A9" s="301" t="s">
        <v>176</v>
      </c>
      <c r="B9" s="332">
        <v>0.32</v>
      </c>
      <c r="D9" s="279"/>
      <c r="E9" s="280"/>
    </row>
    <row r="10" spans="1:5" x14ac:dyDescent="0.25">
      <c r="A10" s="301" t="s">
        <v>183</v>
      </c>
      <c r="B10" s="332">
        <v>0.9</v>
      </c>
      <c r="D10" s="279"/>
      <c r="E10" s="280"/>
    </row>
    <row r="11" spans="1:5" x14ac:dyDescent="0.25">
      <c r="A11" s="301" t="s">
        <v>186</v>
      </c>
      <c r="B11" s="332">
        <v>0.68437499999999996</v>
      </c>
      <c r="D11" s="279"/>
      <c r="E11" s="280"/>
    </row>
    <row r="12" spans="1:5" x14ac:dyDescent="0.25">
      <c r="A12" s="301" t="s">
        <v>271</v>
      </c>
      <c r="B12" s="332">
        <v>0.84000000000000019</v>
      </c>
      <c r="D12" s="279"/>
      <c r="E12" s="280"/>
    </row>
    <row r="13" spans="1:5" s="291" customFormat="1" ht="32.25" customHeight="1" x14ac:dyDescent="0.25">
      <c r="A13" s="290" t="s">
        <v>662</v>
      </c>
      <c r="B13" s="283">
        <f>AVERAGE(B4:B12)</f>
        <v>0.82091820987654329</v>
      </c>
      <c r="D13" s="279"/>
      <c r="E13" s="280"/>
    </row>
    <row r="14" spans="1:5" x14ac:dyDescent="0.25">
      <c r="D14" s="279"/>
      <c r="E14" s="280"/>
    </row>
    <row r="15" spans="1:5" x14ac:dyDescent="0.25">
      <c r="D15" s="279"/>
      <c r="E15" s="280"/>
    </row>
    <row r="16" spans="1:5" x14ac:dyDescent="0.25">
      <c r="D16" s="279"/>
      <c r="E16" s="280"/>
    </row>
    <row r="17" spans="1:5" ht="30" x14ac:dyDescent="0.25">
      <c r="A17" s="299" t="s">
        <v>618</v>
      </c>
      <c r="B17" s="333" t="s">
        <v>624</v>
      </c>
      <c r="D17" s="279"/>
      <c r="E17" s="280"/>
    </row>
    <row r="18" spans="1:5" x14ac:dyDescent="0.25">
      <c r="A18" s="301" t="s">
        <v>24</v>
      </c>
      <c r="B18" s="318">
        <v>0.25</v>
      </c>
      <c r="D18" s="279"/>
      <c r="E18" s="280"/>
    </row>
    <row r="19" spans="1:5" x14ac:dyDescent="0.25">
      <c r="A19" s="301" t="s">
        <v>53</v>
      </c>
      <c r="B19" s="318">
        <v>3.7499999999999999E-2</v>
      </c>
      <c r="D19" s="279"/>
      <c r="E19" s="280"/>
    </row>
    <row r="20" spans="1:5" x14ac:dyDescent="0.25">
      <c r="A20" s="301" t="s">
        <v>59</v>
      </c>
      <c r="B20" s="318">
        <v>0.31176874999999998</v>
      </c>
    </row>
    <row r="21" spans="1:5" x14ac:dyDescent="0.25">
      <c r="A21" s="301" t="s">
        <v>115</v>
      </c>
      <c r="B21" s="318">
        <v>0.47525000000000001</v>
      </c>
    </row>
    <row r="22" spans="1:5" x14ac:dyDescent="0.25">
      <c r="A22" s="301" t="s">
        <v>131</v>
      </c>
      <c r="B22" s="318" t="e">
        <v>#VALUE!</v>
      </c>
    </row>
    <row r="23" spans="1:5" x14ac:dyDescent="0.25">
      <c r="A23" s="301" t="s">
        <v>176</v>
      </c>
      <c r="B23" s="318" t="e">
        <v>#VALUE!</v>
      </c>
    </row>
    <row r="24" spans="1:5" x14ac:dyDescent="0.25">
      <c r="A24" s="301" t="s">
        <v>183</v>
      </c>
      <c r="B24" s="318">
        <v>0.35</v>
      </c>
    </row>
    <row r="25" spans="1:5" x14ac:dyDescent="0.25">
      <c r="A25" s="301" t="s">
        <v>186</v>
      </c>
      <c r="B25" s="318" t="e">
        <v>#VALUE!</v>
      </c>
    </row>
    <row r="26" spans="1:5" x14ac:dyDescent="0.25">
      <c r="A26" s="301" t="s">
        <v>271</v>
      </c>
      <c r="B26" s="318">
        <v>0.19850000000000001</v>
      </c>
    </row>
    <row r="27" spans="1:5" s="291" customFormat="1" ht="39" customHeight="1" x14ac:dyDescent="0.25">
      <c r="A27" s="290" t="s">
        <v>627</v>
      </c>
      <c r="B27" s="283" t="e">
        <f>AVERAGE(B18:B26)</f>
        <v>#VALUE!</v>
      </c>
      <c r="D27"/>
      <c r="E27"/>
    </row>
    <row r="29" spans="1:5" x14ac:dyDescent="0.25">
      <c r="D29" s="315"/>
      <c r="E29" s="280"/>
    </row>
    <row r="31" spans="1:5" ht="90" x14ac:dyDescent="0.25">
      <c r="A31" s="300" t="s">
        <v>618</v>
      </c>
      <c r="B31" s="334" t="s">
        <v>625</v>
      </c>
      <c r="C31" s="334" t="s">
        <v>626</v>
      </c>
      <c r="D31" s="666" t="s">
        <v>661</v>
      </c>
    </row>
    <row r="32" spans="1:5" x14ac:dyDescent="0.25">
      <c r="A32" s="301" t="s">
        <v>24</v>
      </c>
      <c r="B32" s="318">
        <v>0</v>
      </c>
      <c r="C32" s="318">
        <v>1.5</v>
      </c>
      <c r="D32" s="318" t="e">
        <v>#DIV/0!</v>
      </c>
    </row>
    <row r="33" spans="1:11" x14ac:dyDescent="0.25">
      <c r="A33" s="301" t="s">
        <v>53</v>
      </c>
      <c r="B33" s="318">
        <v>0</v>
      </c>
      <c r="C33" s="318">
        <v>0.25</v>
      </c>
      <c r="D33" s="318" t="e">
        <v>#DIV/0!</v>
      </c>
    </row>
    <row r="34" spans="1:11" x14ac:dyDescent="0.25">
      <c r="A34" s="301" t="s">
        <v>59</v>
      </c>
      <c r="B34" s="318">
        <v>0</v>
      </c>
      <c r="C34" s="318">
        <v>4.4207375000000004</v>
      </c>
      <c r="D34" s="318" t="e">
        <v>#DIV/0!</v>
      </c>
    </row>
    <row r="35" spans="1:11" x14ac:dyDescent="0.25">
      <c r="A35" s="301" t="s">
        <v>115</v>
      </c>
      <c r="B35" s="318"/>
      <c r="C35" s="318">
        <v>2.1294300000000002</v>
      </c>
      <c r="D35" s="318" t="e">
        <v>#DIV/0!</v>
      </c>
      <c r="K35" s="289"/>
    </row>
    <row r="36" spans="1:11" x14ac:dyDescent="0.25">
      <c r="A36" s="301" t="s">
        <v>131</v>
      </c>
      <c r="B36" s="318"/>
      <c r="C36" s="318" t="e">
        <v>#VALUE!</v>
      </c>
      <c r="D36" s="318" t="e">
        <v>#VALUE!</v>
      </c>
    </row>
    <row r="37" spans="1:11" x14ac:dyDescent="0.25">
      <c r="A37" s="301" t="s">
        <v>176</v>
      </c>
      <c r="B37" s="318"/>
      <c r="C37" s="318" t="e">
        <v>#VALUE!</v>
      </c>
      <c r="D37" s="318" t="e">
        <v>#VALUE!</v>
      </c>
    </row>
    <row r="38" spans="1:11" x14ac:dyDescent="0.25">
      <c r="A38" s="301" t="s">
        <v>183</v>
      </c>
      <c r="B38" s="318"/>
      <c r="C38" s="318">
        <v>0.92000000000000015</v>
      </c>
      <c r="D38" s="318" t="e">
        <v>#DIV/0!</v>
      </c>
    </row>
    <row r="39" spans="1:11" x14ac:dyDescent="0.25">
      <c r="A39" s="301" t="s">
        <v>186</v>
      </c>
      <c r="B39" s="318">
        <v>0</v>
      </c>
      <c r="C39" s="318" t="e">
        <v>#VALUE!</v>
      </c>
      <c r="D39" s="318" t="e">
        <v>#VALUE!</v>
      </c>
    </row>
    <row r="40" spans="1:11" x14ac:dyDescent="0.25">
      <c r="A40" s="301" t="s">
        <v>271</v>
      </c>
      <c r="B40" s="318">
        <v>0.05</v>
      </c>
      <c r="C40" s="318">
        <v>3.4346249999999996</v>
      </c>
      <c r="D40" s="318">
        <v>68.692499999999981</v>
      </c>
    </row>
    <row r="41" spans="1:11" s="291" customFormat="1" ht="75" x14ac:dyDescent="0.25">
      <c r="A41" s="290" t="s">
        <v>663</v>
      </c>
      <c r="B41" s="283" t="e">
        <f>AVERAGE(D32:D40)</f>
        <v>#DIV/0!</v>
      </c>
      <c r="F41"/>
      <c r="G41"/>
      <c r="H41"/>
      <c r="I41"/>
    </row>
    <row r="45" spans="1:11" x14ac:dyDescent="0.25">
      <c r="A45" s="300" t="s">
        <v>618</v>
      </c>
      <c r="B45" s="296" t="s">
        <v>631</v>
      </c>
    </row>
    <row r="46" spans="1:11" x14ac:dyDescent="0.25">
      <c r="A46" s="296" t="s">
        <v>629</v>
      </c>
      <c r="B46" s="302">
        <v>60</v>
      </c>
      <c r="C46" s="327"/>
    </row>
    <row r="47" spans="1:11" x14ac:dyDescent="0.25">
      <c r="A47" s="296" t="s">
        <v>630</v>
      </c>
      <c r="B47" s="302">
        <v>12</v>
      </c>
      <c r="C47" s="327"/>
    </row>
    <row r="48" spans="1:11" x14ac:dyDescent="0.25">
      <c r="A48" s="296" t="s">
        <v>632</v>
      </c>
      <c r="B48" s="302">
        <v>72</v>
      </c>
    </row>
    <row r="53" spans="1:4" x14ac:dyDescent="0.25">
      <c r="A53" s="278" t="s">
        <v>631</v>
      </c>
      <c r="B53" s="278" t="s">
        <v>634</v>
      </c>
    </row>
    <row r="54" spans="1:4" x14ac:dyDescent="0.25">
      <c r="A54" s="300" t="s">
        <v>648</v>
      </c>
      <c r="B54" s="296" t="s">
        <v>629</v>
      </c>
      <c r="C54" s="296" t="s">
        <v>630</v>
      </c>
      <c r="D54" s="296" t="s">
        <v>632</v>
      </c>
    </row>
    <row r="55" spans="1:4" x14ac:dyDescent="0.25">
      <c r="A55" s="301" t="s">
        <v>24</v>
      </c>
      <c r="B55" s="302">
        <v>6</v>
      </c>
      <c r="C55" s="302"/>
      <c r="D55" s="302">
        <v>6</v>
      </c>
    </row>
    <row r="56" spans="1:4" x14ac:dyDescent="0.25">
      <c r="A56" s="301" t="s">
        <v>53</v>
      </c>
      <c r="B56" s="302">
        <v>1</v>
      </c>
      <c r="C56" s="302"/>
      <c r="D56" s="302">
        <v>1</v>
      </c>
    </row>
    <row r="57" spans="1:4" x14ac:dyDescent="0.25">
      <c r="A57" s="301" t="s">
        <v>59</v>
      </c>
      <c r="B57" s="302">
        <v>13</v>
      </c>
      <c r="C57" s="302">
        <v>3</v>
      </c>
      <c r="D57" s="302">
        <v>16</v>
      </c>
    </row>
    <row r="58" spans="1:4" x14ac:dyDescent="0.25">
      <c r="A58" s="301" t="s">
        <v>115</v>
      </c>
      <c r="B58" s="302">
        <v>3</v>
      </c>
      <c r="C58" s="302">
        <v>1</v>
      </c>
      <c r="D58" s="302">
        <v>4</v>
      </c>
    </row>
    <row r="59" spans="1:4" x14ac:dyDescent="0.25">
      <c r="A59" s="301" t="s">
        <v>131</v>
      </c>
      <c r="B59" s="302">
        <v>14</v>
      </c>
      <c r="C59" s="302">
        <v>2</v>
      </c>
      <c r="D59" s="302">
        <v>16</v>
      </c>
    </row>
    <row r="60" spans="1:4" x14ac:dyDescent="0.25">
      <c r="A60" s="301" t="s">
        <v>176</v>
      </c>
      <c r="B60" s="302">
        <v>2</v>
      </c>
      <c r="C60" s="302">
        <v>3</v>
      </c>
      <c r="D60" s="302">
        <v>5</v>
      </c>
    </row>
    <row r="61" spans="1:4" x14ac:dyDescent="0.25">
      <c r="A61" s="301" t="s">
        <v>183</v>
      </c>
      <c r="B61" s="302">
        <v>3</v>
      </c>
      <c r="C61" s="302"/>
      <c r="D61" s="302">
        <v>3</v>
      </c>
    </row>
    <row r="62" spans="1:4" x14ac:dyDescent="0.25">
      <c r="A62" s="301" t="s">
        <v>186</v>
      </c>
      <c r="B62" s="302">
        <v>13</v>
      </c>
      <c r="C62" s="302">
        <v>3</v>
      </c>
      <c r="D62" s="302">
        <v>16</v>
      </c>
    </row>
    <row r="63" spans="1:4" x14ac:dyDescent="0.25">
      <c r="A63" s="301" t="s">
        <v>271</v>
      </c>
      <c r="B63" s="302">
        <v>5</v>
      </c>
      <c r="C63" s="302"/>
      <c r="D63" s="302">
        <v>5</v>
      </c>
    </row>
    <row r="64" spans="1:4" x14ac:dyDescent="0.25">
      <c r="A64" s="296" t="s">
        <v>632</v>
      </c>
      <c r="B64" s="302">
        <v>60</v>
      </c>
      <c r="C64" s="302">
        <v>12</v>
      </c>
      <c r="D64" s="302">
        <v>72</v>
      </c>
    </row>
    <row r="69" spans="1:4" ht="60" x14ac:dyDescent="0.25">
      <c r="A69" s="299" t="s">
        <v>648</v>
      </c>
      <c r="B69" s="335" t="s">
        <v>647</v>
      </c>
      <c r="C69" s="336" t="s">
        <v>646</v>
      </c>
      <c r="D69" s="337" t="s">
        <v>645</v>
      </c>
    </row>
    <row r="70" spans="1:4" x14ac:dyDescent="0.25">
      <c r="A70" s="660" t="s">
        <v>24</v>
      </c>
      <c r="B70" s="656">
        <v>1</v>
      </c>
      <c r="C70" s="651">
        <v>1.3125</v>
      </c>
      <c r="D70" s="663">
        <v>1.3125</v>
      </c>
    </row>
    <row r="71" spans="1:4" x14ac:dyDescent="0.25">
      <c r="A71" s="661" t="s">
        <v>53</v>
      </c>
      <c r="B71" s="657">
        <v>1</v>
      </c>
      <c r="C71" s="652">
        <v>0.96</v>
      </c>
      <c r="D71" s="664">
        <v>0.96</v>
      </c>
    </row>
    <row r="72" spans="1:4" x14ac:dyDescent="0.25">
      <c r="A72" s="661" t="s">
        <v>59</v>
      </c>
      <c r="B72" s="657">
        <v>0.8125</v>
      </c>
      <c r="C72" s="652">
        <v>0.73888888888888893</v>
      </c>
      <c r="D72" s="664">
        <v>0.9094017094017095</v>
      </c>
    </row>
    <row r="73" spans="1:4" x14ac:dyDescent="0.25">
      <c r="A73" s="661" t="s">
        <v>115</v>
      </c>
      <c r="B73" s="657">
        <v>0.75</v>
      </c>
      <c r="C73" s="652">
        <v>0.75</v>
      </c>
      <c r="D73" s="664">
        <v>1</v>
      </c>
    </row>
    <row r="74" spans="1:4" x14ac:dyDescent="0.25">
      <c r="A74" s="661" t="s">
        <v>131</v>
      </c>
      <c r="B74" s="657">
        <v>0.875</v>
      </c>
      <c r="C74" s="652">
        <v>0.88249999999999995</v>
      </c>
      <c r="D74" s="664">
        <v>1.0085714285714285</v>
      </c>
    </row>
    <row r="75" spans="1:4" x14ac:dyDescent="0.25">
      <c r="A75" s="661" t="s">
        <v>176</v>
      </c>
      <c r="B75" s="657">
        <v>0.4</v>
      </c>
      <c r="C75" s="652">
        <v>0.32</v>
      </c>
      <c r="D75" s="664">
        <v>0.79999999999999993</v>
      </c>
    </row>
    <row r="76" spans="1:4" x14ac:dyDescent="0.25">
      <c r="A76" s="661" t="s">
        <v>183</v>
      </c>
      <c r="B76" s="657">
        <v>1</v>
      </c>
      <c r="C76" s="652">
        <v>0.9</v>
      </c>
      <c r="D76" s="664">
        <v>0.9</v>
      </c>
    </row>
    <row r="77" spans="1:4" x14ac:dyDescent="0.25">
      <c r="A77" s="661" t="s">
        <v>186</v>
      </c>
      <c r="B77" s="657">
        <v>0.8125</v>
      </c>
      <c r="C77" s="652">
        <v>0.68437499999999996</v>
      </c>
      <c r="D77" s="664">
        <v>0.8423076923076922</v>
      </c>
    </row>
    <row r="78" spans="1:4" x14ac:dyDescent="0.25">
      <c r="A78" s="662" t="s">
        <v>271</v>
      </c>
      <c r="B78" s="658">
        <v>1</v>
      </c>
      <c r="C78" s="653">
        <v>0.84000000000000019</v>
      </c>
      <c r="D78" s="665">
        <v>0.84000000000000019</v>
      </c>
    </row>
    <row r="79" spans="1:4" ht="75" x14ac:dyDescent="0.25">
      <c r="A79" s="290" t="s">
        <v>664</v>
      </c>
      <c r="B79" s="283">
        <f>AVERAGE(D70:D78)</f>
        <v>0.95253120336453678</v>
      </c>
    </row>
    <row r="82" spans="1:5" x14ac:dyDescent="0.25">
      <c r="A82" s="303" t="s">
        <v>648</v>
      </c>
      <c r="B82" s="306" t="s">
        <v>652</v>
      </c>
    </row>
    <row r="83" spans="1:5" ht="61.5" customHeight="1" x14ac:dyDescent="0.25">
      <c r="A83" s="304" t="s">
        <v>391</v>
      </c>
      <c r="B83" s="307">
        <v>9.2017857142857151E-2</v>
      </c>
    </row>
    <row r="84" spans="1:5" ht="61.5" customHeight="1" x14ac:dyDescent="0.25">
      <c r="A84" s="305" t="s">
        <v>388</v>
      </c>
      <c r="B84" s="308">
        <v>0.11263888888888889</v>
      </c>
    </row>
    <row r="88" spans="1:5" ht="15.75" thickBot="1" x14ac:dyDescent="0.3"/>
    <row r="89" spans="1:5" ht="15.75" thickBot="1" x14ac:dyDescent="0.3">
      <c r="A89" s="311" t="s">
        <v>6</v>
      </c>
      <c r="B89" s="309" t="s">
        <v>1223</v>
      </c>
    </row>
    <row r="90" spans="1:5" ht="15.75" thickBot="1" x14ac:dyDescent="0.3"/>
    <row r="91" spans="1:5" ht="30.75" thickBot="1" x14ac:dyDescent="0.3">
      <c r="A91" s="312" t="s">
        <v>8</v>
      </c>
      <c r="B91" s="313" t="s">
        <v>401</v>
      </c>
      <c r="C91" s="314" t="s">
        <v>654</v>
      </c>
      <c r="D91" s="314" t="s">
        <v>653</v>
      </c>
      <c r="E91" s="314" t="s">
        <v>655</v>
      </c>
    </row>
    <row r="92" spans="1:5" ht="150.75" thickBot="1" x14ac:dyDescent="0.3">
      <c r="A92" s="655" t="s">
        <v>365</v>
      </c>
      <c r="B92" s="309" t="s">
        <v>649</v>
      </c>
      <c r="C92" s="310">
        <v>0</v>
      </c>
      <c r="D92" s="310">
        <v>2</v>
      </c>
      <c r="E92" s="310">
        <v>0</v>
      </c>
    </row>
    <row r="93" spans="1:5" ht="120.75" thickBot="1" x14ac:dyDescent="0.3">
      <c r="A93" s="655" t="s">
        <v>250</v>
      </c>
      <c r="B93" s="309" t="s">
        <v>651</v>
      </c>
      <c r="C93" s="310">
        <v>30</v>
      </c>
      <c r="D93" s="310">
        <v>20</v>
      </c>
      <c r="E93" s="310">
        <v>0.66666666666666663</v>
      </c>
    </row>
    <row r="94" spans="1:5" ht="120.75" thickBot="1" x14ac:dyDescent="0.3">
      <c r="A94" s="655" t="s">
        <v>225</v>
      </c>
      <c r="B94" s="309" t="s">
        <v>649</v>
      </c>
      <c r="C94" s="310">
        <v>1</v>
      </c>
      <c r="D94" s="310">
        <v>0.5</v>
      </c>
      <c r="E94" s="310">
        <v>0.5</v>
      </c>
    </row>
    <row r="95" spans="1:5" ht="90.75" thickBot="1" x14ac:dyDescent="0.3">
      <c r="A95" s="655" t="s">
        <v>363</v>
      </c>
      <c r="B95" s="654" t="s">
        <v>650</v>
      </c>
      <c r="C95" s="310">
        <v>0.05</v>
      </c>
      <c r="D95" s="310">
        <v>0.05</v>
      </c>
      <c r="E95" s="310">
        <v>1</v>
      </c>
    </row>
    <row r="96" spans="1:5" ht="120.75" thickBot="1" x14ac:dyDescent="0.3">
      <c r="A96" s="655" t="s">
        <v>369</v>
      </c>
      <c r="B96" s="309" t="s">
        <v>651</v>
      </c>
      <c r="C96" s="310">
        <v>25</v>
      </c>
      <c r="D96" s="310">
        <v>20</v>
      </c>
      <c r="E96" s="310">
        <v>0.8</v>
      </c>
    </row>
    <row r="97" spans="1:5" ht="90.75" thickBot="1" x14ac:dyDescent="0.3">
      <c r="A97" s="655" t="s">
        <v>266</v>
      </c>
      <c r="B97" s="654" t="s">
        <v>649</v>
      </c>
      <c r="C97" s="310">
        <v>20</v>
      </c>
      <c r="D97" s="310">
        <v>10</v>
      </c>
      <c r="E97" s="310">
        <v>0.5</v>
      </c>
    </row>
    <row r="98" spans="1:5" ht="90.75" thickBot="1" x14ac:dyDescent="0.3">
      <c r="A98" s="655" t="s">
        <v>256</v>
      </c>
      <c r="B98" s="309" t="s">
        <v>649</v>
      </c>
      <c r="C98" s="310">
        <v>30</v>
      </c>
      <c r="D98" s="310">
        <v>7</v>
      </c>
      <c r="E98" s="310">
        <v>0.23333333333333334</v>
      </c>
    </row>
    <row r="99" spans="1:5" ht="150.75" thickBot="1" x14ac:dyDescent="0.3">
      <c r="A99" s="655" t="s">
        <v>240</v>
      </c>
      <c r="B99" s="654" t="s">
        <v>650</v>
      </c>
      <c r="C99" s="310">
        <v>20</v>
      </c>
      <c r="D99" s="310">
        <v>25</v>
      </c>
      <c r="E99" s="310">
        <v>1.25</v>
      </c>
    </row>
    <row r="100" spans="1:5" ht="120.75" thickBot="1" x14ac:dyDescent="0.3">
      <c r="A100" s="655" t="s">
        <v>307</v>
      </c>
      <c r="B100" s="654" t="s">
        <v>650</v>
      </c>
      <c r="C100" s="310">
        <v>0.25</v>
      </c>
      <c r="D100" s="310">
        <v>0.33</v>
      </c>
      <c r="E100" s="310">
        <v>1.32</v>
      </c>
    </row>
    <row r="101" spans="1:5" ht="120.75" thickBot="1" x14ac:dyDescent="0.3">
      <c r="A101" s="655" t="s">
        <v>261</v>
      </c>
      <c r="B101" s="654" t="s">
        <v>650</v>
      </c>
      <c r="C101" s="310">
        <v>20</v>
      </c>
      <c r="D101" s="310">
        <v>20</v>
      </c>
      <c r="E101" s="310">
        <v>1</v>
      </c>
    </row>
    <row r="102" spans="1:5" ht="45.75" thickBot="1" x14ac:dyDescent="0.3">
      <c r="A102" s="655" t="s">
        <v>25</v>
      </c>
      <c r="B102" s="654" t="s">
        <v>650</v>
      </c>
      <c r="C102" s="310">
        <v>3</v>
      </c>
      <c r="D102" s="310">
        <v>3</v>
      </c>
      <c r="E102" s="310">
        <v>1</v>
      </c>
    </row>
    <row r="103" spans="1:5" ht="75.75" thickBot="1" x14ac:dyDescent="0.3">
      <c r="A103" s="655" t="s">
        <v>331</v>
      </c>
      <c r="B103" s="654" t="s">
        <v>649</v>
      </c>
      <c r="C103" s="310">
        <v>0</v>
      </c>
      <c r="D103" s="310">
        <v>0</v>
      </c>
      <c r="E103" s="310">
        <v>0</v>
      </c>
    </row>
    <row r="104" spans="1:5" ht="105.75" thickBot="1" x14ac:dyDescent="0.3">
      <c r="A104" s="655" t="s">
        <v>211</v>
      </c>
      <c r="B104" s="654" t="s">
        <v>649</v>
      </c>
      <c r="C104" s="310">
        <v>0</v>
      </c>
      <c r="D104" s="310">
        <v>0</v>
      </c>
      <c r="E104" s="310">
        <v>0</v>
      </c>
    </row>
    <row r="105" spans="1:5" ht="30.75" thickBot="1" x14ac:dyDescent="0.3">
      <c r="A105" s="309" t="s">
        <v>675</v>
      </c>
      <c r="B105" s="309" t="s">
        <v>650</v>
      </c>
      <c r="C105" s="310">
        <v>12</v>
      </c>
      <c r="D105" s="310">
        <v>13</v>
      </c>
      <c r="E105" s="310">
        <v>1.0833333333333333</v>
      </c>
    </row>
    <row r="106" spans="1:5" ht="30.75" thickBot="1" x14ac:dyDescent="0.3">
      <c r="A106" s="309" t="s">
        <v>678</v>
      </c>
      <c r="B106" s="309" t="s">
        <v>650</v>
      </c>
      <c r="C106" s="310">
        <v>12</v>
      </c>
      <c r="D106" s="310">
        <v>12</v>
      </c>
      <c r="E106" s="310">
        <v>1</v>
      </c>
    </row>
    <row r="107" spans="1:5" ht="30.75" thickBot="1" x14ac:dyDescent="0.3">
      <c r="A107" s="309" t="s">
        <v>681</v>
      </c>
      <c r="B107" s="309" t="s">
        <v>650</v>
      </c>
      <c r="C107" s="310">
        <v>12</v>
      </c>
      <c r="D107" s="310">
        <v>24</v>
      </c>
      <c r="E107" s="310">
        <v>2</v>
      </c>
    </row>
    <row r="108" spans="1:5" ht="15.75" thickBot="1" x14ac:dyDescent="0.3">
      <c r="A108" s="309" t="s">
        <v>684</v>
      </c>
      <c r="B108" s="309" t="s">
        <v>650</v>
      </c>
      <c r="C108" s="310">
        <v>12</v>
      </c>
      <c r="D108" s="310">
        <v>13</v>
      </c>
      <c r="E108" s="310">
        <v>1.0833333333333333</v>
      </c>
    </row>
    <row r="109" spans="1:5" ht="30.75" thickBot="1" x14ac:dyDescent="0.3">
      <c r="A109" s="309" t="s">
        <v>687</v>
      </c>
      <c r="B109" s="309" t="s">
        <v>650</v>
      </c>
      <c r="C109" s="310">
        <v>12</v>
      </c>
      <c r="D109" s="310">
        <v>19</v>
      </c>
      <c r="E109" s="310">
        <v>1.5833333333333333</v>
      </c>
    </row>
    <row r="110" spans="1:5" ht="45.75" thickBot="1" x14ac:dyDescent="0.3">
      <c r="A110" s="309" t="s">
        <v>699</v>
      </c>
      <c r="B110" s="309" t="s">
        <v>650</v>
      </c>
      <c r="C110" s="310">
        <v>0.25</v>
      </c>
      <c r="D110" s="310">
        <v>0.24</v>
      </c>
      <c r="E110" s="310">
        <v>0.96</v>
      </c>
    </row>
    <row r="111" spans="1:5" ht="105.75" thickBot="1" x14ac:dyDescent="0.3">
      <c r="A111" s="309" t="s">
        <v>702</v>
      </c>
      <c r="B111" s="309" t="s">
        <v>649</v>
      </c>
      <c r="C111" s="310">
        <v>0.5</v>
      </c>
      <c r="D111" s="310">
        <v>0.1</v>
      </c>
      <c r="E111" s="310">
        <v>0.2</v>
      </c>
    </row>
    <row r="112" spans="1:5" ht="45.75" thickBot="1" x14ac:dyDescent="0.3">
      <c r="A112" s="309" t="s">
        <v>705</v>
      </c>
      <c r="B112" s="309" t="s">
        <v>650</v>
      </c>
      <c r="C112" s="310">
        <v>6</v>
      </c>
      <c r="D112" s="310">
        <v>6</v>
      </c>
      <c r="E112" s="310">
        <v>1</v>
      </c>
    </row>
    <row r="113" spans="1:5" ht="30.75" thickBot="1" x14ac:dyDescent="0.3">
      <c r="A113" s="309" t="s">
        <v>708</v>
      </c>
      <c r="B113" s="309" t="s">
        <v>649</v>
      </c>
      <c r="C113" s="310">
        <v>0</v>
      </c>
      <c r="D113" s="310">
        <v>0</v>
      </c>
      <c r="E113" s="310">
        <v>0</v>
      </c>
    </row>
    <row r="114" spans="1:5" ht="30.75" thickBot="1" x14ac:dyDescent="0.3">
      <c r="A114" s="309" t="s">
        <v>712</v>
      </c>
      <c r="B114" s="309" t="s">
        <v>650</v>
      </c>
      <c r="C114" s="310">
        <v>0.5</v>
      </c>
      <c r="D114" s="310">
        <v>0.5</v>
      </c>
      <c r="E114" s="310">
        <v>1</v>
      </c>
    </row>
    <row r="115" spans="1:5" ht="60.75" thickBot="1" x14ac:dyDescent="0.3">
      <c r="A115" s="309" t="s">
        <v>713</v>
      </c>
      <c r="B115" s="309" t="s">
        <v>649</v>
      </c>
      <c r="C115" s="310">
        <v>0</v>
      </c>
      <c r="D115" s="310">
        <v>0</v>
      </c>
      <c r="E115" s="310">
        <v>0</v>
      </c>
    </row>
    <row r="116" spans="1:5" ht="90.75" thickBot="1" x14ac:dyDescent="0.3">
      <c r="A116" s="309" t="s">
        <v>715</v>
      </c>
      <c r="B116" s="309" t="s">
        <v>649</v>
      </c>
      <c r="C116" s="310">
        <v>0</v>
      </c>
      <c r="D116" s="310">
        <v>0</v>
      </c>
      <c r="E116" s="310">
        <v>0</v>
      </c>
    </row>
    <row r="117" spans="1:5" ht="60.75" thickBot="1" x14ac:dyDescent="0.3">
      <c r="A117" s="309" t="s">
        <v>717</v>
      </c>
      <c r="B117" s="309" t="s">
        <v>650</v>
      </c>
      <c r="C117" s="310">
        <v>0.5</v>
      </c>
      <c r="D117" s="310">
        <v>0.5</v>
      </c>
      <c r="E117" s="310">
        <v>1</v>
      </c>
    </row>
    <row r="118" spans="1:5" ht="90.75" thickBot="1" x14ac:dyDescent="0.3">
      <c r="A118" s="309" t="s">
        <v>718</v>
      </c>
      <c r="B118" s="309" t="s">
        <v>650</v>
      </c>
      <c r="C118" s="310">
        <v>1</v>
      </c>
      <c r="D118" s="310">
        <v>1</v>
      </c>
      <c r="E118" s="310">
        <v>1</v>
      </c>
    </row>
    <row r="119" spans="1:5" ht="90.75" thickBot="1" x14ac:dyDescent="0.3">
      <c r="A119" s="309" t="s">
        <v>719</v>
      </c>
      <c r="B119" s="309" t="s">
        <v>650</v>
      </c>
      <c r="C119" s="310">
        <v>1</v>
      </c>
      <c r="D119" s="310">
        <v>1</v>
      </c>
      <c r="E119" s="310">
        <v>1</v>
      </c>
    </row>
    <row r="120" spans="1:5" ht="120.75" thickBot="1" x14ac:dyDescent="0.3">
      <c r="A120" s="309" t="s">
        <v>720</v>
      </c>
      <c r="B120" s="309" t="s">
        <v>650</v>
      </c>
      <c r="C120" s="310">
        <v>0.5</v>
      </c>
      <c r="D120" s="310">
        <v>0.5</v>
      </c>
      <c r="E120" s="310">
        <v>1</v>
      </c>
    </row>
    <row r="121" spans="1:5" ht="75.75" thickBot="1" x14ac:dyDescent="0.3">
      <c r="A121" s="309" t="s">
        <v>721</v>
      </c>
      <c r="B121" s="309" t="s">
        <v>650</v>
      </c>
      <c r="C121" s="310">
        <v>0.5</v>
      </c>
      <c r="D121" s="310">
        <v>0.5</v>
      </c>
      <c r="E121" s="310">
        <v>1</v>
      </c>
    </row>
    <row r="122" spans="1:5" ht="45.75" thickBot="1" x14ac:dyDescent="0.3">
      <c r="A122" s="309" t="s">
        <v>723</v>
      </c>
      <c r="B122" s="309" t="s">
        <v>651</v>
      </c>
      <c r="C122" s="310">
        <v>0.45</v>
      </c>
      <c r="D122" s="310">
        <v>0.32</v>
      </c>
      <c r="E122" s="310">
        <v>0.71111111111111114</v>
      </c>
    </row>
    <row r="123" spans="1:5" ht="45.75" thickBot="1" x14ac:dyDescent="0.3">
      <c r="A123" s="309" t="s">
        <v>726</v>
      </c>
      <c r="B123" s="309" t="s">
        <v>402</v>
      </c>
      <c r="C123" s="310">
        <v>0.45</v>
      </c>
      <c r="D123" s="310">
        <v>0.41</v>
      </c>
      <c r="E123" s="310">
        <v>0.91111111111111098</v>
      </c>
    </row>
    <row r="124" spans="1:5" ht="45.75" thickBot="1" x14ac:dyDescent="0.3">
      <c r="A124" s="309" t="s">
        <v>728</v>
      </c>
      <c r="B124" s="309" t="s">
        <v>650</v>
      </c>
      <c r="C124" s="310">
        <v>1</v>
      </c>
      <c r="D124" s="310">
        <v>1</v>
      </c>
      <c r="E124" s="310">
        <v>1</v>
      </c>
    </row>
    <row r="125" spans="1:5" ht="75.75" thickBot="1" x14ac:dyDescent="0.3">
      <c r="A125" s="309" t="s">
        <v>731</v>
      </c>
      <c r="B125" s="309" t="s">
        <v>650</v>
      </c>
      <c r="C125" s="310">
        <v>0.25</v>
      </c>
      <c r="D125" s="310">
        <v>0.25</v>
      </c>
      <c r="E125" s="310">
        <v>1</v>
      </c>
    </row>
    <row r="126" spans="1:5" ht="60.75" thickBot="1" x14ac:dyDescent="0.3">
      <c r="A126" s="309" t="s">
        <v>733</v>
      </c>
      <c r="B126" s="309" t="s">
        <v>650</v>
      </c>
      <c r="C126" s="310">
        <v>0.25</v>
      </c>
      <c r="D126" s="310">
        <v>0.25</v>
      </c>
      <c r="E126" s="310">
        <v>1</v>
      </c>
    </row>
    <row r="127" spans="1:5" ht="45.75" thickBot="1" x14ac:dyDescent="0.3">
      <c r="A127" s="309" t="s">
        <v>759</v>
      </c>
      <c r="B127" s="309" t="s">
        <v>650</v>
      </c>
      <c r="C127" s="310">
        <v>0.25</v>
      </c>
      <c r="D127" s="310">
        <v>0.25</v>
      </c>
      <c r="E127" s="310">
        <v>1</v>
      </c>
    </row>
    <row r="128" spans="1:5" ht="60.75" thickBot="1" x14ac:dyDescent="0.3">
      <c r="A128" s="309" t="s">
        <v>761</v>
      </c>
      <c r="B128" s="309" t="s">
        <v>650</v>
      </c>
      <c r="C128" s="310">
        <v>0.4</v>
      </c>
      <c r="D128" s="310">
        <v>0.4</v>
      </c>
      <c r="E128" s="310">
        <v>1</v>
      </c>
    </row>
    <row r="129" spans="1:5" ht="45.75" thickBot="1" x14ac:dyDescent="0.3">
      <c r="A129" s="309" t="s">
        <v>763</v>
      </c>
      <c r="B129" s="309" t="s">
        <v>649</v>
      </c>
      <c r="C129" s="310">
        <v>0</v>
      </c>
      <c r="D129" s="310">
        <v>0</v>
      </c>
      <c r="E129" s="310">
        <v>0</v>
      </c>
    </row>
    <row r="130" spans="1:5" ht="90.75" thickBot="1" x14ac:dyDescent="0.3">
      <c r="A130" s="309" t="s">
        <v>765</v>
      </c>
      <c r="B130" s="309" t="s">
        <v>650</v>
      </c>
      <c r="C130" s="310">
        <v>0.35</v>
      </c>
      <c r="D130" s="310">
        <v>0.35</v>
      </c>
      <c r="E130" s="310">
        <v>1</v>
      </c>
    </row>
    <row r="131" spans="1:5" ht="105.75" thickBot="1" x14ac:dyDescent="0.3">
      <c r="A131" s="309" t="s">
        <v>768</v>
      </c>
      <c r="B131" s="309" t="s">
        <v>650</v>
      </c>
      <c r="C131" s="310">
        <v>0.25</v>
      </c>
      <c r="D131" s="310">
        <v>0.25</v>
      </c>
      <c r="E131" s="310">
        <v>1</v>
      </c>
    </row>
    <row r="132" spans="1:5" ht="75.75" thickBot="1" x14ac:dyDescent="0.3">
      <c r="A132" s="309" t="s">
        <v>772</v>
      </c>
      <c r="B132" s="309" t="s">
        <v>651</v>
      </c>
      <c r="C132" s="310">
        <v>0.25</v>
      </c>
      <c r="D132" s="310">
        <v>0.2</v>
      </c>
      <c r="E132" s="310">
        <v>0.8</v>
      </c>
    </row>
    <row r="133" spans="1:5" ht="45.75" thickBot="1" x14ac:dyDescent="0.3">
      <c r="A133" s="309" t="s">
        <v>774</v>
      </c>
      <c r="B133" s="309" t="s">
        <v>651</v>
      </c>
      <c r="C133" s="310">
        <v>0.25</v>
      </c>
      <c r="D133" s="310">
        <v>0.2</v>
      </c>
      <c r="E133" s="310">
        <v>0.8</v>
      </c>
    </row>
    <row r="134" spans="1:5" ht="60.75" thickBot="1" x14ac:dyDescent="0.3">
      <c r="A134" s="309" t="s">
        <v>779</v>
      </c>
      <c r="B134" s="309" t="s">
        <v>651</v>
      </c>
      <c r="C134" s="310">
        <v>0.25</v>
      </c>
      <c r="D134" s="310">
        <v>0.2</v>
      </c>
      <c r="E134" s="310">
        <v>0.8</v>
      </c>
    </row>
    <row r="135" spans="1:5" ht="75.75" thickBot="1" x14ac:dyDescent="0.3">
      <c r="A135" s="309" t="s">
        <v>781</v>
      </c>
      <c r="B135" s="309" t="s">
        <v>651</v>
      </c>
      <c r="C135" s="310">
        <v>0.25</v>
      </c>
      <c r="D135" s="310">
        <v>0.2</v>
      </c>
      <c r="E135" s="310">
        <v>0.8</v>
      </c>
    </row>
    <row r="136" spans="1:5" ht="165.75" thickBot="1" x14ac:dyDescent="0.3">
      <c r="A136" s="309" t="s">
        <v>783</v>
      </c>
      <c r="B136" s="309" t="s">
        <v>651</v>
      </c>
      <c r="C136" s="310">
        <v>0.25</v>
      </c>
      <c r="D136" s="310">
        <v>0.2</v>
      </c>
      <c r="E136" s="310">
        <v>0.8</v>
      </c>
    </row>
    <row r="137" spans="1:5" ht="90.75" thickBot="1" x14ac:dyDescent="0.3">
      <c r="A137" s="309" t="s">
        <v>785</v>
      </c>
      <c r="B137" s="309" t="s">
        <v>650</v>
      </c>
      <c r="C137" s="310">
        <v>0.25</v>
      </c>
      <c r="D137" s="310">
        <v>0.35</v>
      </c>
      <c r="E137" s="310">
        <v>1.4</v>
      </c>
    </row>
    <row r="138" spans="1:5" ht="120.75" thickBot="1" x14ac:dyDescent="0.3">
      <c r="A138" s="309" t="s">
        <v>787</v>
      </c>
      <c r="B138" s="309" t="s">
        <v>649</v>
      </c>
      <c r="C138" s="310">
        <v>0</v>
      </c>
      <c r="D138" s="310">
        <v>0</v>
      </c>
      <c r="E138" s="310">
        <v>0</v>
      </c>
    </row>
    <row r="139" spans="1:5" ht="105.75" thickBot="1" x14ac:dyDescent="0.3">
      <c r="A139" s="309" t="s">
        <v>789</v>
      </c>
      <c r="B139" s="309" t="s">
        <v>651</v>
      </c>
      <c r="C139" s="310">
        <v>0.25</v>
      </c>
      <c r="D139" s="310">
        <v>0.2</v>
      </c>
      <c r="E139" s="310">
        <v>0.8</v>
      </c>
    </row>
    <row r="140" spans="1:5" ht="75.75" thickBot="1" x14ac:dyDescent="0.3">
      <c r="A140" s="309" t="s">
        <v>791</v>
      </c>
      <c r="B140" s="309" t="s">
        <v>650</v>
      </c>
      <c r="C140" s="310">
        <v>0.2</v>
      </c>
      <c r="D140" s="310">
        <v>0.2</v>
      </c>
      <c r="E140" s="310">
        <v>1</v>
      </c>
    </row>
    <row r="141" spans="1:5" ht="75.75" thickBot="1" x14ac:dyDescent="0.3">
      <c r="A141" s="309" t="s">
        <v>793</v>
      </c>
      <c r="B141" s="309" t="s">
        <v>650</v>
      </c>
      <c r="C141" s="310">
        <v>0.25</v>
      </c>
      <c r="D141" s="310">
        <v>0.25</v>
      </c>
      <c r="E141" s="310">
        <v>1</v>
      </c>
    </row>
    <row r="142" spans="1:5" ht="60.75" thickBot="1" x14ac:dyDescent="0.3">
      <c r="A142" s="309" t="s">
        <v>795</v>
      </c>
      <c r="B142" s="309" t="s">
        <v>650</v>
      </c>
      <c r="C142" s="310">
        <v>0.25</v>
      </c>
      <c r="D142" s="310">
        <v>0.25</v>
      </c>
      <c r="E142" s="310">
        <v>1</v>
      </c>
    </row>
    <row r="143" spans="1:5" ht="105.75" thickBot="1" x14ac:dyDescent="0.3">
      <c r="A143" s="309" t="s">
        <v>797</v>
      </c>
      <c r="B143" s="309" t="s">
        <v>650</v>
      </c>
      <c r="C143" s="310">
        <v>0.15</v>
      </c>
      <c r="D143" s="310">
        <v>0.15</v>
      </c>
      <c r="E143" s="310">
        <v>1</v>
      </c>
    </row>
    <row r="144" spans="1:5" ht="75.75" thickBot="1" x14ac:dyDescent="0.3">
      <c r="A144" s="309" t="s">
        <v>799</v>
      </c>
      <c r="B144" s="309" t="s">
        <v>650</v>
      </c>
      <c r="C144" s="310">
        <v>0.25</v>
      </c>
      <c r="D144" s="310">
        <v>0.4</v>
      </c>
      <c r="E144" s="310">
        <v>1.6</v>
      </c>
    </row>
    <row r="145" spans="1:5" ht="45.75" thickBot="1" x14ac:dyDescent="0.3">
      <c r="A145" s="309" t="s">
        <v>801</v>
      </c>
      <c r="B145" s="309" t="s">
        <v>649</v>
      </c>
      <c r="C145" s="310">
        <v>0</v>
      </c>
      <c r="D145" s="310">
        <v>0</v>
      </c>
      <c r="E145" s="310">
        <v>0</v>
      </c>
    </row>
    <row r="146" spans="1:5" ht="30.75" thickBot="1" x14ac:dyDescent="0.3">
      <c r="A146" s="309" t="s">
        <v>804</v>
      </c>
      <c r="B146" s="309" t="s">
        <v>649</v>
      </c>
      <c r="C146" s="310">
        <v>0.25</v>
      </c>
      <c r="D146" s="310">
        <v>0.15</v>
      </c>
      <c r="E146" s="310">
        <v>0.6</v>
      </c>
    </row>
    <row r="147" spans="1:5" ht="75.75" thickBot="1" x14ac:dyDescent="0.3">
      <c r="A147" s="309" t="s">
        <v>807</v>
      </c>
      <c r="B147" s="309" t="s">
        <v>650</v>
      </c>
      <c r="C147" s="310">
        <v>1</v>
      </c>
      <c r="D147" s="310">
        <v>1</v>
      </c>
      <c r="E147" s="310">
        <v>1</v>
      </c>
    </row>
    <row r="148" spans="1:5" ht="45.75" thickBot="1" x14ac:dyDescent="0.3">
      <c r="A148" s="309" t="s">
        <v>811</v>
      </c>
      <c r="B148" s="309" t="s">
        <v>649</v>
      </c>
      <c r="C148" s="310">
        <v>0</v>
      </c>
      <c r="D148" s="310">
        <v>0.15</v>
      </c>
      <c r="E148" s="310">
        <v>0</v>
      </c>
    </row>
    <row r="149" spans="1:5" ht="30.75" thickBot="1" x14ac:dyDescent="0.3">
      <c r="A149" s="309" t="s">
        <v>813</v>
      </c>
      <c r="B149" s="309" t="s">
        <v>649</v>
      </c>
      <c r="C149" s="310">
        <v>0</v>
      </c>
      <c r="D149" s="310">
        <v>0</v>
      </c>
      <c r="E149" s="310">
        <v>0</v>
      </c>
    </row>
    <row r="150" spans="1:5" ht="75.75" thickBot="1" x14ac:dyDescent="0.3">
      <c r="A150" s="309" t="s">
        <v>816</v>
      </c>
      <c r="B150" s="309" t="s">
        <v>651</v>
      </c>
      <c r="C150" s="310">
        <v>50</v>
      </c>
      <c r="D150" s="310">
        <v>40</v>
      </c>
      <c r="E150" s="310">
        <v>0.8</v>
      </c>
    </row>
    <row r="151" spans="1:5" ht="105.75" thickBot="1" x14ac:dyDescent="0.3">
      <c r="A151" s="309" t="s">
        <v>819</v>
      </c>
      <c r="B151" s="309" t="s">
        <v>650</v>
      </c>
      <c r="C151" s="310">
        <v>10</v>
      </c>
      <c r="D151" s="310">
        <v>10</v>
      </c>
      <c r="E151" s="310">
        <v>1</v>
      </c>
    </row>
    <row r="152" spans="1:5" ht="135.75" thickBot="1" x14ac:dyDescent="0.3">
      <c r="A152" s="309" t="s">
        <v>821</v>
      </c>
      <c r="B152" s="309" t="s">
        <v>650</v>
      </c>
      <c r="C152" s="310">
        <v>10</v>
      </c>
      <c r="D152" s="310">
        <v>10</v>
      </c>
      <c r="E152" s="310">
        <v>1</v>
      </c>
    </row>
    <row r="153" spans="1:5" ht="30.75" thickBot="1" x14ac:dyDescent="0.3">
      <c r="A153" s="309" t="s">
        <v>823</v>
      </c>
      <c r="B153" s="309" t="s">
        <v>650</v>
      </c>
      <c r="C153" s="310">
        <v>25</v>
      </c>
      <c r="D153" s="310">
        <v>25</v>
      </c>
      <c r="E153" s="310">
        <v>1</v>
      </c>
    </row>
    <row r="154" spans="1:5" ht="45.75" thickBot="1" x14ac:dyDescent="0.3">
      <c r="A154" s="309" t="s">
        <v>827</v>
      </c>
      <c r="B154" s="309" t="s">
        <v>649</v>
      </c>
      <c r="C154" s="310">
        <v>0</v>
      </c>
      <c r="D154" s="310">
        <v>0</v>
      </c>
      <c r="E154" s="310">
        <v>0</v>
      </c>
    </row>
    <row r="155" spans="1:5" ht="240.75" thickBot="1" x14ac:dyDescent="0.3">
      <c r="A155" s="309" t="s">
        <v>830</v>
      </c>
      <c r="B155" s="309" t="s">
        <v>650</v>
      </c>
      <c r="C155" s="310">
        <v>1</v>
      </c>
      <c r="D155" s="310">
        <v>1</v>
      </c>
      <c r="E155" s="310">
        <v>1</v>
      </c>
    </row>
    <row r="156" spans="1:5" ht="30.75" thickBot="1" x14ac:dyDescent="0.3">
      <c r="A156" s="309" t="s">
        <v>835</v>
      </c>
      <c r="B156" s="309" t="s">
        <v>650</v>
      </c>
      <c r="C156" s="310">
        <v>50</v>
      </c>
      <c r="D156" s="310">
        <v>50</v>
      </c>
      <c r="E156" s="310">
        <v>1</v>
      </c>
    </row>
    <row r="157" spans="1:5" ht="60.75" thickBot="1" x14ac:dyDescent="0.3">
      <c r="A157" s="309" t="s">
        <v>838</v>
      </c>
      <c r="B157" s="309" t="s">
        <v>650</v>
      </c>
      <c r="C157" s="310">
        <v>10</v>
      </c>
      <c r="D157" s="310">
        <v>10</v>
      </c>
      <c r="E157" s="310">
        <v>1</v>
      </c>
    </row>
    <row r="158" spans="1:5" ht="30.75" thickBot="1" x14ac:dyDescent="0.3">
      <c r="A158" s="309" t="s">
        <v>840</v>
      </c>
      <c r="B158" s="309" t="s">
        <v>650</v>
      </c>
      <c r="C158" s="310">
        <v>16</v>
      </c>
      <c r="D158" s="310">
        <v>16</v>
      </c>
      <c r="E158" s="310">
        <v>1</v>
      </c>
    </row>
    <row r="159" spans="1:5" ht="105.75" thickBot="1" x14ac:dyDescent="0.3">
      <c r="A159" s="309" t="s">
        <v>849</v>
      </c>
      <c r="B159" s="309" t="s">
        <v>651</v>
      </c>
      <c r="C159" s="310">
        <v>0.25</v>
      </c>
      <c r="D159" s="310">
        <v>0.2</v>
      </c>
      <c r="E159" s="310">
        <v>0.8</v>
      </c>
    </row>
    <row r="160" spans="1:5" ht="105.75" thickBot="1" x14ac:dyDescent="0.3">
      <c r="A160" s="309" t="s">
        <v>852</v>
      </c>
      <c r="B160" s="309" t="s">
        <v>651</v>
      </c>
      <c r="C160" s="310">
        <v>0.25</v>
      </c>
      <c r="D160" s="310">
        <v>0.2</v>
      </c>
      <c r="E160" s="310">
        <v>0.8</v>
      </c>
    </row>
    <row r="161" spans="1:5" ht="90.75" thickBot="1" x14ac:dyDescent="0.3">
      <c r="A161" s="309" t="s">
        <v>854</v>
      </c>
      <c r="B161" s="309" t="s">
        <v>651</v>
      </c>
      <c r="C161" s="310">
        <v>0.25</v>
      </c>
      <c r="D161" s="310">
        <v>0.2</v>
      </c>
      <c r="E161" s="310">
        <v>0.8</v>
      </c>
    </row>
    <row r="162" spans="1:5" ht="75.75" thickBot="1" x14ac:dyDescent="0.3">
      <c r="A162" s="309" t="s">
        <v>857</v>
      </c>
      <c r="B162" s="309" t="s">
        <v>650</v>
      </c>
      <c r="C162" s="310">
        <v>0.25</v>
      </c>
      <c r="D162" s="310">
        <v>0.25</v>
      </c>
      <c r="E162" s="310">
        <v>1</v>
      </c>
    </row>
    <row r="163" spans="1:5" ht="120.75" thickBot="1" x14ac:dyDescent="0.3">
      <c r="A163" s="309" t="s">
        <v>859</v>
      </c>
      <c r="B163" s="309" t="s">
        <v>651</v>
      </c>
      <c r="C163" s="310">
        <v>0.25</v>
      </c>
      <c r="D163" s="310">
        <v>0.2</v>
      </c>
      <c r="E163" s="310">
        <v>0.8</v>
      </c>
    </row>
    <row r="165" spans="1:5" ht="15.75" thickBot="1" x14ac:dyDescent="0.3"/>
    <row r="167" spans="1:5" ht="15.75" thickBot="1" x14ac:dyDescent="0.3"/>
    <row r="168" spans="1:5" ht="15.75" thickBot="1" x14ac:dyDescent="0.3"/>
    <row r="169" spans="1:5" ht="15.75" thickBot="1" x14ac:dyDescent="0.3"/>
    <row r="170" spans="1:5" ht="15.75" thickBot="1" x14ac:dyDescent="0.3"/>
    <row r="171" spans="1:5" ht="15.75" thickBot="1" x14ac:dyDescent="0.3"/>
    <row r="172" spans="1:5" ht="15.75" thickBot="1" x14ac:dyDescent="0.3"/>
    <row r="173" spans="1:5" ht="15.75" thickBot="1" x14ac:dyDescent="0.3"/>
    <row r="174" spans="1:5" ht="15.75" thickBot="1" x14ac:dyDescent="0.3"/>
    <row r="175" spans="1:5" ht="15.75" thickBot="1" x14ac:dyDescent="0.3"/>
    <row r="176" spans="1:5" ht="15.75" thickBot="1" x14ac:dyDescent="0.3"/>
    <row r="177" ht="15.75" thickBot="1" x14ac:dyDescent="0.3"/>
    <row r="178" ht="15.75" thickBot="1" x14ac:dyDescent="0.3"/>
    <row r="179" ht="15.75" thickBot="1" x14ac:dyDescent="0.3"/>
    <row r="180" ht="15.75" thickBot="1" x14ac:dyDescent="0.3"/>
    <row r="181" ht="15.75" thickBot="1" x14ac:dyDescent="0.3"/>
    <row r="182" ht="15.75" thickBot="1" x14ac:dyDescent="0.3"/>
    <row r="183" ht="15.75" thickBot="1" x14ac:dyDescent="0.3"/>
    <row r="184" ht="15.75" thickBot="1" x14ac:dyDescent="0.3"/>
    <row r="185" ht="15.75" thickBot="1" x14ac:dyDescent="0.3"/>
    <row r="186" ht="15.75" thickBot="1" x14ac:dyDescent="0.3"/>
    <row r="187" ht="15.75" thickBot="1" x14ac:dyDescent="0.3"/>
    <row r="188" ht="15.75" thickBot="1" x14ac:dyDescent="0.3"/>
    <row r="189" ht="15.75" thickBot="1" x14ac:dyDescent="0.3"/>
    <row r="190" ht="15.75" thickBot="1" x14ac:dyDescent="0.3"/>
    <row r="191" ht="15.75" thickBot="1" x14ac:dyDescent="0.3"/>
    <row r="192" ht="15.75" thickBot="1" x14ac:dyDescent="0.3"/>
    <row r="193" ht="15.75" thickBot="1" x14ac:dyDescent="0.3"/>
    <row r="194" ht="15.75" thickBot="1" x14ac:dyDescent="0.3"/>
    <row r="195" ht="15.75" thickBot="1" x14ac:dyDescent="0.3"/>
    <row r="196" ht="15.75" thickBot="1" x14ac:dyDescent="0.3"/>
    <row r="197" ht="15.75" thickBot="1" x14ac:dyDescent="0.3"/>
    <row r="198" ht="15.75" thickBot="1" x14ac:dyDescent="0.3"/>
    <row r="199" ht="15.75" thickBot="1" x14ac:dyDescent="0.3"/>
    <row r="200" ht="15.75" thickBot="1" x14ac:dyDescent="0.3"/>
    <row r="201" ht="15.75" thickBot="1" x14ac:dyDescent="0.3"/>
    <row r="202" ht="15.75" thickBot="1" x14ac:dyDescent="0.3"/>
    <row r="203" ht="15.75" thickBot="1" x14ac:dyDescent="0.3"/>
    <row r="204" ht="15.75" thickBot="1" x14ac:dyDescent="0.3"/>
    <row r="205" ht="15.75" thickBot="1" x14ac:dyDescent="0.3"/>
    <row r="206" ht="15.75" thickBot="1" x14ac:dyDescent="0.3"/>
    <row r="207" ht="15.75" thickBot="1" x14ac:dyDescent="0.3"/>
    <row r="208" ht="15.75" thickBot="1" x14ac:dyDescent="0.3"/>
    <row r="209" ht="15.75" thickBot="1" x14ac:dyDescent="0.3"/>
    <row r="210" ht="15.75" thickBot="1" x14ac:dyDescent="0.3"/>
    <row r="211" ht="15.75" thickBot="1" x14ac:dyDescent="0.3"/>
    <row r="212" ht="15.75" thickBot="1" x14ac:dyDescent="0.3"/>
    <row r="213" ht="15.75" thickBot="1" x14ac:dyDescent="0.3"/>
    <row r="214" ht="15.75" thickBot="1" x14ac:dyDescent="0.3"/>
    <row r="215" ht="15.75" thickBot="1" x14ac:dyDescent="0.3"/>
    <row r="216" ht="15.75" thickBot="1" x14ac:dyDescent="0.3"/>
    <row r="217" ht="15.75" thickBot="1" x14ac:dyDescent="0.3"/>
    <row r="218" ht="15.75" thickBot="1" x14ac:dyDescent="0.3"/>
    <row r="219" ht="15.75" thickBot="1" x14ac:dyDescent="0.3"/>
    <row r="220" ht="15.75" thickBot="1" x14ac:dyDescent="0.3"/>
    <row r="221" ht="15.75" thickBot="1" x14ac:dyDescent="0.3"/>
    <row r="222" ht="15.75" thickBot="1" x14ac:dyDescent="0.3"/>
    <row r="223" ht="15.75" thickBot="1" x14ac:dyDescent="0.3"/>
    <row r="224" ht="15.75" thickBot="1" x14ac:dyDescent="0.3"/>
    <row r="225" ht="15.75" thickBot="1" x14ac:dyDescent="0.3"/>
    <row r="226" ht="15.75" thickBot="1" x14ac:dyDescent="0.3"/>
    <row r="227" ht="15.75" thickBot="1" x14ac:dyDescent="0.3"/>
    <row r="228" ht="15.75" thickBot="1" x14ac:dyDescent="0.3"/>
    <row r="229" ht="15.75" thickBot="1" x14ac:dyDescent="0.3"/>
    <row r="230" ht="15.75" thickBot="1" x14ac:dyDescent="0.3"/>
    <row r="231" ht="15.75" thickBot="1" x14ac:dyDescent="0.3"/>
    <row r="232" ht="15.75" thickBot="1" x14ac:dyDescent="0.3"/>
    <row r="233" ht="15.75" thickBot="1" x14ac:dyDescent="0.3"/>
    <row r="234" ht="15.75" thickBot="1" x14ac:dyDescent="0.3"/>
    <row r="235" ht="15.75" thickBot="1" x14ac:dyDescent="0.3"/>
    <row r="236" ht="15.75" thickBot="1" x14ac:dyDescent="0.3"/>
    <row r="237" ht="15.75" thickBot="1" x14ac:dyDescent="0.3"/>
    <row r="238" ht="15.75" thickBot="1" x14ac:dyDescent="0.3"/>
    <row r="239" ht="15.75" thickBot="1" x14ac:dyDescent="0.3"/>
    <row r="241" ht="15.75" thickBot="1" x14ac:dyDescent="0.3"/>
    <row r="242" ht="15.75" thickBot="1" x14ac:dyDescent="0.3"/>
    <row r="243" ht="15.75" thickBot="1" x14ac:dyDescent="0.3"/>
    <row r="244" ht="15.75" thickBot="1" x14ac:dyDescent="0.3"/>
    <row r="245" ht="15.75" thickBot="1" x14ac:dyDescent="0.3"/>
    <row r="246" ht="15.75" thickBot="1" x14ac:dyDescent="0.3"/>
    <row r="247" ht="15.75" thickBot="1" x14ac:dyDescent="0.3"/>
    <row r="248" ht="15.75" thickBot="1" x14ac:dyDescent="0.3"/>
    <row r="249" ht="15.75" thickBot="1" x14ac:dyDescent="0.3"/>
    <row r="250" ht="15.75" thickBot="1" x14ac:dyDescent="0.3"/>
    <row r="251" ht="15.75" thickBot="1" x14ac:dyDescent="0.3"/>
    <row r="252" ht="15.75" thickBot="1" x14ac:dyDescent="0.3"/>
    <row r="253" ht="15.75" thickBot="1" x14ac:dyDescent="0.3"/>
    <row r="254" ht="15.75" thickBot="1" x14ac:dyDescent="0.3"/>
    <row r="255" ht="15.75" thickBot="1" x14ac:dyDescent="0.3"/>
    <row r="256" ht="15.75" thickBot="1" x14ac:dyDescent="0.3"/>
    <row r="257" ht="15.75" thickBot="1" x14ac:dyDescent="0.3"/>
    <row r="258" ht="15.75" thickBot="1" x14ac:dyDescent="0.3"/>
    <row r="259" ht="15.75" thickBot="1" x14ac:dyDescent="0.3"/>
    <row r="260" ht="15.75" thickBot="1" x14ac:dyDescent="0.3"/>
    <row r="261" ht="15.75" thickBot="1" x14ac:dyDescent="0.3"/>
    <row r="262" ht="15.75" thickBot="1" x14ac:dyDescent="0.3"/>
    <row r="263" ht="15.75" thickBot="1" x14ac:dyDescent="0.3"/>
    <row r="264" ht="15.75" thickBot="1" x14ac:dyDescent="0.3"/>
    <row r="265" ht="15.75" thickBot="1" x14ac:dyDescent="0.3"/>
    <row r="266" ht="15.75" thickBot="1" x14ac:dyDescent="0.3"/>
    <row r="267" ht="15.75" thickBot="1" x14ac:dyDescent="0.3"/>
    <row r="268" ht="15.75" thickBot="1" x14ac:dyDescent="0.3"/>
    <row r="269" ht="15.75" thickBot="1" x14ac:dyDescent="0.3"/>
    <row r="270" ht="15.75" thickBot="1" x14ac:dyDescent="0.3"/>
    <row r="271" ht="15.75" thickBot="1" x14ac:dyDescent="0.3"/>
    <row r="272" ht="15.75" thickBot="1" x14ac:dyDescent="0.3"/>
    <row r="273" ht="15.75" thickBot="1" x14ac:dyDescent="0.3"/>
    <row r="274" ht="15.75" thickBot="1" x14ac:dyDescent="0.3"/>
    <row r="275" ht="15.75" thickBot="1" x14ac:dyDescent="0.3"/>
    <row r="276" ht="15.75" thickBot="1" x14ac:dyDescent="0.3"/>
    <row r="277" ht="15.75" thickBot="1" x14ac:dyDescent="0.3"/>
    <row r="278" ht="15.75" thickBot="1" x14ac:dyDescent="0.3"/>
    <row r="279" ht="15.75" thickBot="1" x14ac:dyDescent="0.3"/>
    <row r="280" ht="15.75" thickBot="1" x14ac:dyDescent="0.3"/>
    <row r="281" ht="15.75" thickBot="1" x14ac:dyDescent="0.3"/>
    <row r="282" ht="15.75" thickBot="1" x14ac:dyDescent="0.3"/>
    <row r="283" ht="15.75" thickBot="1" x14ac:dyDescent="0.3"/>
    <row r="284" ht="15.75" thickBot="1" x14ac:dyDescent="0.3"/>
    <row r="285" ht="15.75" thickBot="1" x14ac:dyDescent="0.3"/>
    <row r="286" ht="15.75" thickBot="1" x14ac:dyDescent="0.3"/>
    <row r="287" ht="15.75" thickBot="1" x14ac:dyDescent="0.3"/>
    <row r="288" ht="15.75" thickBot="1" x14ac:dyDescent="0.3"/>
    <row r="289" ht="15.75" thickBot="1" x14ac:dyDescent="0.3"/>
    <row r="290" ht="15.75" thickBot="1" x14ac:dyDescent="0.3"/>
    <row r="291" ht="15.75" thickBot="1" x14ac:dyDescent="0.3"/>
    <row r="292" ht="15.75" thickBot="1" x14ac:dyDescent="0.3"/>
    <row r="293" ht="15.75" thickBot="1" x14ac:dyDescent="0.3"/>
    <row r="294" ht="15.75" thickBot="1" x14ac:dyDescent="0.3"/>
    <row r="295" ht="15.75" thickBot="1" x14ac:dyDescent="0.3"/>
    <row r="296" ht="15.75" thickBot="1" x14ac:dyDescent="0.3"/>
    <row r="297" ht="15.75" thickBot="1" x14ac:dyDescent="0.3"/>
    <row r="298" ht="15.75" thickBot="1" x14ac:dyDescent="0.3"/>
    <row r="299" ht="15.75" thickBot="1" x14ac:dyDescent="0.3"/>
    <row r="300" ht="15.75" thickBot="1" x14ac:dyDescent="0.3"/>
    <row r="301" ht="15.75" thickBot="1" x14ac:dyDescent="0.3"/>
    <row r="302" ht="15.75" thickBot="1" x14ac:dyDescent="0.3"/>
    <row r="303" ht="15.75" thickBot="1" x14ac:dyDescent="0.3"/>
    <row r="304" ht="15.75" thickBot="1" x14ac:dyDescent="0.3"/>
    <row r="305" ht="15.75" thickBot="1" x14ac:dyDescent="0.3"/>
    <row r="306" ht="15.75" thickBot="1" x14ac:dyDescent="0.3"/>
    <row r="307" ht="15.75" thickBot="1" x14ac:dyDescent="0.3"/>
    <row r="308" ht="15.75" thickBot="1" x14ac:dyDescent="0.3"/>
    <row r="309" ht="15.75" thickBot="1" x14ac:dyDescent="0.3"/>
    <row r="310" ht="15.75" thickBot="1" x14ac:dyDescent="0.3"/>
    <row r="311" ht="15.75" thickBot="1" x14ac:dyDescent="0.3"/>
    <row r="312" ht="15.75" thickBot="1" x14ac:dyDescent="0.3"/>
    <row r="313" ht="15.75" thickBot="1" x14ac:dyDescent="0.3"/>
    <row r="511" ht="18.75" customHeight="1" x14ac:dyDescent="0.25"/>
    <row r="530" spans="2:7" ht="15" customHeight="1" x14ac:dyDescent="0.25">
      <c r="B530" s="292" t="s">
        <v>635</v>
      </c>
    </row>
    <row r="531" spans="2:7" ht="15" customHeight="1" x14ac:dyDescent="0.25">
      <c r="C531" s="82" t="s">
        <v>636</v>
      </c>
      <c r="D531" s="82" t="s">
        <v>637</v>
      </c>
    </row>
    <row r="532" spans="2:7" ht="15" customHeight="1" x14ac:dyDescent="0.25">
      <c r="C532" s="81">
        <v>0.1</v>
      </c>
      <c r="D532" s="82">
        <v>1</v>
      </c>
    </row>
    <row r="533" spans="2:7" ht="15" customHeight="1" x14ac:dyDescent="0.25">
      <c r="C533" s="81">
        <v>0.2</v>
      </c>
      <c r="D533" s="82">
        <v>1</v>
      </c>
    </row>
    <row r="534" spans="2:7" ht="15" customHeight="1" x14ac:dyDescent="0.25">
      <c r="C534" s="81">
        <v>0.3</v>
      </c>
      <c r="D534" s="82">
        <v>1</v>
      </c>
    </row>
    <row r="535" spans="2:7" ht="15" customHeight="1" x14ac:dyDescent="0.25">
      <c r="C535" s="81">
        <v>0.4</v>
      </c>
      <c r="D535" s="82">
        <v>1</v>
      </c>
    </row>
    <row r="536" spans="2:7" ht="15" customHeight="1" x14ac:dyDescent="0.25">
      <c r="C536" s="81">
        <v>0.5</v>
      </c>
      <c r="D536" s="82">
        <v>1</v>
      </c>
    </row>
    <row r="537" spans="2:7" ht="15" customHeight="1" x14ac:dyDescent="0.25">
      <c r="C537" s="81">
        <v>0.6</v>
      </c>
      <c r="D537" s="82">
        <v>1</v>
      </c>
    </row>
    <row r="538" spans="2:7" ht="15" customHeight="1" x14ac:dyDescent="0.25">
      <c r="C538" s="81">
        <v>0.7</v>
      </c>
      <c r="D538" s="82">
        <v>1</v>
      </c>
    </row>
    <row r="539" spans="2:7" ht="15" customHeight="1" x14ac:dyDescent="0.25">
      <c r="C539" s="81">
        <v>0.8</v>
      </c>
      <c r="D539" s="82">
        <v>1</v>
      </c>
    </row>
    <row r="540" spans="2:7" ht="15" customHeight="1" x14ac:dyDescent="0.25">
      <c r="C540" s="81">
        <v>0.9</v>
      </c>
      <c r="D540" s="82">
        <v>1</v>
      </c>
    </row>
    <row r="541" spans="2:7" ht="15" customHeight="1" x14ac:dyDescent="0.25">
      <c r="C541" s="81">
        <v>1</v>
      </c>
      <c r="D541" s="82">
        <f>SUM(D532:D540)</f>
        <v>9</v>
      </c>
    </row>
    <row r="542" spans="2:7" ht="15" customHeight="1" thickBot="1" x14ac:dyDescent="0.3">
      <c r="G542" t="s">
        <v>638</v>
      </c>
    </row>
    <row r="543" spans="2:7" ht="15.75" thickBot="1" x14ac:dyDescent="0.3">
      <c r="B543" s="293"/>
      <c r="C543" s="294" t="s">
        <v>639</v>
      </c>
      <c r="D543" s="295">
        <f>E546*PI()</f>
        <v>2.9924650308050742</v>
      </c>
    </row>
    <row r="544" spans="2:7" ht="15" customHeight="1" x14ac:dyDescent="0.25">
      <c r="B544" s="296" t="s">
        <v>640</v>
      </c>
      <c r="C544" s="297" t="s">
        <v>641</v>
      </c>
      <c r="D544" s="297" t="s">
        <v>642</v>
      </c>
    </row>
    <row r="545" spans="2:5" ht="15" customHeight="1" x14ac:dyDescent="0.25">
      <c r="B545" s="298" t="s">
        <v>643</v>
      </c>
      <c r="C545" s="298">
        <v>0</v>
      </c>
      <c r="D545" s="298">
        <v>0</v>
      </c>
    </row>
    <row r="546" spans="2:5" ht="15" customHeight="1" x14ac:dyDescent="0.25">
      <c r="B546" s="298" t="s">
        <v>644</v>
      </c>
      <c r="C546" s="298">
        <f>COS(D543)*-1</f>
        <v>0.9889010680932323</v>
      </c>
      <c r="D546" s="298">
        <f>SIN(D543)</f>
        <v>0.14857549435914469</v>
      </c>
      <c r="E546" s="282">
        <f>B79</f>
        <v>0.95253120336453678</v>
      </c>
    </row>
  </sheetData>
  <conditionalFormatting pivot="1" sqref="E92:E163">
    <cfRule type="iconSet" priority="1">
      <iconSet>
        <cfvo type="percent" val="0"/>
        <cfvo type="num" val="0.6"/>
        <cfvo type="num" val="0.8"/>
      </iconSet>
    </cfRule>
  </conditionalFormatting>
  <pageMargins left="0.7" right="0.7" top="0.75" bottom="0.75" header="0.3" footer="0.3"/>
  <pageSetup orientation="portrait" r:id="rId9"/>
  <drawing r:id="rId1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6"/>
    <pageSetUpPr fitToPage="1"/>
  </sheetPr>
  <dimension ref="A1:R23"/>
  <sheetViews>
    <sheetView showGridLines="0" topLeftCell="A8" zoomScaleNormal="100" workbookViewId="0">
      <selection activeCell="H14" sqref="H14"/>
    </sheetView>
  </sheetViews>
  <sheetFormatPr baseColWidth="10" defaultColWidth="11.42578125" defaultRowHeight="23.25" x14ac:dyDescent="0.25"/>
  <cols>
    <col min="1" max="1" width="36" style="85" customWidth="1"/>
    <col min="2" max="4" width="25.42578125" style="85" customWidth="1"/>
    <col min="5" max="5" width="36" style="85" customWidth="1"/>
    <col min="6" max="6" width="14.7109375" style="89" customWidth="1"/>
    <col min="7" max="7" width="30.5703125" style="85" customWidth="1"/>
    <col min="8" max="8" width="27.7109375" style="85" customWidth="1"/>
    <col min="9" max="10" width="21.5703125" style="85" customWidth="1"/>
    <col min="11" max="11" width="24.42578125" style="85" customWidth="1"/>
    <col min="12" max="12" width="22.85546875" style="85" customWidth="1"/>
    <col min="13" max="13" width="15" style="85" customWidth="1"/>
    <col min="14" max="14" width="64.5703125" style="85" customWidth="1"/>
    <col min="15" max="15" width="61.42578125" style="85" customWidth="1"/>
    <col min="16" max="16" width="30.42578125" style="85" customWidth="1"/>
    <col min="17" max="17" width="26.5703125" style="85" customWidth="1"/>
    <col min="18" max="18" width="29.5703125" style="85" customWidth="1"/>
    <col min="19" max="16384" width="11.42578125" style="85"/>
  </cols>
  <sheetData>
    <row r="1" spans="1:18" x14ac:dyDescent="0.25">
      <c r="A1" s="88"/>
      <c r="E1" s="88"/>
      <c r="F1" s="86"/>
      <c r="G1" s="87"/>
    </row>
    <row r="2" spans="1:18" x14ac:dyDescent="0.25">
      <c r="A2" s="88"/>
      <c r="E2" s="88"/>
      <c r="F2" s="86"/>
      <c r="G2" s="87"/>
    </row>
    <row r="3" spans="1:18" x14ac:dyDescent="0.25">
      <c r="A3" s="88"/>
      <c r="E3" s="88"/>
      <c r="F3" s="86"/>
      <c r="G3" s="87"/>
    </row>
    <row r="4" spans="1:18" x14ac:dyDescent="0.25">
      <c r="A4" s="88"/>
      <c r="B4" s="88"/>
      <c r="C4" s="88"/>
      <c r="E4" s="88"/>
      <c r="F4" s="86"/>
      <c r="G4" s="87"/>
    </row>
    <row r="5" spans="1:18" s="90" customFormat="1" ht="70.5" customHeight="1" x14ac:dyDescent="0.25">
      <c r="A5" s="100" t="s">
        <v>458</v>
      </c>
      <c r="B5" s="98" t="s">
        <v>410</v>
      </c>
      <c r="C5" s="99" t="s">
        <v>411</v>
      </c>
      <c r="D5" s="98" t="s">
        <v>412</v>
      </c>
      <c r="E5" s="99" t="s">
        <v>413</v>
      </c>
      <c r="F5" s="101" t="s">
        <v>414</v>
      </c>
      <c r="G5" s="102" t="s">
        <v>415</v>
      </c>
      <c r="H5" s="134" t="s">
        <v>416</v>
      </c>
      <c r="I5" s="135" t="s">
        <v>417</v>
      </c>
      <c r="J5" s="135" t="s">
        <v>418</v>
      </c>
      <c r="K5" s="135" t="s">
        <v>419</v>
      </c>
      <c r="L5" s="135" t="s">
        <v>420</v>
      </c>
      <c r="M5" s="136" t="s">
        <v>421</v>
      </c>
      <c r="N5" s="137" t="s">
        <v>407</v>
      </c>
      <c r="O5" s="137" t="s">
        <v>408</v>
      </c>
      <c r="P5" s="138" t="s">
        <v>422</v>
      </c>
      <c r="Q5" s="138" t="s">
        <v>423</v>
      </c>
      <c r="R5" s="139" t="s">
        <v>409</v>
      </c>
    </row>
    <row r="6" spans="1:18" s="91" customFormat="1" ht="111.75" hidden="1" customHeight="1" x14ac:dyDescent="0.25">
      <c r="A6" s="122">
        <v>1133</v>
      </c>
      <c r="B6" s="153" t="s">
        <v>459</v>
      </c>
      <c r="C6" s="153" t="s">
        <v>460</v>
      </c>
      <c r="D6" s="153" t="s">
        <v>461</v>
      </c>
      <c r="E6" s="151" t="s">
        <v>450</v>
      </c>
      <c r="F6" s="143">
        <v>2</v>
      </c>
      <c r="G6" s="103" t="s">
        <v>424</v>
      </c>
      <c r="H6" s="104" t="s">
        <v>425</v>
      </c>
      <c r="I6" s="105">
        <v>1.84</v>
      </c>
      <c r="J6" s="105"/>
      <c r="K6" s="106">
        <v>4154523815</v>
      </c>
      <c r="L6" s="106">
        <v>0</v>
      </c>
      <c r="M6" s="107">
        <f>+L6/K6</f>
        <v>0</v>
      </c>
      <c r="N6" s="108"/>
      <c r="O6" s="108"/>
      <c r="P6" s="108"/>
      <c r="Q6" s="108"/>
      <c r="R6" s="108"/>
    </row>
    <row r="7" spans="1:18" s="91" customFormat="1" ht="111.75" hidden="1" customHeight="1" x14ac:dyDescent="0.25">
      <c r="A7" s="122">
        <v>1133</v>
      </c>
      <c r="B7" s="153" t="s">
        <v>459</v>
      </c>
      <c r="C7" s="153" t="s">
        <v>460</v>
      </c>
      <c r="D7" s="153" t="s">
        <v>461</v>
      </c>
      <c r="E7" s="151" t="s">
        <v>450</v>
      </c>
      <c r="F7" s="144">
        <v>3</v>
      </c>
      <c r="G7" s="109" t="s">
        <v>426</v>
      </c>
      <c r="H7" s="104" t="s">
        <v>427</v>
      </c>
      <c r="I7" s="105">
        <v>100</v>
      </c>
      <c r="J7" s="105"/>
      <c r="K7" s="106">
        <v>4380000000</v>
      </c>
      <c r="L7" s="106">
        <v>0</v>
      </c>
      <c r="M7" s="107"/>
      <c r="N7" s="110"/>
      <c r="O7" s="108"/>
      <c r="P7" s="111"/>
      <c r="Q7" s="111"/>
      <c r="R7" s="111"/>
    </row>
    <row r="8" spans="1:18" s="92" customFormat="1" ht="111.75" customHeight="1" x14ac:dyDescent="0.25">
      <c r="A8" s="122">
        <v>1133</v>
      </c>
      <c r="B8" s="153" t="s">
        <v>459</v>
      </c>
      <c r="C8" s="153" t="s">
        <v>460</v>
      </c>
      <c r="D8" s="153" t="s">
        <v>461</v>
      </c>
      <c r="E8" s="151" t="s">
        <v>450</v>
      </c>
      <c r="F8" s="144">
        <v>4</v>
      </c>
      <c r="G8" s="109" t="s">
        <v>428</v>
      </c>
      <c r="H8" s="104" t="s">
        <v>429</v>
      </c>
      <c r="I8" s="105">
        <v>100</v>
      </c>
      <c r="J8" s="105"/>
      <c r="K8" s="106">
        <v>3218400000</v>
      </c>
      <c r="L8" s="106">
        <v>0</v>
      </c>
      <c r="M8" s="107">
        <f>+L8/K8</f>
        <v>0</v>
      </c>
      <c r="N8" s="108"/>
      <c r="O8" s="108"/>
      <c r="P8" s="108"/>
      <c r="Q8" s="108"/>
      <c r="R8" s="108"/>
    </row>
    <row r="9" spans="1:18" s="91" customFormat="1" ht="111.75" hidden="1" customHeight="1" x14ac:dyDescent="0.25">
      <c r="A9" s="122">
        <v>1133</v>
      </c>
      <c r="B9" s="153" t="s">
        <v>459</v>
      </c>
      <c r="C9" s="153" t="s">
        <v>460</v>
      </c>
      <c r="D9" s="153" t="s">
        <v>461</v>
      </c>
      <c r="E9" s="151" t="s">
        <v>450</v>
      </c>
      <c r="F9" s="143">
        <v>5</v>
      </c>
      <c r="G9" s="103" t="s">
        <v>430</v>
      </c>
      <c r="H9" s="104" t="s">
        <v>431</v>
      </c>
      <c r="I9" s="105">
        <v>1</v>
      </c>
      <c r="J9" s="105"/>
      <c r="K9" s="106">
        <v>3380493995</v>
      </c>
      <c r="L9" s="106">
        <v>0</v>
      </c>
      <c r="M9" s="107">
        <f>+L9/K9</f>
        <v>0</v>
      </c>
      <c r="N9" s="110"/>
      <c r="O9" s="108"/>
      <c r="P9" s="108"/>
      <c r="Q9" s="108"/>
      <c r="R9" s="108"/>
    </row>
    <row r="10" spans="1:18" s="91" customFormat="1" ht="111.75" hidden="1" customHeight="1" x14ac:dyDescent="0.25">
      <c r="A10" s="122">
        <v>1133</v>
      </c>
      <c r="B10" s="153" t="s">
        <v>459</v>
      </c>
      <c r="C10" s="153" t="s">
        <v>460</v>
      </c>
      <c r="D10" s="153" t="s">
        <v>461</v>
      </c>
      <c r="E10" s="151" t="s">
        <v>450</v>
      </c>
      <c r="F10" s="144">
        <v>6</v>
      </c>
      <c r="G10" s="109" t="s">
        <v>432</v>
      </c>
      <c r="H10" s="104" t="s">
        <v>433</v>
      </c>
      <c r="I10" s="105">
        <v>1</v>
      </c>
      <c r="J10" s="105"/>
      <c r="K10" s="106">
        <v>6384052614</v>
      </c>
      <c r="L10" s="106">
        <v>0</v>
      </c>
      <c r="M10" s="107">
        <f t="shared" ref="M10:M17" si="0">+L10/K10</f>
        <v>0</v>
      </c>
      <c r="N10" s="108"/>
      <c r="O10" s="108"/>
      <c r="P10" s="108"/>
      <c r="Q10" s="108"/>
      <c r="R10" s="108"/>
    </row>
    <row r="11" spans="1:18" s="91" customFormat="1" ht="111.75" customHeight="1" x14ac:dyDescent="0.25">
      <c r="A11" s="122">
        <v>1133</v>
      </c>
      <c r="B11" s="153" t="s">
        <v>459</v>
      </c>
      <c r="C11" s="153" t="s">
        <v>460</v>
      </c>
      <c r="D11" s="153" t="s">
        <v>461</v>
      </c>
      <c r="E11" s="151" t="s">
        <v>450</v>
      </c>
      <c r="F11" s="143">
        <v>7</v>
      </c>
      <c r="G11" s="103" t="s">
        <v>434</v>
      </c>
      <c r="H11" s="104" t="s">
        <v>435</v>
      </c>
      <c r="I11" s="105">
        <v>1</v>
      </c>
      <c r="J11" s="105"/>
      <c r="K11" s="106">
        <v>2195600000</v>
      </c>
      <c r="L11" s="106">
        <v>0</v>
      </c>
      <c r="M11" s="107">
        <f t="shared" si="0"/>
        <v>0</v>
      </c>
      <c r="N11" s="108"/>
      <c r="O11" s="108"/>
      <c r="P11" s="108"/>
      <c r="Q11" s="108"/>
      <c r="R11" s="108"/>
    </row>
    <row r="12" spans="1:18" s="91" customFormat="1" ht="75" x14ac:dyDescent="0.25">
      <c r="A12" s="122">
        <v>1133</v>
      </c>
      <c r="B12" s="153" t="s">
        <v>459</v>
      </c>
      <c r="C12" s="153" t="s">
        <v>460</v>
      </c>
      <c r="D12" s="153" t="s">
        <v>461</v>
      </c>
      <c r="E12" s="112" t="s">
        <v>451</v>
      </c>
      <c r="F12" s="145">
        <v>8</v>
      </c>
      <c r="G12" s="112" t="s">
        <v>436</v>
      </c>
      <c r="H12" s="104" t="s">
        <v>437</v>
      </c>
      <c r="I12" s="105">
        <v>0.1</v>
      </c>
      <c r="J12" s="105"/>
      <c r="K12" s="106">
        <v>221540061</v>
      </c>
      <c r="L12" s="106">
        <v>0</v>
      </c>
      <c r="M12" s="107">
        <f t="shared" si="0"/>
        <v>0</v>
      </c>
      <c r="N12" s="108"/>
      <c r="O12" s="108"/>
      <c r="P12" s="108"/>
      <c r="Q12" s="108"/>
      <c r="R12" s="108"/>
    </row>
    <row r="13" spans="1:18" s="91" customFormat="1" ht="93.75" hidden="1" x14ac:dyDescent="0.25">
      <c r="A13" s="122">
        <v>1133</v>
      </c>
      <c r="B13" s="153" t="s">
        <v>459</v>
      </c>
      <c r="C13" s="153" t="s">
        <v>460</v>
      </c>
      <c r="D13" s="153" t="s">
        <v>461</v>
      </c>
      <c r="E13" s="113" t="s">
        <v>452</v>
      </c>
      <c r="F13" s="147">
        <v>3</v>
      </c>
      <c r="G13" s="113" t="s">
        <v>426</v>
      </c>
      <c r="H13" s="104" t="s">
        <v>427</v>
      </c>
      <c r="I13" s="105">
        <v>100</v>
      </c>
      <c r="J13" s="105"/>
      <c r="K13" s="106">
        <v>600000000</v>
      </c>
      <c r="L13" s="106">
        <v>0</v>
      </c>
      <c r="M13" s="107">
        <f t="shared" si="0"/>
        <v>0</v>
      </c>
      <c r="N13" s="108"/>
      <c r="O13" s="114"/>
      <c r="P13" s="114"/>
      <c r="Q13" s="114"/>
      <c r="R13" s="114"/>
    </row>
    <row r="14" spans="1:18" s="91" customFormat="1" ht="75.75" thickBot="1" x14ac:dyDescent="0.3">
      <c r="A14" s="122">
        <v>1133</v>
      </c>
      <c r="B14" s="153" t="s">
        <v>459</v>
      </c>
      <c r="C14" s="153" t="s">
        <v>460</v>
      </c>
      <c r="D14" s="153" t="s">
        <v>461</v>
      </c>
      <c r="E14" s="115" t="s">
        <v>453</v>
      </c>
      <c r="F14" s="148">
        <v>8</v>
      </c>
      <c r="G14" s="115" t="s">
        <v>436</v>
      </c>
      <c r="H14" s="104" t="s">
        <v>437</v>
      </c>
      <c r="I14" s="105">
        <v>0.1</v>
      </c>
      <c r="J14" s="105"/>
      <c r="K14" s="106">
        <v>154352500</v>
      </c>
      <c r="L14" s="106">
        <v>0</v>
      </c>
      <c r="M14" s="107">
        <f t="shared" si="0"/>
        <v>0</v>
      </c>
      <c r="N14" s="116"/>
      <c r="O14" s="117"/>
      <c r="P14" s="117"/>
      <c r="Q14" s="117"/>
      <c r="R14" s="117"/>
    </row>
    <row r="15" spans="1:18" s="91" customFormat="1" ht="94.5" hidden="1" thickBot="1" x14ac:dyDescent="0.3">
      <c r="A15" s="122">
        <v>1133</v>
      </c>
      <c r="B15" s="153" t="s">
        <v>459</v>
      </c>
      <c r="C15" s="153" t="s">
        <v>460</v>
      </c>
      <c r="D15" s="153" t="s">
        <v>461</v>
      </c>
      <c r="E15" s="118" t="s">
        <v>454</v>
      </c>
      <c r="F15" s="142">
        <v>1</v>
      </c>
      <c r="G15" s="118" t="s">
        <v>438</v>
      </c>
      <c r="H15" s="104" t="s">
        <v>425</v>
      </c>
      <c r="I15" s="105">
        <v>0.09</v>
      </c>
      <c r="J15" s="105"/>
      <c r="K15" s="106">
        <v>1184971015</v>
      </c>
      <c r="L15" s="106">
        <v>0</v>
      </c>
      <c r="M15" s="107">
        <f t="shared" si="0"/>
        <v>0</v>
      </c>
      <c r="N15" s="108"/>
      <c r="O15" s="117"/>
      <c r="P15" s="117"/>
      <c r="Q15" s="117"/>
      <c r="R15" s="117"/>
    </row>
    <row r="16" spans="1:18" s="91" customFormat="1" ht="106.5" hidden="1" customHeight="1" x14ac:dyDescent="0.25">
      <c r="A16" s="122">
        <v>1133</v>
      </c>
      <c r="B16" s="153" t="s">
        <v>459</v>
      </c>
      <c r="C16" s="153" t="s">
        <v>460</v>
      </c>
      <c r="D16" s="153" t="s">
        <v>461</v>
      </c>
      <c r="E16" s="155" t="s">
        <v>455</v>
      </c>
      <c r="F16" s="146">
        <v>1</v>
      </c>
      <c r="G16" s="119" t="s">
        <v>438</v>
      </c>
      <c r="H16" s="104" t="s">
        <v>425</v>
      </c>
      <c r="I16" s="105">
        <v>0.09</v>
      </c>
      <c r="J16" s="105"/>
      <c r="K16" s="106">
        <v>4400000000</v>
      </c>
      <c r="L16" s="106">
        <v>0</v>
      </c>
      <c r="M16" s="107">
        <f t="shared" si="0"/>
        <v>0</v>
      </c>
      <c r="N16" s="108"/>
      <c r="O16" s="116"/>
      <c r="P16" s="108"/>
      <c r="Q16" s="108"/>
      <c r="R16" s="108"/>
    </row>
    <row r="17" spans="1:18" s="91" customFormat="1" ht="90.75" hidden="1" customHeight="1" x14ac:dyDescent="0.25">
      <c r="A17" s="122">
        <v>1133</v>
      </c>
      <c r="B17" s="153" t="s">
        <v>459</v>
      </c>
      <c r="C17" s="153" t="s">
        <v>460</v>
      </c>
      <c r="D17" s="153" t="s">
        <v>461</v>
      </c>
      <c r="E17" s="155" t="s">
        <v>455</v>
      </c>
      <c r="F17" s="146">
        <v>3</v>
      </c>
      <c r="G17" s="119" t="s">
        <v>426</v>
      </c>
      <c r="H17" s="104" t="s">
        <v>427</v>
      </c>
      <c r="I17" s="105">
        <v>100</v>
      </c>
      <c r="J17" s="105"/>
      <c r="K17" s="106">
        <v>400000000</v>
      </c>
      <c r="L17" s="106">
        <v>0</v>
      </c>
      <c r="M17" s="107">
        <f t="shared" si="0"/>
        <v>0</v>
      </c>
      <c r="N17" s="108"/>
      <c r="O17" s="116"/>
      <c r="P17" s="116"/>
      <c r="Q17" s="116"/>
      <c r="R17" s="116"/>
    </row>
    <row r="18" spans="1:18" s="93" customFormat="1" ht="15.75" hidden="1" customHeight="1" thickBot="1" x14ac:dyDescent="0.3">
      <c r="A18" s="120"/>
      <c r="B18" s="120"/>
      <c r="C18" s="120"/>
      <c r="D18" s="120"/>
      <c r="E18" s="120"/>
      <c r="F18" s="120"/>
      <c r="G18" s="120" t="s">
        <v>439</v>
      </c>
      <c r="H18" s="120"/>
      <c r="I18" s="120"/>
      <c r="J18" s="120"/>
      <c r="K18" s="121">
        <f>SUM(K6:K17)</f>
        <v>30673934000</v>
      </c>
      <c r="L18" s="121">
        <f>SUM(L6:L17)</f>
        <v>0</v>
      </c>
      <c r="M18" s="120"/>
      <c r="N18" s="120"/>
      <c r="O18" s="120"/>
      <c r="P18" s="120"/>
      <c r="Q18" s="120"/>
      <c r="R18" s="120"/>
    </row>
    <row r="19" spans="1:18" s="91" customFormat="1" ht="187.5" x14ac:dyDescent="0.25">
      <c r="A19" s="149">
        <v>908</v>
      </c>
      <c r="B19" s="150" t="s">
        <v>441</v>
      </c>
      <c r="C19" s="150" t="s">
        <v>442</v>
      </c>
      <c r="D19" s="150" t="s">
        <v>462</v>
      </c>
      <c r="E19" s="157" t="s">
        <v>456</v>
      </c>
      <c r="F19" s="122">
        <v>2</v>
      </c>
      <c r="G19" s="158" t="s">
        <v>443</v>
      </c>
      <c r="H19" s="104" t="s">
        <v>444</v>
      </c>
      <c r="I19" s="105">
        <v>100</v>
      </c>
      <c r="J19" s="105"/>
      <c r="K19" s="106">
        <v>6207910000</v>
      </c>
      <c r="L19" s="106">
        <v>0</v>
      </c>
      <c r="M19" s="107">
        <f>+L19/K19</f>
        <v>0</v>
      </c>
      <c r="N19" s="140"/>
      <c r="O19" s="140"/>
      <c r="P19" s="140"/>
      <c r="Q19" s="141"/>
      <c r="R19" s="123"/>
    </row>
    <row r="20" spans="1:18" s="94" customFormat="1" ht="18.75" hidden="1" x14ac:dyDescent="0.25">
      <c r="A20" s="152"/>
      <c r="B20" s="124"/>
      <c r="C20" s="124"/>
      <c r="D20" s="124"/>
      <c r="E20" s="120"/>
      <c r="F20" s="120"/>
      <c r="G20" s="120"/>
      <c r="H20" s="125"/>
      <c r="I20" s="125"/>
      <c r="J20" s="125"/>
      <c r="K20" s="126">
        <f>SUM(K19)</f>
        <v>6207910000</v>
      </c>
      <c r="L20" s="126">
        <f>SUM(L19)</f>
        <v>0</v>
      </c>
      <c r="M20" s="125"/>
      <c r="N20" s="120"/>
      <c r="O20" s="120"/>
      <c r="P20" s="120"/>
      <c r="Q20" s="120"/>
      <c r="R20" s="120"/>
    </row>
    <row r="21" spans="1:18" s="91" customFormat="1" ht="93.75" hidden="1" x14ac:dyDescent="0.25">
      <c r="A21" s="127">
        <v>1135</v>
      </c>
      <c r="B21" s="154" t="s">
        <v>441</v>
      </c>
      <c r="C21" s="154" t="s">
        <v>446</v>
      </c>
      <c r="D21" s="154" t="s">
        <v>463</v>
      </c>
      <c r="E21" s="159" t="s">
        <v>457</v>
      </c>
      <c r="F21" s="127">
        <v>1</v>
      </c>
      <c r="G21" s="160" t="s">
        <v>447</v>
      </c>
      <c r="H21" s="104" t="s">
        <v>448</v>
      </c>
      <c r="I21" s="105">
        <v>1.7</v>
      </c>
      <c r="J21" s="128"/>
      <c r="K21" s="106">
        <v>4829417000</v>
      </c>
      <c r="L21" s="129">
        <v>0</v>
      </c>
      <c r="M21" s="130">
        <f>+L21/K21</f>
        <v>0</v>
      </c>
      <c r="N21" s="117"/>
      <c r="O21" s="117"/>
      <c r="P21" s="117"/>
      <c r="Q21" s="117"/>
      <c r="R21" s="123"/>
    </row>
    <row r="22" spans="1:18" s="91" customFormat="1" ht="93.75" hidden="1" x14ac:dyDescent="0.25">
      <c r="A22" s="127">
        <v>1135</v>
      </c>
      <c r="B22" s="154" t="s">
        <v>441</v>
      </c>
      <c r="C22" s="154" t="s">
        <v>446</v>
      </c>
      <c r="D22" s="154" t="s">
        <v>463</v>
      </c>
      <c r="E22" s="159" t="s">
        <v>457</v>
      </c>
      <c r="F22" s="127">
        <v>2</v>
      </c>
      <c r="G22" s="160" t="s">
        <v>449</v>
      </c>
      <c r="H22" s="104" t="s">
        <v>448</v>
      </c>
      <c r="I22" s="128">
        <v>0</v>
      </c>
      <c r="J22" s="128"/>
      <c r="K22" s="129">
        <v>0</v>
      </c>
      <c r="L22" s="129">
        <v>0</v>
      </c>
      <c r="M22" s="130">
        <v>0</v>
      </c>
      <c r="N22" s="117"/>
      <c r="O22" s="117"/>
      <c r="P22" s="117"/>
      <c r="Q22" s="117"/>
      <c r="R22" s="123"/>
    </row>
    <row r="23" spans="1:18" ht="18.75" hidden="1" x14ac:dyDescent="0.25">
      <c r="A23" s="132"/>
      <c r="B23" s="131" t="s">
        <v>439</v>
      </c>
      <c r="C23" s="132"/>
      <c r="D23" s="132"/>
      <c r="E23" s="132"/>
      <c r="F23" s="133"/>
      <c r="G23" s="125" t="s">
        <v>439</v>
      </c>
      <c r="H23" s="125"/>
      <c r="I23" s="125"/>
      <c r="J23" s="125"/>
      <c r="K23" s="126">
        <f>SUM(K21:K22)</f>
        <v>4829417000</v>
      </c>
      <c r="L23" s="126">
        <f>SUM(L21:L22)</f>
        <v>0</v>
      </c>
      <c r="M23" s="125"/>
      <c r="N23" s="120"/>
      <c r="O23" s="120"/>
      <c r="P23" s="120"/>
      <c r="Q23" s="120"/>
      <c r="R23" s="120"/>
    </row>
  </sheetData>
  <autoFilter ref="A5:R23">
    <filterColumn colId="7">
      <filters>
        <filter val="SUB. GESTIÓN HUMANA"/>
        <filter val="SUB. GESTIÓN HUMANA_x000a_SUB. GESTIÓN CORPORATIVA_x000a_OFICINA PLANEACIÓN_x000a_OFICINA JURÍDICA_x000a_OFICINA CONTROL INTERNO_x000a_DIRECCIÓN_x000a_COMUNICACIONES"/>
        <filter val="SUB. GESTIÓN RIESGO_x000a_SUB. GESTIÓN HUMANA"/>
        <filter val="SUB. LOGÍSTICA_x000a_SUB. GESTIÓN HUMANA"/>
      </filters>
    </filterColumn>
  </autoFilter>
  <pageMargins left="0.25" right="0.25" top="0.75" bottom="0.75" header="0.3" footer="0.3"/>
  <pageSetup scale="35" fitToHeight="0" orientation="landscape"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7:D51"/>
  <sheetViews>
    <sheetView showGridLines="0" workbookViewId="0">
      <pane xSplit="4" ySplit="8" topLeftCell="E9" activePane="bottomRight" state="frozen"/>
      <selection pane="topRight" activeCell="E1" sqref="E1"/>
      <selection pane="bottomLeft" activeCell="A8" sqref="A8"/>
      <selection pane="bottomRight"/>
    </sheetView>
  </sheetViews>
  <sheetFormatPr baseColWidth="10" defaultRowHeight="15" x14ac:dyDescent="0.25"/>
  <cols>
    <col min="1" max="1" width="7.5703125" customWidth="1"/>
    <col min="2" max="2" width="10" customWidth="1"/>
    <col min="3" max="3" width="58.42578125" customWidth="1"/>
    <col min="4" max="4" width="31.85546875" customWidth="1"/>
  </cols>
  <sheetData>
    <row r="7" spans="1:4" x14ac:dyDescent="0.25">
      <c r="B7" s="247"/>
      <c r="C7" s="257" t="s">
        <v>406</v>
      </c>
      <c r="D7" s="85"/>
    </row>
    <row r="8" spans="1:4" ht="23.25" thickBot="1" x14ac:dyDescent="0.3">
      <c r="A8" s="256" t="s">
        <v>550</v>
      </c>
      <c r="B8" s="249" t="s">
        <v>7</v>
      </c>
      <c r="C8" s="249" t="s">
        <v>551</v>
      </c>
      <c r="D8" s="248" t="s">
        <v>416</v>
      </c>
    </row>
    <row r="9" spans="1:4" ht="66.75" customHeight="1" thickBot="1" x14ac:dyDescent="0.3">
      <c r="A9" s="82">
        <v>103</v>
      </c>
      <c r="B9" s="163">
        <v>1</v>
      </c>
      <c r="C9" s="13" t="s">
        <v>577</v>
      </c>
      <c r="D9" s="223" t="s">
        <v>552</v>
      </c>
    </row>
    <row r="10" spans="1:4" ht="30" x14ac:dyDescent="0.25">
      <c r="A10" s="82">
        <v>103</v>
      </c>
      <c r="B10" s="163">
        <v>2</v>
      </c>
      <c r="C10" s="223" t="s">
        <v>309</v>
      </c>
      <c r="D10" s="223" t="s">
        <v>552</v>
      </c>
    </row>
    <row r="11" spans="1:4" ht="45" x14ac:dyDescent="0.25">
      <c r="A11" s="82">
        <v>103</v>
      </c>
      <c r="B11" s="163">
        <v>3</v>
      </c>
      <c r="C11" s="223" t="s">
        <v>553</v>
      </c>
      <c r="D11" s="223" t="s">
        <v>552</v>
      </c>
    </row>
    <row r="12" spans="1:4" x14ac:dyDescent="0.25">
      <c r="A12" s="82">
        <v>103</v>
      </c>
      <c r="B12" s="163">
        <v>4</v>
      </c>
      <c r="C12" s="223" t="s">
        <v>554</v>
      </c>
      <c r="D12" s="223" t="s">
        <v>552</v>
      </c>
    </row>
    <row r="13" spans="1:4" s="250" customFormat="1" ht="30" x14ac:dyDescent="0.25">
      <c r="A13" s="82">
        <v>103</v>
      </c>
      <c r="B13" s="163">
        <v>5</v>
      </c>
      <c r="C13" s="254" t="s">
        <v>326</v>
      </c>
      <c r="D13" s="223" t="s">
        <v>552</v>
      </c>
    </row>
    <row r="14" spans="1:4" ht="45" x14ac:dyDescent="0.25">
      <c r="A14" s="82">
        <v>103</v>
      </c>
      <c r="B14" s="163">
        <v>6</v>
      </c>
      <c r="C14" s="223" t="s">
        <v>555</v>
      </c>
      <c r="D14" s="223" t="s">
        <v>552</v>
      </c>
    </row>
    <row r="15" spans="1:4" ht="30" x14ac:dyDescent="0.25">
      <c r="A15" s="82">
        <v>103</v>
      </c>
      <c r="B15" s="163">
        <v>7</v>
      </c>
      <c r="C15" s="223" t="s">
        <v>556</v>
      </c>
      <c r="D15" s="223" t="s">
        <v>552</v>
      </c>
    </row>
    <row r="16" spans="1:4" ht="32.25" customHeight="1" x14ac:dyDescent="0.25">
      <c r="A16" s="82">
        <v>103</v>
      </c>
      <c r="B16" s="163">
        <v>8</v>
      </c>
      <c r="C16" s="223" t="s">
        <v>490</v>
      </c>
      <c r="D16" s="223" t="s">
        <v>557</v>
      </c>
    </row>
    <row r="17" spans="1:4" ht="30" customHeight="1" x14ac:dyDescent="0.25">
      <c r="A17" s="82">
        <v>103</v>
      </c>
      <c r="B17" s="163">
        <v>9</v>
      </c>
      <c r="C17" s="223" t="s">
        <v>524</v>
      </c>
      <c r="D17" s="223" t="s">
        <v>557</v>
      </c>
    </row>
    <row r="18" spans="1:4" ht="29.25" customHeight="1" x14ac:dyDescent="0.25">
      <c r="A18" s="82">
        <v>103</v>
      </c>
      <c r="B18" s="163">
        <v>10</v>
      </c>
      <c r="C18" s="223" t="s">
        <v>525</v>
      </c>
      <c r="D18" s="223" t="s">
        <v>557</v>
      </c>
    </row>
    <row r="19" spans="1:4" ht="30" x14ac:dyDescent="0.25">
      <c r="A19" s="82">
        <v>103</v>
      </c>
      <c r="B19" s="163">
        <v>11</v>
      </c>
      <c r="C19" s="223" t="s">
        <v>558</v>
      </c>
      <c r="D19" s="223" t="s">
        <v>559</v>
      </c>
    </row>
    <row r="20" spans="1:4" ht="45" x14ac:dyDescent="0.25">
      <c r="A20" s="82">
        <v>115</v>
      </c>
      <c r="B20" s="163">
        <v>12</v>
      </c>
      <c r="C20" s="223" t="s">
        <v>560</v>
      </c>
      <c r="D20" s="223" t="s">
        <v>561</v>
      </c>
    </row>
    <row r="21" spans="1:4" s="251" customFormat="1" ht="30" x14ac:dyDescent="0.25">
      <c r="A21" s="82">
        <v>115</v>
      </c>
      <c r="B21" s="163">
        <v>13</v>
      </c>
      <c r="C21" s="223" t="s">
        <v>562</v>
      </c>
      <c r="D21" s="223" t="s">
        <v>561</v>
      </c>
    </row>
    <row r="22" spans="1:4" ht="30" x14ac:dyDescent="0.25">
      <c r="A22" s="82">
        <v>115</v>
      </c>
      <c r="B22" s="163">
        <v>14</v>
      </c>
      <c r="C22" s="223" t="s">
        <v>563</v>
      </c>
      <c r="D22" s="223" t="s">
        <v>561</v>
      </c>
    </row>
    <row r="23" spans="1:4" ht="30" x14ac:dyDescent="0.25">
      <c r="A23" s="82">
        <v>115</v>
      </c>
      <c r="B23" s="163">
        <v>15</v>
      </c>
      <c r="C23" s="223" t="s">
        <v>287</v>
      </c>
      <c r="D23" s="223" t="s">
        <v>561</v>
      </c>
    </row>
    <row r="24" spans="1:4" ht="60" x14ac:dyDescent="0.25">
      <c r="A24" s="82">
        <v>117</v>
      </c>
      <c r="B24" s="163">
        <v>16</v>
      </c>
      <c r="C24" s="223" t="s">
        <v>564</v>
      </c>
      <c r="D24" s="223" t="s">
        <v>559</v>
      </c>
    </row>
    <row r="25" spans="1:4" ht="30" x14ac:dyDescent="0.25">
      <c r="A25" s="82">
        <v>117</v>
      </c>
      <c r="B25" s="163">
        <v>17</v>
      </c>
      <c r="C25" s="223" t="s">
        <v>565</v>
      </c>
      <c r="D25" s="223" t="s">
        <v>559</v>
      </c>
    </row>
    <row r="26" spans="1:4" x14ac:dyDescent="0.25">
      <c r="A26" s="82">
        <v>117</v>
      </c>
      <c r="B26" s="163">
        <v>18</v>
      </c>
      <c r="C26" s="223" t="s">
        <v>566</v>
      </c>
      <c r="D26" s="223" t="s">
        <v>559</v>
      </c>
    </row>
    <row r="27" spans="1:4" x14ac:dyDescent="0.25">
      <c r="A27" s="82">
        <v>117</v>
      </c>
      <c r="B27" s="163">
        <v>19</v>
      </c>
      <c r="C27" s="223" t="s">
        <v>567</v>
      </c>
      <c r="D27" s="223" t="s">
        <v>559</v>
      </c>
    </row>
    <row r="28" spans="1:4" ht="30" x14ac:dyDescent="0.25">
      <c r="A28" s="82">
        <v>118</v>
      </c>
      <c r="B28" s="163">
        <v>20</v>
      </c>
      <c r="C28" s="223" t="s">
        <v>568</v>
      </c>
      <c r="D28" s="223" t="s">
        <v>559</v>
      </c>
    </row>
    <row r="29" spans="1:4" ht="45" x14ac:dyDescent="0.25">
      <c r="A29" s="82">
        <v>119</v>
      </c>
      <c r="B29" s="163">
        <v>21</v>
      </c>
      <c r="C29" s="223" t="s">
        <v>569</v>
      </c>
      <c r="D29" s="223" t="s">
        <v>559</v>
      </c>
    </row>
    <row r="30" spans="1:4" ht="30" x14ac:dyDescent="0.25">
      <c r="A30" s="82">
        <v>119</v>
      </c>
      <c r="B30" s="163">
        <v>22</v>
      </c>
      <c r="C30" s="223" t="s">
        <v>263</v>
      </c>
      <c r="D30" s="223" t="s">
        <v>559</v>
      </c>
    </row>
    <row r="31" spans="1:4" ht="30" x14ac:dyDescent="0.25">
      <c r="A31" s="82">
        <v>119</v>
      </c>
      <c r="B31" s="163">
        <v>23</v>
      </c>
      <c r="C31" s="223" t="s">
        <v>570</v>
      </c>
      <c r="D31" s="223" t="s">
        <v>559</v>
      </c>
    </row>
    <row r="32" spans="1:4" ht="30" x14ac:dyDescent="0.25">
      <c r="A32" s="82">
        <v>116</v>
      </c>
      <c r="B32" s="163">
        <v>24</v>
      </c>
      <c r="C32" s="95" t="s">
        <v>530</v>
      </c>
      <c r="D32" s="223" t="s">
        <v>528</v>
      </c>
    </row>
    <row r="33" spans="1:4" x14ac:dyDescent="0.25">
      <c r="A33" s="255"/>
      <c r="B33" s="255"/>
      <c r="C33" s="255"/>
      <c r="D33" s="255"/>
    </row>
    <row r="34" spans="1:4" x14ac:dyDescent="0.25">
      <c r="A34" s="255"/>
      <c r="B34" s="255"/>
      <c r="C34" s="255"/>
      <c r="D34" s="255"/>
    </row>
    <row r="35" spans="1:4" x14ac:dyDescent="0.25">
      <c r="A35" s="255"/>
      <c r="B35" s="255"/>
      <c r="C35" s="255"/>
      <c r="D35" s="255"/>
    </row>
    <row r="36" spans="1:4" x14ac:dyDescent="0.25">
      <c r="A36" s="255"/>
      <c r="B36" s="255"/>
      <c r="C36" s="255"/>
      <c r="D36" s="255"/>
    </row>
    <row r="37" spans="1:4" ht="15" customHeight="1" x14ac:dyDescent="0.25">
      <c r="A37" s="255"/>
      <c r="B37" s="249"/>
      <c r="C37" s="257" t="s">
        <v>445</v>
      </c>
    </row>
    <row r="38" spans="1:4" ht="30" x14ac:dyDescent="0.25">
      <c r="A38" s="256" t="s">
        <v>550</v>
      </c>
      <c r="B38" s="249" t="s">
        <v>7</v>
      </c>
      <c r="C38" s="249" t="s">
        <v>571</v>
      </c>
      <c r="D38" s="249" t="s">
        <v>416</v>
      </c>
    </row>
    <row r="39" spans="1:4" ht="28.5" customHeight="1" x14ac:dyDescent="0.25">
      <c r="A39" s="82">
        <v>92</v>
      </c>
      <c r="B39" s="163">
        <v>1</v>
      </c>
      <c r="C39" s="223" t="s">
        <v>572</v>
      </c>
      <c r="D39" s="163" t="s">
        <v>573</v>
      </c>
    </row>
    <row r="40" spans="1:4" x14ac:dyDescent="0.25">
      <c r="A40" s="82">
        <v>92</v>
      </c>
      <c r="B40" s="163">
        <v>2</v>
      </c>
      <c r="C40" s="223" t="s">
        <v>79</v>
      </c>
      <c r="D40" s="163" t="s">
        <v>573</v>
      </c>
    </row>
    <row r="41" spans="1:4" ht="45" x14ac:dyDescent="0.25">
      <c r="A41" s="82">
        <v>92</v>
      </c>
      <c r="B41" s="223">
        <v>3</v>
      </c>
      <c r="C41" s="254" t="s">
        <v>526</v>
      </c>
      <c r="D41" s="163" t="s">
        <v>573</v>
      </c>
    </row>
    <row r="42" spans="1:4" ht="45" x14ac:dyDescent="0.25">
      <c r="A42" s="82">
        <v>92</v>
      </c>
      <c r="B42" s="223">
        <v>4</v>
      </c>
      <c r="C42" s="223" t="s">
        <v>527</v>
      </c>
      <c r="D42" s="163" t="s">
        <v>573</v>
      </c>
    </row>
    <row r="43" spans="1:4" ht="60" x14ac:dyDescent="0.25">
      <c r="A43" s="82">
        <v>92</v>
      </c>
      <c r="B43" s="223">
        <v>5</v>
      </c>
      <c r="C43" s="223" t="s">
        <v>574</v>
      </c>
      <c r="D43" s="163" t="s">
        <v>573</v>
      </c>
    </row>
    <row r="44" spans="1:4" x14ac:dyDescent="0.25">
      <c r="A44" s="255"/>
      <c r="B44" s="255"/>
      <c r="C44" s="255"/>
      <c r="D44" s="255"/>
    </row>
    <row r="45" spans="1:4" x14ac:dyDescent="0.25">
      <c r="A45" s="255"/>
      <c r="B45" s="255"/>
      <c r="C45" s="255"/>
      <c r="D45" s="255"/>
    </row>
    <row r="46" spans="1:4" ht="15" customHeight="1" x14ac:dyDescent="0.25">
      <c r="A46" s="255"/>
      <c r="B46" s="249"/>
      <c r="C46" s="257" t="s">
        <v>440</v>
      </c>
    </row>
    <row r="47" spans="1:4" ht="30.75" thickBot="1" x14ac:dyDescent="0.3">
      <c r="A47" s="256" t="s">
        <v>550</v>
      </c>
      <c r="B47" s="249" t="s">
        <v>7</v>
      </c>
      <c r="C47" s="249" t="s">
        <v>571</v>
      </c>
      <c r="D47" s="249" t="s">
        <v>416</v>
      </c>
    </row>
    <row r="48" spans="1:4" ht="45.75" thickBot="1" x14ac:dyDescent="0.3">
      <c r="A48" s="82">
        <v>71</v>
      </c>
      <c r="B48" s="223">
        <v>1</v>
      </c>
      <c r="C48" s="272" t="s">
        <v>595</v>
      </c>
      <c r="D48" s="163" t="s">
        <v>573</v>
      </c>
    </row>
    <row r="49" spans="1:4" ht="45.75" thickBot="1" x14ac:dyDescent="0.3">
      <c r="A49" s="82">
        <v>71</v>
      </c>
      <c r="B49" s="223">
        <v>2</v>
      </c>
      <c r="C49" s="272" t="s">
        <v>596</v>
      </c>
      <c r="D49" s="163" t="s">
        <v>573</v>
      </c>
    </row>
    <row r="50" spans="1:4" ht="45" x14ac:dyDescent="0.25">
      <c r="A50" s="82">
        <v>71</v>
      </c>
      <c r="B50" s="163">
        <v>3</v>
      </c>
      <c r="C50" s="273" t="s">
        <v>594</v>
      </c>
      <c r="D50" s="163" t="s">
        <v>573</v>
      </c>
    </row>
    <row r="51" spans="1:4" ht="30" x14ac:dyDescent="0.25">
      <c r="A51" s="82">
        <v>71</v>
      </c>
      <c r="B51" s="163">
        <v>4</v>
      </c>
      <c r="C51" s="223" t="s">
        <v>575</v>
      </c>
      <c r="D51" s="163" t="s">
        <v>559</v>
      </c>
    </row>
  </sheetData>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PLAN DE ACCIÓN 2018</vt:lpstr>
      <vt:lpstr>Indicadores</vt:lpstr>
      <vt:lpstr>PLAN DE ACCIÓN 2019 Producto</vt:lpstr>
      <vt:lpstr>PLAN DE ACCIÓN 2019 Actividades</vt:lpstr>
      <vt:lpstr>PLAN DE DESARROLLO 2019 Matriz</vt:lpstr>
      <vt:lpstr>Tablas</vt:lpstr>
      <vt:lpstr>PLAN DE DESARROLLO 2018</vt:lpstr>
      <vt:lpstr>Actividades Plan de Desarrollo</vt:lpstr>
      <vt:lpstr>'PLAN DE DESARROLLO 2018'!Área_de_impresión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Casallas</dc:creator>
  <cp:lastModifiedBy>Juan Carlos Jose Camacho Rosso</cp:lastModifiedBy>
  <dcterms:created xsi:type="dcterms:W3CDTF">2019-04-22T15:05:42Z</dcterms:created>
  <dcterms:modified xsi:type="dcterms:W3CDTF">2019-09-17T19:14:19Z</dcterms:modified>
  <cp:contentStatus/>
</cp:coreProperties>
</file>