
<file path=[Content_Types].xml><?xml version="1.0" encoding="utf-8"?>
<Types xmlns="http://schemas.openxmlformats.org/package/2006/content-types">
  <Override PartName="/xl/charts/chart6.xml" ContentType="application/vnd.openxmlformats-officedocument.drawingml.chart+xml"/>
  <Override PartName="/xl/pivotTables/pivotTable6.xml" ContentType="application/vnd.openxmlformats-officedocument.spreadsheetml.pivotTable+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theme/themeOverride2.xml" ContentType="application/vnd.openxmlformats-officedocument.themeOverride+xml"/>
  <Override PartName="/xl/pivotTables/pivotTable4.xml" ContentType="application/vnd.openxmlformats-officedocument.spreadsheetml.pivotTable+xml"/>
  <Override PartName="/xl/drawings/drawing6.xml" ContentType="application/vnd.openxmlformats-officedocument.drawingml.chartshapes+xml"/>
  <Override PartName="/xl/charts/style6.xml" ContentType="application/vnd.ms-office.chartstyle+xml"/>
  <Override PartName="/xl/charts/chart2.xml" ContentType="application/vnd.openxmlformats-officedocument.drawingml.chart+xml"/>
  <Override PartName="/xl/drawings/drawing4.xml" ContentType="application/vnd.openxmlformats-officedocument.drawing+xml"/>
  <Override PartName="/xl/pivotTables/pivotTable2.xml" ContentType="application/vnd.openxmlformats-officedocument.spreadsheetml.pivotTable+xml"/>
  <Override PartName="/xl/charts/style4.xml" ContentType="application/vnd.ms-office.chartsty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style2.xml" ContentType="application/vnd.ms-office.chartstyle+xml"/>
  <Override PartName="/xl/charts/style3.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comments2.xml" ContentType="application/vnd.openxmlformats-officedocument.spreadsheetml.comments+xml"/>
  <Override PartName="/xl/charts/colors6.xml" ContentType="application/vnd.ms-office.chartcolorstyle+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colors5.xml" ContentType="application/vnd.ms-office.chartcolorstyle+xml"/>
  <Override PartName="/xl/charts/colors4.xml" ContentType="application/vnd.ms-office.chartcolorstyle+xml"/>
  <Override PartName="/xl/sharedStrings.xml" ContentType="application/vnd.openxmlformats-officedocument.spreadsheetml.sharedStrings+xml"/>
  <Override PartName="/xl/charts/colors2.xml" ContentType="application/vnd.ms-office.chartcolorstyle+xml"/>
  <Override PartName="/xl/charts/colors3.xml" ContentType="application/vnd.ms-office.chartcolorstyle+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7.xml" ContentType="application/vnd.openxmlformats-officedocument.spreadsheetml.pivotTable+xml"/>
  <Override PartName="/xl/pivotTables/pivotTable8.xml" ContentType="application/vnd.openxmlformats-officedocument.spreadsheetml.pivotTable+xml"/>
  <Override PartName="/xl/charts/chart8.xml" ContentType="application/vnd.openxmlformats-officedocument.drawingml.chart+xml"/>
  <Override PartName="/xl/charts/colors1.xml" ContentType="application/vnd.ms-office.chartcolorstyle+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Default Extension="bin" ContentType="application/vnd.openxmlformats-officedocument.spreadsheetml.printerSettings"/>
  <Default Extension="png" ContentType="image/png"/>
  <Override PartName="/xl/pivotTables/pivotTable5.xml" ContentType="application/vnd.openxmlformats-officedocument.spreadsheetml.pivotTable+xml"/>
  <Override PartName="/xl/charts/chart7.xml" ContentType="application/vnd.openxmlformats-officedocument.drawingml.chart+xml"/>
  <Override PartName="/xl/charts/chart5.xml" ContentType="application/vnd.openxmlformats-officedocument.drawingml.chart+xml"/>
  <Override PartName="/xl/pivotTables/pivotTable3.xml" ContentType="application/vnd.openxmlformats-officedocument.spreadsheetml.pivotTable+xml"/>
  <Override PartName="/xl/theme/themeOverride3.xml" ContentType="application/vnd.openxmlformats-officedocument.themeOverride+xml"/>
  <Override PartName="/xl/pivotTables/pivotTable1.xml" ContentType="application/vnd.openxmlformats-officedocument.spreadsheetml.pivotTable+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0" yWindow="0" windowWidth="23040" windowHeight="9195" tabRatio="717" firstSheet="1" activeTab="1"/>
  </bookViews>
  <sheets>
    <sheet name="Indicadores" sheetId="15" state="hidden" r:id="rId1"/>
    <sheet name="PLAN DE ACCIÓN 2020 Producto" sheetId="9" r:id="rId2"/>
    <sheet name="PLAN DE ACCIÓN 2020 Actividades" sheetId="14" r:id="rId3"/>
    <sheet name="Tablas" sheetId="8" state="hidden" r:id="rId4"/>
  </sheets>
  <definedNames>
    <definedName name="_xlnm._FilterDatabase" localSheetId="2" hidden="1">'PLAN DE ACCIÓN 2020 Actividades'!$B$5:$AC$255</definedName>
    <definedName name="_xlnm._FilterDatabase" localSheetId="1" hidden="1">'PLAN DE ACCIÓN 2020 Producto'!$B$6:$AH$86</definedName>
    <definedName name="_xlnm.Print_Area" localSheetId="1">'PLAN DE ACCIÓN 2020 Producto'!$S$6:$AF$43</definedName>
    <definedName name="SegmentaciónDeDatos_DEPENDENCIA">#N/A</definedName>
    <definedName name="SegmentaciónDeDatos_Estado_del_Producto">#N/A</definedName>
    <definedName name="SegmentaciónDeDatos_Tipo_de_resultado">#N/A</definedName>
  </definedNames>
  <calcPr calcId="125725"/>
  <pivotCaches>
    <pivotCache cacheId="27" r:id="rId5"/>
    <pivotCache cacheId="30" r:id="rId6"/>
  </pivotCaches>
</workbook>
</file>

<file path=xl/calcChain.xml><?xml version="1.0" encoding="utf-8"?>
<calcChain xmlns="http://schemas.openxmlformats.org/spreadsheetml/2006/main">
  <c r="AA258" i="14"/>
  <c r="I86" i="9" l="1"/>
  <c r="AC132" i="14" l="1"/>
  <c r="AC135"/>
  <c r="AC138"/>
  <c r="AC141"/>
  <c r="AC144"/>
  <c r="AC147"/>
  <c r="AC151"/>
  <c r="AC154"/>
  <c r="AC158"/>
  <c r="AC159"/>
  <c r="AC161"/>
  <c r="AC164"/>
  <c r="AC226"/>
  <c r="AC227"/>
  <c r="AA239"/>
  <c r="AA240"/>
  <c r="AA241"/>
  <c r="X253"/>
  <c r="AC253" s="1"/>
  <c r="X252"/>
  <c r="AC252" s="1"/>
  <c r="X251"/>
  <c r="AC251" s="1"/>
  <c r="X250"/>
  <c r="AC250" s="1"/>
  <c r="X249"/>
  <c r="AC249" s="1"/>
  <c r="X248"/>
  <c r="AC248" s="1"/>
  <c r="X247"/>
  <c r="AC247" s="1"/>
  <c r="X246"/>
  <c r="AC246" s="1"/>
  <c r="X245"/>
  <c r="AC245" s="1"/>
  <c r="X244"/>
  <c r="AC244" s="1"/>
  <c r="X243"/>
  <c r="AC243" s="1"/>
  <c r="X242"/>
  <c r="AC242" s="1"/>
  <c r="X241"/>
  <c r="AC241" s="1"/>
  <c r="X240"/>
  <c r="AC240" s="1"/>
  <c r="X239"/>
  <c r="AC239" s="1"/>
  <c r="X238"/>
  <c r="AC238" s="1"/>
  <c r="X237"/>
  <c r="AC237" s="1"/>
  <c r="X236"/>
  <c r="AC236" s="1"/>
  <c r="X235"/>
  <c r="AC235" s="1"/>
  <c r="X234"/>
  <c r="AC234" s="1"/>
  <c r="X233"/>
  <c r="AC233" s="1"/>
  <c r="X232"/>
  <c r="AC232" s="1"/>
  <c r="X231"/>
  <c r="AC231" s="1"/>
  <c r="X230"/>
  <c r="AC230" s="1"/>
  <c r="X229"/>
  <c r="AC229" s="1"/>
  <c r="X228"/>
  <c r="AC228" s="1"/>
  <c r="X179"/>
  <c r="AC179" s="1"/>
  <c r="X178"/>
  <c r="AC178" s="1"/>
  <c r="X177"/>
  <c r="AC177" s="1"/>
  <c r="X175"/>
  <c r="AC175" s="1"/>
  <c r="X174"/>
  <c r="AC174" s="1"/>
  <c r="X173"/>
  <c r="AC173" s="1"/>
  <c r="X172"/>
  <c r="AC172" s="1"/>
  <c r="X171"/>
  <c r="AC171" s="1"/>
  <c r="X170"/>
  <c r="AC170" s="1"/>
  <c r="X169"/>
  <c r="AC169" s="1"/>
  <c r="X167"/>
  <c r="AC167" s="1"/>
  <c r="X166"/>
  <c r="AC166" s="1"/>
  <c r="X165"/>
  <c r="AC165" s="1"/>
  <c r="X163"/>
  <c r="AC163" s="1"/>
  <c r="X162"/>
  <c r="AC162" s="1"/>
  <c r="X160"/>
  <c r="AC160" s="1"/>
  <c r="X157"/>
  <c r="AC157" s="1"/>
  <c r="X156"/>
  <c r="AC156" s="1"/>
  <c r="X155"/>
  <c r="AC155" s="1"/>
  <c r="X153"/>
  <c r="AC153" s="1"/>
  <c r="X152"/>
  <c r="AC152" s="1"/>
  <c r="X150"/>
  <c r="AC150" s="1"/>
  <c r="X149"/>
  <c r="AC149" s="1"/>
  <c r="X148"/>
  <c r="AC148" s="1"/>
  <c r="X146"/>
  <c r="AC146" s="1"/>
  <c r="X145"/>
  <c r="AC145" s="1"/>
  <c r="X143"/>
  <c r="AC143" s="1"/>
  <c r="X142"/>
  <c r="AC142" s="1"/>
  <c r="X140"/>
  <c r="AC140" s="1"/>
  <c r="X139"/>
  <c r="AC139" s="1"/>
  <c r="X137"/>
  <c r="AC137" s="1"/>
  <c r="X136"/>
  <c r="AC136" s="1"/>
  <c r="X134"/>
  <c r="AC134" s="1"/>
  <c r="X133"/>
  <c r="AC133" s="1"/>
  <c r="X7"/>
  <c r="AC7" s="1"/>
  <c r="X8"/>
  <c r="AC8" s="1"/>
  <c r="X9"/>
  <c r="AC9" s="1"/>
  <c r="X10"/>
  <c r="AC10" s="1"/>
  <c r="X11"/>
  <c r="AC11" s="1"/>
  <c r="X12"/>
  <c r="AC12" s="1"/>
  <c r="X13"/>
  <c r="AC13" s="1"/>
  <c r="X14"/>
  <c r="AC14" s="1"/>
  <c r="X15"/>
  <c r="AC15" s="1"/>
  <c r="X16"/>
  <c r="AC16" s="1"/>
  <c r="X17"/>
  <c r="AC17" s="1"/>
  <c r="X18"/>
  <c r="AC18" s="1"/>
  <c r="X19"/>
  <c r="AC19" s="1"/>
  <c r="X20"/>
  <c r="AC20" s="1"/>
  <c r="X21"/>
  <c r="AC21" s="1"/>
  <c r="X22"/>
  <c r="AC22" s="1"/>
  <c r="X23"/>
  <c r="AC23" s="1"/>
  <c r="X24"/>
  <c r="AC24" s="1"/>
  <c r="X25"/>
  <c r="AC25" s="1"/>
  <c r="X26"/>
  <c r="AC26" s="1"/>
  <c r="X27"/>
  <c r="AC27" s="1"/>
  <c r="X28"/>
  <c r="AC28" s="1"/>
  <c r="X29"/>
  <c r="AC29" s="1"/>
  <c r="X30"/>
  <c r="AC30" s="1"/>
  <c r="X31"/>
  <c r="AC31" s="1"/>
  <c r="X32"/>
  <c r="AC32" s="1"/>
  <c r="X33"/>
  <c r="AC33" s="1"/>
  <c r="X34"/>
  <c r="AC34" s="1"/>
  <c r="X35"/>
  <c r="AC35" s="1"/>
  <c r="X36"/>
  <c r="AC36" s="1"/>
  <c r="X37"/>
  <c r="AC37" s="1"/>
  <c r="X38"/>
  <c r="AC38" s="1"/>
  <c r="X39"/>
  <c r="AC39" s="1"/>
  <c r="X40"/>
  <c r="AC40" s="1"/>
  <c r="X41"/>
  <c r="AC41" s="1"/>
  <c r="X42"/>
  <c r="AC42" s="1"/>
  <c r="X43"/>
  <c r="AC43" s="1"/>
  <c r="X44"/>
  <c r="AC44" s="1"/>
  <c r="X45"/>
  <c r="AC45" s="1"/>
  <c r="X46"/>
  <c r="AC46" s="1"/>
  <c r="X47"/>
  <c r="AC47" s="1"/>
  <c r="X48"/>
  <c r="AC48" s="1"/>
  <c r="X49"/>
  <c r="AC49" s="1"/>
  <c r="X50"/>
  <c r="AC50" s="1"/>
  <c r="X51"/>
  <c r="AC51" s="1"/>
  <c r="X52"/>
  <c r="AC52" s="1"/>
  <c r="X53"/>
  <c r="AC53" s="1"/>
  <c r="X54"/>
  <c r="AC54" s="1"/>
  <c r="X55"/>
  <c r="AC55" s="1"/>
  <c r="X56"/>
  <c r="AC56" s="1"/>
  <c r="X57"/>
  <c r="AC57" s="1"/>
  <c r="X58"/>
  <c r="AC58" s="1"/>
  <c r="X59"/>
  <c r="AC59" s="1"/>
  <c r="X60"/>
  <c r="AC60" s="1"/>
  <c r="X61"/>
  <c r="AC61" s="1"/>
  <c r="X62"/>
  <c r="AC62" s="1"/>
  <c r="X63"/>
  <c r="AC63" s="1"/>
  <c r="X64"/>
  <c r="AC64" s="1"/>
  <c r="X65"/>
  <c r="AC65" s="1"/>
  <c r="X66"/>
  <c r="AC66" s="1"/>
  <c r="X67"/>
  <c r="AC67" s="1"/>
  <c r="X68"/>
  <c r="AC68" s="1"/>
  <c r="X69"/>
  <c r="AC69" s="1"/>
  <c r="X70"/>
  <c r="AC70" s="1"/>
  <c r="X71"/>
  <c r="AC71" s="1"/>
  <c r="X72"/>
  <c r="AC72" s="1"/>
  <c r="X73"/>
  <c r="AC73" s="1"/>
  <c r="X74"/>
  <c r="AC74" s="1"/>
  <c r="X75"/>
  <c r="AC75" s="1"/>
  <c r="X76"/>
  <c r="AC76" s="1"/>
  <c r="X77"/>
  <c r="AC77" s="1"/>
  <c r="X78"/>
  <c r="AC78" s="1"/>
  <c r="X79"/>
  <c r="AC79" s="1"/>
  <c r="X80"/>
  <c r="AC80" s="1"/>
  <c r="X81"/>
  <c r="AC81" s="1"/>
  <c r="X82"/>
  <c r="AC82" s="1"/>
  <c r="X83"/>
  <c r="AC83" s="1"/>
  <c r="X84"/>
  <c r="AC84" s="1"/>
  <c r="X85"/>
  <c r="AC85" s="1"/>
  <c r="X86"/>
  <c r="AC86" s="1"/>
  <c r="X87"/>
  <c r="AC87" s="1"/>
  <c r="X88"/>
  <c r="AC88" s="1"/>
  <c r="X89"/>
  <c r="AC89" s="1"/>
  <c r="X90"/>
  <c r="AC90" s="1"/>
  <c r="X91"/>
  <c r="AC91" s="1"/>
  <c r="X92"/>
  <c r="AC92" s="1"/>
  <c r="X93"/>
  <c r="AC93" s="1"/>
  <c r="X94"/>
  <c r="AC94" s="1"/>
  <c r="X95"/>
  <c r="AC95" s="1"/>
  <c r="X96"/>
  <c r="AC96" s="1"/>
  <c r="X97"/>
  <c r="AC97" s="1"/>
  <c r="X98"/>
  <c r="AC98" s="1"/>
  <c r="X99"/>
  <c r="AC99" s="1"/>
  <c r="X100"/>
  <c r="AC100" s="1"/>
  <c r="X101"/>
  <c r="AC101" s="1"/>
  <c r="X102"/>
  <c r="AC102" s="1"/>
  <c r="X103"/>
  <c r="AC103" s="1"/>
  <c r="X104"/>
  <c r="AC104" s="1"/>
  <c r="X105"/>
  <c r="AC105" s="1"/>
  <c r="X106"/>
  <c r="AC106" s="1"/>
  <c r="X107"/>
  <c r="AC107" s="1"/>
  <c r="X108"/>
  <c r="AC108" s="1"/>
  <c r="X109"/>
  <c r="AC109" s="1"/>
  <c r="X110"/>
  <c r="AC110" s="1"/>
  <c r="X111"/>
  <c r="AC111" s="1"/>
  <c r="X112"/>
  <c r="AC112" s="1"/>
  <c r="X113"/>
  <c r="AC113" s="1"/>
  <c r="X114"/>
  <c r="AC114" s="1"/>
  <c r="X115"/>
  <c r="AC115" s="1"/>
  <c r="X116"/>
  <c r="AC116" s="1"/>
  <c r="X117"/>
  <c r="AC117" s="1"/>
  <c r="X118"/>
  <c r="AC118" s="1"/>
  <c r="X119"/>
  <c r="AC119" s="1"/>
  <c r="X120"/>
  <c r="AC120" s="1"/>
  <c r="X121"/>
  <c r="AC121" s="1"/>
  <c r="X122"/>
  <c r="AC122" s="1"/>
  <c r="X123"/>
  <c r="AC123" s="1"/>
  <c r="X124"/>
  <c r="AC124" s="1"/>
  <c r="X125"/>
  <c r="AC125" s="1"/>
  <c r="X126"/>
  <c r="AC126" s="1"/>
  <c r="X127"/>
  <c r="AC127" s="1"/>
  <c r="X128"/>
  <c r="AC128" s="1"/>
  <c r="X129"/>
  <c r="AC129" s="1"/>
  <c r="X130"/>
  <c r="AC130" s="1"/>
  <c r="X131"/>
  <c r="AC131" s="1"/>
  <c r="X6"/>
  <c r="AC6" s="1"/>
  <c r="X223"/>
  <c r="AC223" s="1"/>
  <c r="AA230"/>
  <c r="AA231"/>
  <c r="AA229"/>
  <c r="X220"/>
  <c r="AC220" s="1"/>
  <c r="X221"/>
  <c r="AC221" s="1"/>
  <c r="X222"/>
  <c r="AC222" s="1"/>
  <c r="X224"/>
  <c r="AC224" s="1"/>
  <c r="X225"/>
  <c r="AC225" s="1"/>
  <c r="AA192"/>
  <c r="AA193"/>
  <c r="X181" l="1"/>
  <c r="AC181" s="1"/>
  <c r="X182"/>
  <c r="AC182" s="1"/>
  <c r="X183"/>
  <c r="AC183" s="1"/>
  <c r="X184"/>
  <c r="AC184" s="1"/>
  <c r="X185"/>
  <c r="AC185" s="1"/>
  <c r="X186"/>
  <c r="AC186" s="1"/>
  <c r="X187"/>
  <c r="AC187" s="1"/>
  <c r="X188"/>
  <c r="AC188" s="1"/>
  <c r="X189"/>
  <c r="AC189" s="1"/>
  <c r="X190"/>
  <c r="AC190" s="1"/>
  <c r="X191"/>
  <c r="AC191" s="1"/>
  <c r="X192"/>
  <c r="AC192" s="1"/>
  <c r="X193"/>
  <c r="AC193" s="1"/>
  <c r="X194"/>
  <c r="AC194" s="1"/>
  <c r="X195"/>
  <c r="AC195" s="1"/>
  <c r="X196"/>
  <c r="AC196" s="1"/>
  <c r="X197"/>
  <c r="AC197" s="1"/>
  <c r="X198"/>
  <c r="AC198" s="1"/>
  <c r="X199"/>
  <c r="AC199" s="1"/>
  <c r="X200"/>
  <c r="AC200" s="1"/>
  <c r="X201"/>
  <c r="AC201" s="1"/>
  <c r="X202"/>
  <c r="AC202" s="1"/>
  <c r="X203"/>
  <c r="AC203" s="1"/>
  <c r="X204"/>
  <c r="AC204" s="1"/>
  <c r="X205"/>
  <c r="AC205" s="1"/>
  <c r="X206"/>
  <c r="AC206" s="1"/>
  <c r="X207"/>
  <c r="AC207" s="1"/>
  <c r="X208"/>
  <c r="AC208" s="1"/>
  <c r="X209"/>
  <c r="AC209" s="1"/>
  <c r="X210"/>
  <c r="AC210" s="1"/>
  <c r="X211"/>
  <c r="AC211" s="1"/>
  <c r="X212"/>
  <c r="AC212" s="1"/>
  <c r="X213"/>
  <c r="AC213" s="1"/>
  <c r="X214"/>
  <c r="AC214" s="1"/>
  <c r="X215"/>
  <c r="AC215" s="1"/>
  <c r="X216"/>
  <c r="AC216" s="1"/>
  <c r="X217"/>
  <c r="AC217" s="1"/>
  <c r="X218"/>
  <c r="AC218" s="1"/>
  <c r="X219"/>
  <c r="AC219" s="1"/>
  <c r="X180"/>
  <c r="AC180" s="1"/>
  <c r="AA62" l="1"/>
  <c r="AA52"/>
  <c r="AA236" l="1"/>
  <c r="Y37" i="9" l="1"/>
  <c r="AH37" s="1"/>
  <c r="Y35"/>
  <c r="Y30"/>
  <c r="AA26"/>
  <c r="AE30" l="1"/>
  <c r="Z8" l="1"/>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7"/>
  <c r="Y7"/>
  <c r="AE7" s="1"/>
  <c r="AG7" l="1"/>
  <c r="AF7"/>
  <c r="AH7" l="1"/>
  <c r="Y11"/>
  <c r="AE11" s="1"/>
  <c r="Y12"/>
  <c r="AE12" s="1"/>
  <c r="Y13"/>
  <c r="AE13" s="1"/>
  <c r="Y14"/>
  <c r="AE14" s="1"/>
  <c r="Y15"/>
  <c r="AE15" s="1"/>
  <c r="Y16"/>
  <c r="Y17"/>
  <c r="AE17" s="1"/>
  <c r="Y18"/>
  <c r="AE18" s="1"/>
  <c r="Y19"/>
  <c r="AE19" s="1"/>
  <c r="Y20"/>
  <c r="AE20" s="1"/>
  <c r="Y21"/>
  <c r="AE21" s="1"/>
  <c r="Y22"/>
  <c r="Y23"/>
  <c r="AE23" s="1"/>
  <c r="Y24"/>
  <c r="AE24" s="1"/>
  <c r="Y25"/>
  <c r="AE25" s="1"/>
  <c r="Y26"/>
  <c r="Y27"/>
  <c r="AE27" s="1"/>
  <c r="Y28"/>
  <c r="AE28" s="1"/>
  <c r="Y29"/>
  <c r="AE29" s="1"/>
  <c r="Y31"/>
  <c r="AE31" s="1"/>
  <c r="Y32"/>
  <c r="AE32" s="1"/>
  <c r="Y33"/>
  <c r="AE33" s="1"/>
  <c r="Y34"/>
  <c r="AE34" s="1"/>
  <c r="AE35"/>
  <c r="Y36"/>
  <c r="AE36" s="1"/>
  <c r="Y38"/>
  <c r="AE38" s="1"/>
  <c r="Y39"/>
  <c r="AE39" s="1"/>
  <c r="Y40"/>
  <c r="AE40" s="1"/>
  <c r="Y41"/>
  <c r="AE41" s="1"/>
  <c r="Y42"/>
  <c r="AE42" s="1"/>
  <c r="Y43"/>
  <c r="AE43" s="1"/>
  <c r="Y44"/>
  <c r="AE44" s="1"/>
  <c r="Y45"/>
  <c r="AE45" s="1"/>
  <c r="Y46"/>
  <c r="AE46" s="1"/>
  <c r="AH46" s="1"/>
  <c r="Y47"/>
  <c r="AE47" s="1"/>
  <c r="Y48"/>
  <c r="AE48" s="1"/>
  <c r="Y49"/>
  <c r="AE49" s="1"/>
  <c r="Y50"/>
  <c r="AE50" s="1"/>
  <c r="Y51"/>
  <c r="AE51" s="1"/>
  <c r="Y52"/>
  <c r="AE52" s="1"/>
  <c r="Y53"/>
  <c r="AE53" s="1"/>
  <c r="Y54"/>
  <c r="AE54" s="1"/>
  <c r="Y55"/>
  <c r="AE55" s="1"/>
  <c r="Y56"/>
  <c r="AE56" s="1"/>
  <c r="Y57"/>
  <c r="AE57" s="1"/>
  <c r="Y58"/>
  <c r="AE58" s="1"/>
  <c r="Y59"/>
  <c r="Y60"/>
  <c r="Y61"/>
  <c r="Y62"/>
  <c r="Y63"/>
  <c r="AE63" s="1"/>
  <c r="Y64"/>
  <c r="Y65"/>
  <c r="AE65" s="1"/>
  <c r="Y66"/>
  <c r="AE66" s="1"/>
  <c r="Y67"/>
  <c r="AE67" s="1"/>
  <c r="Y68"/>
  <c r="AE68" s="1"/>
  <c r="Y69"/>
  <c r="AE69" s="1"/>
  <c r="Y70"/>
  <c r="AE70" s="1"/>
  <c r="Y71"/>
  <c r="Y72"/>
  <c r="AE72" s="1"/>
  <c r="Y73"/>
  <c r="AE73" s="1"/>
  <c r="Y74"/>
  <c r="Y75"/>
  <c r="AE75" s="1"/>
  <c r="Y76"/>
  <c r="AE76" s="1"/>
  <c r="Y77"/>
  <c r="AE77" s="1"/>
  <c r="Y78"/>
  <c r="AE78" s="1"/>
  <c r="Y79"/>
  <c r="AE79" s="1"/>
  <c r="Y80"/>
  <c r="AE80" s="1"/>
  <c r="Y81"/>
  <c r="AE81" s="1"/>
  <c r="Y82"/>
  <c r="AE82" s="1"/>
  <c r="Y83"/>
  <c r="AE83" s="1"/>
  <c r="Y84"/>
  <c r="AE84" s="1"/>
  <c r="AG54" l="1"/>
  <c r="AH54"/>
  <c r="AA6" i="14"/>
  <c r="AB6" s="1"/>
  <c r="Y10" i="9" l="1"/>
  <c r="Y9"/>
  <c r="Y8"/>
  <c r="AE10" l="1"/>
  <c r="AH10" s="1"/>
  <c r="AE9"/>
  <c r="AH9" s="1"/>
  <c r="AE8"/>
  <c r="AH84"/>
  <c r="AF84"/>
  <c r="AG84"/>
  <c r="AF83"/>
  <c r="AH83"/>
  <c r="AG83"/>
  <c r="AF82"/>
  <c r="AH82"/>
  <c r="AG82"/>
  <c r="AH8" l="1"/>
  <c r="AA180" i="14"/>
  <c r="AB180" s="1"/>
  <c r="AA253"/>
  <c r="AB253" s="1"/>
  <c r="AA252"/>
  <c r="AB252" s="1"/>
  <c r="AA251"/>
  <c r="AB251" s="1"/>
  <c r="AA250"/>
  <c r="AB250" s="1"/>
  <c r="AA249"/>
  <c r="AB249" s="1"/>
  <c r="AB248"/>
  <c r="AB247"/>
  <c r="AB246"/>
  <c r="AA245"/>
  <c r="AB245" s="1"/>
  <c r="AA244"/>
  <c r="AB244" s="1"/>
  <c r="AA243"/>
  <c r="AB243" s="1"/>
  <c r="AA242"/>
  <c r="AB242" s="1"/>
  <c r="AB241"/>
  <c r="AB240"/>
  <c r="AB239"/>
  <c r="AA238"/>
  <c r="AB238" s="1"/>
  <c r="AA237"/>
  <c r="AB237" s="1"/>
  <c r="AB236"/>
  <c r="AA235"/>
  <c r="AB235" s="1"/>
  <c r="AA234"/>
  <c r="AB234" s="1"/>
  <c r="AA233"/>
  <c r="AB233" s="1"/>
  <c r="AA232"/>
  <c r="AB232" s="1"/>
  <c r="AB231"/>
  <c r="AB230"/>
  <c r="AB229"/>
  <c r="AA228"/>
  <c r="AB228" s="1"/>
  <c r="AB227"/>
  <c r="AA226"/>
  <c r="AB226" s="1"/>
  <c r="AA225"/>
  <c r="AB225" s="1"/>
  <c r="AA224"/>
  <c r="AB224" s="1"/>
  <c r="AB223"/>
  <c r="AA222"/>
  <c r="AB222" s="1"/>
  <c r="AA221"/>
  <c r="AB221" s="1"/>
  <c r="AA220"/>
  <c r="AB220" s="1"/>
  <c r="AA219"/>
  <c r="AB219" s="1"/>
  <c r="AA218"/>
  <c r="AB218" s="1"/>
  <c r="AA217"/>
  <c r="AB217" s="1"/>
  <c r="AA216"/>
  <c r="AB216" s="1"/>
  <c r="AA215"/>
  <c r="AB215" s="1"/>
  <c r="AA214"/>
  <c r="AB214" s="1"/>
  <c r="AA213"/>
  <c r="AB213" s="1"/>
  <c r="AA212"/>
  <c r="AB212" s="1"/>
  <c r="AA211"/>
  <c r="AB211" s="1"/>
  <c r="AA210"/>
  <c r="AB210" s="1"/>
  <c r="AA209"/>
  <c r="AB209" s="1"/>
  <c r="AA208"/>
  <c r="AB208" s="1"/>
  <c r="AA207"/>
  <c r="AB207" s="1"/>
  <c r="AA206"/>
  <c r="AB206" s="1"/>
  <c r="AA205"/>
  <c r="AB205" s="1"/>
  <c r="AA204"/>
  <c r="AB204" s="1"/>
  <c r="AA203"/>
  <c r="AB203" s="1"/>
  <c r="AA202"/>
  <c r="AB202" s="1"/>
  <c r="AA201"/>
  <c r="AB201" s="1"/>
  <c r="AA200"/>
  <c r="AB200" s="1"/>
  <c r="AA199"/>
  <c r="AB199" s="1"/>
  <c r="AA198"/>
  <c r="AB198" s="1"/>
  <c r="AA197"/>
  <c r="AB197" s="1"/>
  <c r="AA196"/>
  <c r="AB196" s="1"/>
  <c r="AA195"/>
  <c r="AB195" s="1"/>
  <c r="AA194"/>
  <c r="AB194" s="1"/>
  <c r="AB193"/>
  <c r="AB192"/>
  <c r="AA191"/>
  <c r="AB191" s="1"/>
  <c r="AA190"/>
  <c r="AB190" s="1"/>
  <c r="AA189"/>
  <c r="AB189" s="1"/>
  <c r="AA188"/>
  <c r="AB188" s="1"/>
  <c r="AA187"/>
  <c r="AB187" s="1"/>
  <c r="AA186"/>
  <c r="AB186" s="1"/>
  <c r="AA185"/>
  <c r="AB185" s="1"/>
  <c r="AA184"/>
  <c r="AB184" s="1"/>
  <c r="AA183"/>
  <c r="AB183" s="1"/>
  <c r="AA182"/>
  <c r="AB182" s="1"/>
  <c r="AA181"/>
  <c r="AB181" s="1"/>
  <c r="AA168"/>
  <c r="AB168" s="1"/>
  <c r="AA167"/>
  <c r="AB167" s="1"/>
  <c r="AB166"/>
  <c r="AA165"/>
  <c r="AB165" s="1"/>
  <c r="AA164"/>
  <c r="AB164" s="1"/>
  <c r="AA163"/>
  <c r="AB163" s="1"/>
  <c r="AA162"/>
  <c r="AB162" s="1"/>
  <c r="AA161"/>
  <c r="AB161" s="1"/>
  <c r="AA160"/>
  <c r="AB160" s="1"/>
  <c r="AA159"/>
  <c r="AB159" s="1"/>
  <c r="AA158"/>
  <c r="AB158" s="1"/>
  <c r="AA157"/>
  <c r="AB157" s="1"/>
  <c r="AA156"/>
  <c r="AB156" s="1"/>
  <c r="AA155"/>
  <c r="AB155" s="1"/>
  <c r="AA154"/>
  <c r="AB154" s="1"/>
  <c r="AA153"/>
  <c r="AB153" s="1"/>
  <c r="AA152"/>
  <c r="AB152" s="1"/>
  <c r="AA151"/>
  <c r="AB151" s="1"/>
  <c r="AA150"/>
  <c r="AB150" s="1"/>
  <c r="AA149"/>
  <c r="AB149" s="1"/>
  <c r="AA148"/>
  <c r="AB148" s="1"/>
  <c r="AA147"/>
  <c r="AB147" s="1"/>
  <c r="AA146"/>
  <c r="AB146" s="1"/>
  <c r="AA145"/>
  <c r="AB145" s="1"/>
  <c r="AA144"/>
  <c r="AB144" s="1"/>
  <c r="AA143"/>
  <c r="AB143" s="1"/>
  <c r="AA142"/>
  <c r="AB142" s="1"/>
  <c r="AA141"/>
  <c r="AB141" s="1"/>
  <c r="AA140"/>
  <c r="AB140" s="1"/>
  <c r="AA139"/>
  <c r="AB139" s="1"/>
  <c r="AA138"/>
  <c r="AB138" s="1"/>
  <c r="AA137"/>
  <c r="AB137" s="1"/>
  <c r="AA136"/>
  <c r="AB136" s="1"/>
  <c r="AA135"/>
  <c r="AB135" s="1"/>
  <c r="AA134"/>
  <c r="AB134" s="1"/>
  <c r="AA133"/>
  <c r="AB133" s="1"/>
  <c r="AA132"/>
  <c r="AB132" s="1"/>
  <c r="AA131"/>
  <c r="AB131" s="1"/>
  <c r="AA130"/>
  <c r="AB130" s="1"/>
  <c r="AA129"/>
  <c r="AB129" s="1"/>
  <c r="AA128"/>
  <c r="AB128" s="1"/>
  <c r="AA127"/>
  <c r="AB127" s="1"/>
  <c r="AA126"/>
  <c r="AB126" s="1"/>
  <c r="AA125"/>
  <c r="AB125" s="1"/>
  <c r="AA124"/>
  <c r="AB124" s="1"/>
  <c r="AA123"/>
  <c r="AB123" s="1"/>
  <c r="AA122"/>
  <c r="AB122" s="1"/>
  <c r="AA121"/>
  <c r="AB121" s="1"/>
  <c r="AA120"/>
  <c r="AB120" s="1"/>
  <c r="AA119"/>
  <c r="AB119" s="1"/>
  <c r="AA118"/>
  <c r="AB118" s="1"/>
  <c r="AA117"/>
  <c r="AB117" s="1"/>
  <c r="AA116"/>
  <c r="AB116" s="1"/>
  <c r="AA115"/>
  <c r="AB115" s="1"/>
  <c r="AA114"/>
  <c r="AB114" s="1"/>
  <c r="AA113"/>
  <c r="AB113" s="1"/>
  <c r="AA112"/>
  <c r="AB112" s="1"/>
  <c r="AA111"/>
  <c r="AB111" s="1"/>
  <c r="AA110"/>
  <c r="AB110" s="1"/>
  <c r="AA109"/>
  <c r="AB109" s="1"/>
  <c r="AA108"/>
  <c r="AB108" s="1"/>
  <c r="AA107"/>
  <c r="AB107" s="1"/>
  <c r="AA106"/>
  <c r="AB106" s="1"/>
  <c r="AA105"/>
  <c r="AB105" s="1"/>
  <c r="AA104"/>
  <c r="AB104" s="1"/>
  <c r="AA103"/>
  <c r="AB103" s="1"/>
  <c r="AA102"/>
  <c r="AB102" s="1"/>
  <c r="AA101"/>
  <c r="AB101" s="1"/>
  <c r="AA100"/>
  <c r="AB100" s="1"/>
  <c r="AA99"/>
  <c r="AB99" s="1"/>
  <c r="AA98"/>
  <c r="AB98" s="1"/>
  <c r="AA97"/>
  <c r="AB97" s="1"/>
  <c r="AA96"/>
  <c r="AB96" s="1"/>
  <c r="AA95"/>
  <c r="AB95" s="1"/>
  <c r="AA94"/>
  <c r="AB94" s="1"/>
  <c r="AA93"/>
  <c r="AB93" s="1"/>
  <c r="AA92"/>
  <c r="AB92" s="1"/>
  <c r="AA91"/>
  <c r="AB91" s="1"/>
  <c r="AA90"/>
  <c r="AB90" s="1"/>
  <c r="AA89"/>
  <c r="AB89" s="1"/>
  <c r="AA88"/>
  <c r="AB88" s="1"/>
  <c r="AA87"/>
  <c r="AB87" s="1"/>
  <c r="AA86"/>
  <c r="AB86" s="1"/>
  <c r="AA85"/>
  <c r="AB85" s="1"/>
  <c r="AA84"/>
  <c r="AB84" s="1"/>
  <c r="AA83"/>
  <c r="AB83" s="1"/>
  <c r="AA82"/>
  <c r="AB82" s="1"/>
  <c r="AA81"/>
  <c r="AB81" s="1"/>
  <c r="AA80"/>
  <c r="AB80" s="1"/>
  <c r="AA79"/>
  <c r="AB79" s="1"/>
  <c r="AA78"/>
  <c r="AB78" s="1"/>
  <c r="AA77"/>
  <c r="AB77" s="1"/>
  <c r="AA76"/>
  <c r="AB76" s="1"/>
  <c r="AA75"/>
  <c r="AB75" s="1"/>
  <c r="AA74"/>
  <c r="AB74" s="1"/>
  <c r="AA73"/>
  <c r="AB73" s="1"/>
  <c r="AA72"/>
  <c r="AB72" s="1"/>
  <c r="AA71"/>
  <c r="AB71" s="1"/>
  <c r="AA70"/>
  <c r="AB70" s="1"/>
  <c r="AA69"/>
  <c r="AB69" s="1"/>
  <c r="AA68"/>
  <c r="AB68" s="1"/>
  <c r="AA67"/>
  <c r="AB67" s="1"/>
  <c r="AA66"/>
  <c r="AB66" s="1"/>
  <c r="AA65"/>
  <c r="AB65" s="1"/>
  <c r="AA64"/>
  <c r="AB64" s="1"/>
  <c r="AA63"/>
  <c r="AB63" s="1"/>
  <c r="AB62"/>
  <c r="AA61"/>
  <c r="AB61" s="1"/>
  <c r="AA60"/>
  <c r="AB60" s="1"/>
  <c r="AA59"/>
  <c r="AB59" s="1"/>
  <c r="AA58"/>
  <c r="AB58" s="1"/>
  <c r="AA57"/>
  <c r="AB57" s="1"/>
  <c r="AA56"/>
  <c r="AB56" s="1"/>
  <c r="AA55"/>
  <c r="AB55" s="1"/>
  <c r="AA54"/>
  <c r="AB54" s="1"/>
  <c r="AA53"/>
  <c r="AB53" s="1"/>
  <c r="AB52"/>
  <c r="AA51"/>
  <c r="AB51" s="1"/>
  <c r="AA50"/>
  <c r="AB50" s="1"/>
  <c r="AA49"/>
  <c r="AB49" s="1"/>
  <c r="AA48"/>
  <c r="AB48" s="1"/>
  <c r="AA47"/>
  <c r="AB47" s="1"/>
  <c r="AA46"/>
  <c r="AB46" s="1"/>
  <c r="AA45"/>
  <c r="AB45" s="1"/>
  <c r="AA44"/>
  <c r="AB44" s="1"/>
  <c r="AA43"/>
  <c r="AB43" s="1"/>
  <c r="AA42"/>
  <c r="AB42" s="1"/>
  <c r="AA41"/>
  <c r="AB41" s="1"/>
  <c r="AA40"/>
  <c r="AB40" s="1"/>
  <c r="AA39"/>
  <c r="AB39" s="1"/>
  <c r="AA38"/>
  <c r="AB38" s="1"/>
  <c r="AA37"/>
  <c r="AB37" s="1"/>
  <c r="AA36"/>
  <c r="AB36" s="1"/>
  <c r="AA35"/>
  <c r="AB35" s="1"/>
  <c r="AA34"/>
  <c r="AB34" s="1"/>
  <c r="AA33"/>
  <c r="AB33" s="1"/>
  <c r="AA32"/>
  <c r="AB32" s="1"/>
  <c r="AA31"/>
  <c r="AB31" s="1"/>
  <c r="AA30"/>
  <c r="AB30" s="1"/>
  <c r="AA29"/>
  <c r="AB29" s="1"/>
  <c r="AA28"/>
  <c r="AB28" s="1"/>
  <c r="AA27"/>
  <c r="AB27" s="1"/>
  <c r="AA26"/>
  <c r="AB26" s="1"/>
  <c r="AA25"/>
  <c r="AB25" s="1"/>
  <c r="AA24"/>
  <c r="AB24" s="1"/>
  <c r="AA23"/>
  <c r="AB23" s="1"/>
  <c r="AA22"/>
  <c r="AB22" s="1"/>
  <c r="AA21"/>
  <c r="AB21" s="1"/>
  <c r="AA20"/>
  <c r="AB20" s="1"/>
  <c r="AA19"/>
  <c r="AB19" s="1"/>
  <c r="AA18"/>
  <c r="AB18" s="1"/>
  <c r="AA17"/>
  <c r="AB17" s="1"/>
  <c r="AA16"/>
  <c r="AB16" s="1"/>
  <c r="AA15"/>
  <c r="AB15" s="1"/>
  <c r="AA14"/>
  <c r="AB14" s="1"/>
  <c r="AA13"/>
  <c r="AB13" s="1"/>
  <c r="AA12"/>
  <c r="AB12" s="1"/>
  <c r="AA11"/>
  <c r="AB11" s="1"/>
  <c r="AA10"/>
  <c r="AB10" s="1"/>
  <c r="AA9"/>
  <c r="AB9" s="1"/>
  <c r="AA8"/>
  <c r="AB8" s="1"/>
  <c r="AA7"/>
  <c r="AB7" s="1"/>
  <c r="Y21"/>
  <c r="AA169"/>
  <c r="AB169" s="1"/>
  <c r="AA170"/>
  <c r="AB170" s="1"/>
  <c r="AA171"/>
  <c r="AB171" s="1"/>
  <c r="AA172"/>
  <c r="AB172" s="1"/>
  <c r="AA173"/>
  <c r="AB173" s="1"/>
  <c r="AA174"/>
  <c r="AB174" s="1"/>
  <c r="AA175"/>
  <c r="AB175" s="1"/>
  <c r="AA176"/>
  <c r="AB176" s="1"/>
  <c r="AA177"/>
  <c r="AB177" s="1"/>
  <c r="AA178"/>
  <c r="AB178" s="1"/>
  <c r="AA179"/>
  <c r="AB179" s="1"/>
  <c r="AF47" i="9" l="1"/>
  <c r="AF48"/>
  <c r="AF49"/>
  <c r="AH50"/>
  <c r="AF51"/>
  <c r="AF52"/>
  <c r="AF53"/>
  <c r="AF45"/>
  <c r="AF46" l="1"/>
  <c r="AF50"/>
  <c r="AG45"/>
  <c r="AG49"/>
  <c r="AH45"/>
  <c r="AH49"/>
  <c r="AH53"/>
  <c r="AG48"/>
  <c r="AG52"/>
  <c r="AH48"/>
  <c r="AH52"/>
  <c r="AG47"/>
  <c r="AG51"/>
  <c r="AH47"/>
  <c r="AH51"/>
  <c r="AG46"/>
  <c r="AG50"/>
  <c r="AI45" l="1"/>
  <c r="AF42"/>
  <c r="AF41"/>
  <c r="AF40"/>
  <c r="AF39"/>
  <c r="AF38"/>
  <c r="AH38" l="1"/>
  <c r="AH39"/>
  <c r="AH40"/>
  <c r="AH41"/>
  <c r="AH42"/>
  <c r="AG38"/>
  <c r="AG39"/>
  <c r="AG40"/>
  <c r="AG41"/>
  <c r="AG42"/>
  <c r="J219" i="14" l="1"/>
  <c r="T219" s="1"/>
  <c r="J218"/>
  <c r="T218" s="1"/>
  <c r="J217"/>
  <c r="T217" s="1"/>
  <c r="Q216"/>
  <c r="J216"/>
  <c r="Q215"/>
  <c r="J215"/>
  <c r="T215" s="1"/>
  <c r="Q214"/>
  <c r="J214"/>
  <c r="T214" s="1"/>
  <c r="J213"/>
  <c r="T213" s="1"/>
  <c r="J212"/>
  <c r="T212" s="1"/>
  <c r="J211"/>
  <c r="T211" s="1"/>
  <c r="J210"/>
  <c r="T210" s="1"/>
  <c r="J209"/>
  <c r="T209" s="1"/>
  <c r="J208"/>
  <c r="T208" s="1"/>
  <c r="Q207"/>
  <c r="J207"/>
  <c r="Q206"/>
  <c r="J206"/>
  <c r="T206" s="1"/>
  <c r="Q205"/>
  <c r="J205"/>
  <c r="T205" s="1"/>
  <c r="Q204"/>
  <c r="J204"/>
  <c r="T204" s="1"/>
  <c r="Q203"/>
  <c r="J203"/>
  <c r="T203" s="1"/>
  <c r="Q202"/>
  <c r="J202"/>
  <c r="T202" s="1"/>
  <c r="T201"/>
  <c r="Q201"/>
  <c r="J201"/>
  <c r="Q200"/>
  <c r="J200"/>
  <c r="T200" s="1"/>
  <c r="Q199"/>
  <c r="J199"/>
  <c r="T199" s="1"/>
  <c r="Q198"/>
  <c r="J198"/>
  <c r="T198" s="1"/>
  <c r="Q197"/>
  <c r="J197"/>
  <c r="T197" s="1"/>
  <c r="Q196"/>
  <c r="J196"/>
  <c r="T196" s="1"/>
  <c r="T195"/>
  <c r="J195"/>
  <c r="J194"/>
  <c r="T194" s="1"/>
  <c r="T193"/>
  <c r="J193"/>
  <c r="J192"/>
  <c r="T192" s="1"/>
  <c r="Q191"/>
  <c r="J191"/>
  <c r="Q190"/>
  <c r="T190" s="1"/>
  <c r="J190"/>
  <c r="Q189"/>
  <c r="J189"/>
  <c r="J188"/>
  <c r="T188" s="1"/>
  <c r="J187"/>
  <c r="T187" s="1"/>
  <c r="J186"/>
  <c r="T186" s="1"/>
  <c r="J185"/>
  <c r="T185" s="1"/>
  <c r="J184"/>
  <c r="T184" s="1"/>
  <c r="J183"/>
  <c r="T183" s="1"/>
  <c r="J182"/>
  <c r="T182" s="1"/>
  <c r="J181"/>
  <c r="T181" s="1"/>
  <c r="J180"/>
  <c r="T180" s="1"/>
  <c r="AF71" i="9"/>
  <c r="AG70"/>
  <c r="AG68"/>
  <c r="AF67"/>
  <c r="AG66"/>
  <c r="AG65"/>
  <c r="AF64"/>
  <c r="AG64"/>
  <c r="AF63"/>
  <c r="AG62"/>
  <c r="AH61"/>
  <c r="AG60"/>
  <c r="AF59"/>
  <c r="AF60" l="1"/>
  <c r="AH62"/>
  <c r="AH64"/>
  <c r="AG61"/>
  <c r="AH66"/>
  <c r="AH68"/>
  <c r="AH69"/>
  <c r="AH60"/>
  <c r="AH65"/>
  <c r="AF68"/>
  <c r="AH70"/>
  <c r="T207" i="14"/>
  <c r="T189"/>
  <c r="T191"/>
  <c r="T216"/>
  <c r="AF62" i="9"/>
  <c r="AF66"/>
  <c r="AF70"/>
  <c r="AG69"/>
  <c r="AH59"/>
  <c r="AF61"/>
  <c r="AH63"/>
  <c r="AF65"/>
  <c r="AH67"/>
  <c r="AF69"/>
  <c r="AH71"/>
  <c r="AG67"/>
  <c r="AG59"/>
  <c r="AG63"/>
  <c r="AG71"/>
  <c r="T31" i="14" l="1"/>
  <c r="T30"/>
  <c r="S30"/>
  <c r="S31" s="1"/>
  <c r="T29"/>
  <c r="T28"/>
  <c r="T27"/>
  <c r="AF8" i="9" l="1"/>
  <c r="AF9"/>
  <c r="AF10"/>
  <c r="AF11"/>
  <c r="AF12"/>
  <c r="AF13"/>
  <c r="AF14"/>
  <c r="AF15"/>
  <c r="AF16"/>
  <c r="AF17"/>
  <c r="AF18"/>
  <c r="AF19"/>
  <c r="AF20"/>
  <c r="AF21"/>
  <c r="AF22"/>
  <c r="AF23"/>
  <c r="AG11" l="1"/>
  <c r="AH36"/>
  <c r="AG21"/>
  <c r="AG37" l="1"/>
  <c r="AF37"/>
  <c r="AH11"/>
  <c r="AF35"/>
  <c r="AG35"/>
  <c r="AG36"/>
  <c r="AF36"/>
  <c r="AG22"/>
  <c r="AH21"/>
  <c r="AH22"/>
  <c r="T34"/>
  <c r="T33"/>
  <c r="T32"/>
  <c r="T31"/>
  <c r="T30"/>
  <c r="T29"/>
  <c r="AG29" l="1"/>
  <c r="AH29"/>
  <c r="AF29"/>
  <c r="X176" i="14"/>
  <c r="AC176" s="1"/>
  <c r="X168"/>
  <c r="AC168" s="1"/>
  <c r="AG57" i="9" l="1"/>
  <c r="AF57"/>
  <c r="AH57"/>
  <c r="AG56"/>
  <c r="AF56"/>
  <c r="AH56"/>
  <c r="V128" i="14" l="1"/>
  <c r="AH43" i="9" l="1"/>
  <c r="AF43"/>
  <c r="AG43"/>
  <c r="AH19" l="1"/>
  <c r="AG19"/>
  <c r="AG17"/>
  <c r="AH17"/>
  <c r="AG20"/>
  <c r="AH20"/>
  <c r="AH18"/>
  <c r="AG18"/>
  <c r="AH23"/>
  <c r="AG23"/>
  <c r="AG24"/>
  <c r="AF24"/>
  <c r="T20" i="14"/>
  <c r="T21"/>
  <c r="T22"/>
  <c r="T23"/>
  <c r="T24"/>
  <c r="T25"/>
  <c r="T26"/>
  <c r="T32"/>
  <c r="T33"/>
  <c r="T34"/>
  <c r="T35"/>
  <c r="T36"/>
  <c r="T37"/>
  <c r="T38"/>
  <c r="T39"/>
  <c r="T40"/>
  <c r="T41"/>
  <c r="T42"/>
  <c r="T43"/>
  <c r="T44"/>
  <c r="T45"/>
  <c r="T46"/>
  <c r="T47"/>
  <c r="T48"/>
  <c r="T49"/>
  <c r="T50"/>
  <c r="T51"/>
  <c r="T60"/>
  <c r="T61"/>
  <c r="T62"/>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Q57" l="1"/>
  <c r="Q56"/>
  <c r="Q55"/>
  <c r="Q54"/>
  <c r="T54" s="1"/>
  <c r="Q53"/>
  <c r="T53" s="1"/>
  <c r="Q52"/>
  <c r="T52" s="1"/>
  <c r="T66"/>
  <c r="T65"/>
  <c r="T64"/>
  <c r="T63"/>
  <c r="T59"/>
  <c r="T58"/>
  <c r="T57"/>
  <c r="T56"/>
  <c r="T55"/>
  <c r="AH24" i="9" l="1"/>
  <c r="Q67" i="14" l="1"/>
  <c r="T67" s="1"/>
  <c r="Q68"/>
  <c r="T68" s="1"/>
  <c r="Q69"/>
  <c r="T69" s="1"/>
  <c r="Q70"/>
  <c r="T70" s="1"/>
  <c r="Q71"/>
  <c r="T71" s="1"/>
  <c r="Q72"/>
  <c r="T72" s="1"/>
  <c r="Q73"/>
  <c r="T73" s="1"/>
  <c r="Q74"/>
  <c r="T74" s="1"/>
  <c r="Q75"/>
  <c r="T75" s="1"/>
  <c r="Q76"/>
  <c r="T76" s="1"/>
  <c r="Q77"/>
  <c r="T77" s="1"/>
  <c r="Q78"/>
  <c r="T78" s="1"/>
  <c r="Q79"/>
  <c r="T79" s="1"/>
  <c r="Q80"/>
  <c r="T80" s="1"/>
  <c r="Q81"/>
  <c r="T81" s="1"/>
  <c r="Q82"/>
  <c r="T82" s="1"/>
  <c r="Q83"/>
  <c r="T83" s="1"/>
  <c r="Q84"/>
  <c r="T84" s="1"/>
  <c r="Q85"/>
  <c r="T85" s="1"/>
  <c r="Q86"/>
  <c r="T86" s="1"/>
  <c r="Q87"/>
  <c r="T87" s="1"/>
  <c r="Q88"/>
  <c r="T88" s="1"/>
  <c r="Q89"/>
  <c r="T89" s="1"/>
  <c r="Q90"/>
  <c r="T90" s="1"/>
  <c r="S25"/>
  <c r="S26" s="1"/>
  <c r="S27" s="1"/>
  <c r="S28" s="1"/>
  <c r="P30"/>
  <c r="P31"/>
  <c r="AH27" i="9" l="1"/>
  <c r="AF27"/>
  <c r="AG27"/>
  <c r="AG33"/>
  <c r="AH33"/>
  <c r="AF33"/>
  <c r="AF74"/>
  <c r="AH74"/>
  <c r="AG74"/>
  <c r="AH79"/>
  <c r="AF79"/>
  <c r="AG79"/>
  <c r="AF54"/>
  <c r="AG44"/>
  <c r="AF44"/>
  <c r="AH44"/>
  <c r="AG16"/>
  <c r="AH16"/>
  <c r="AH14"/>
  <c r="AG14"/>
  <c r="AG53"/>
  <c r="AH15"/>
  <c r="AG15"/>
  <c r="AH30"/>
  <c r="AF30"/>
  <c r="AG30"/>
  <c r="AF80"/>
  <c r="AG80"/>
  <c r="AH80"/>
  <c r="AG25"/>
  <c r="AH25"/>
  <c r="AF25"/>
  <c r="AG28"/>
  <c r="AH28"/>
  <c r="AF28"/>
  <c r="AF78"/>
  <c r="AH78"/>
  <c r="AG78"/>
  <c r="AF34"/>
  <c r="AH34"/>
  <c r="AG34"/>
  <c r="AG8"/>
  <c r="AH75"/>
  <c r="AF75"/>
  <c r="AG75"/>
  <c r="AG12"/>
  <c r="AH12"/>
  <c r="AH31"/>
  <c r="AF31"/>
  <c r="AG31"/>
  <c r="AG9"/>
  <c r="AG76"/>
  <c r="AF76"/>
  <c r="AH76"/>
  <c r="AF72"/>
  <c r="AG72"/>
  <c r="AH72"/>
  <c r="AH55"/>
  <c r="AF55"/>
  <c r="AG55"/>
  <c r="AG13"/>
  <c r="AH13"/>
  <c r="AG32"/>
  <c r="AH32"/>
  <c r="AF32"/>
  <c r="AG10"/>
  <c r="AG81"/>
  <c r="AH81"/>
  <c r="AF81"/>
  <c r="AG77"/>
  <c r="AF77"/>
  <c r="AH77"/>
  <c r="AG73"/>
  <c r="AF73"/>
  <c r="AH73"/>
  <c r="AF58"/>
  <c r="AH58"/>
  <c r="AG58"/>
  <c r="AF26"/>
  <c r="AH26"/>
  <c r="AG26"/>
  <c r="AI29" l="1"/>
  <c r="AI16"/>
  <c r="AI7"/>
  <c r="AI55"/>
  <c r="AI12"/>
  <c r="D465" i="8"/>
  <c r="E470"/>
  <c r="D467" s="1"/>
  <c r="BU21" i="15"/>
  <c r="CC11"/>
  <c r="CC16" s="1"/>
  <c r="CB11"/>
  <c r="CB16" s="1"/>
  <c r="CA11"/>
  <c r="CA16" s="1"/>
  <c r="BZ11"/>
  <c r="BZ16" s="1"/>
  <c r="BY11"/>
  <c r="BY16" s="1"/>
  <c r="BX11"/>
  <c r="BX16" s="1"/>
  <c r="BW11"/>
  <c r="BW16" s="1"/>
  <c r="BV11"/>
  <c r="BV16" s="1"/>
  <c r="BU11"/>
  <c r="BU16" s="1"/>
  <c r="CF10"/>
  <c r="CE10"/>
  <c r="CF15"/>
  <c r="CF14"/>
  <c r="BU15"/>
  <c r="CF16"/>
  <c r="BV10" l="1"/>
  <c r="BV15" s="1"/>
  <c r="BX10"/>
  <c r="BX15" s="1"/>
  <c r="BU10"/>
  <c r="BW10"/>
  <c r="BW15" s="1"/>
  <c r="CI17"/>
  <c r="CF17"/>
  <c r="D470" i="8"/>
  <c r="C470"/>
  <c r="BY10" i="15" l="1"/>
  <c r="BY15" s="1"/>
  <c r="CC10"/>
  <c r="CC15" s="1"/>
  <c r="BZ10"/>
  <c r="BZ15" s="1"/>
  <c r="CA10"/>
  <c r="CA15" s="1"/>
  <c r="CB10"/>
  <c r="CB15" s="1"/>
</calcChain>
</file>

<file path=xl/comments1.xml><?xml version="1.0" encoding="utf-8"?>
<comments xmlns="http://schemas.openxmlformats.org/spreadsheetml/2006/main">
  <authors>
    <author>Soporte</author>
    <author>Personal</author>
  </authors>
  <commentList>
    <comment ref="AH6" author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O22" authorId="1">
      <text>
        <r>
          <rPr>
            <b/>
            <sz val="9"/>
            <color indexed="81"/>
            <rFont val="Tahoma"/>
            <family val="2"/>
          </rPr>
          <t>Personal:</t>
        </r>
        <r>
          <rPr>
            <sz val="9"/>
            <color indexed="81"/>
            <rFont val="Tahoma"/>
            <family val="2"/>
          </rPr>
          <t xml:space="preserve">
Se incluye el porcentaje de 10 % para el primer trimestre y del 70% para el tercer trimestre, que no estaban incluidos.</t>
        </r>
      </text>
    </comment>
  </commentList>
</comments>
</file>

<file path=xl/comments2.xml><?xml version="1.0" encoding="utf-8"?>
<comments xmlns="http://schemas.openxmlformats.org/spreadsheetml/2006/main">
  <authors>
    <author>Edgar Andrés Ortiz Vivas</author>
    <author>Soporte</author>
    <author>Jennifer Daniela Campos Rozo</author>
  </authors>
  <commentList>
    <comment ref="X5" authorId="0">
      <text>
        <r>
          <rPr>
            <b/>
            <sz val="9"/>
            <color indexed="81"/>
            <rFont val="Tahoma"/>
            <family val="2"/>
          </rPr>
          <t>(AI x AC)</t>
        </r>
        <r>
          <rPr>
            <sz val="9"/>
            <color indexed="81"/>
            <rFont val="Tahoma"/>
            <family val="2"/>
          </rPr>
          <t xml:space="preserve">
</t>
        </r>
      </text>
    </comment>
    <comment ref="AA5" authorId="0">
      <text>
        <r>
          <rPr>
            <b/>
            <sz val="9"/>
            <color indexed="81"/>
            <rFont val="Tahoma"/>
            <family val="2"/>
          </rPr>
          <t>(AI x AC)</t>
        </r>
        <r>
          <rPr>
            <sz val="9"/>
            <color indexed="81"/>
            <rFont val="Tahoma"/>
            <family val="2"/>
          </rPr>
          <t xml:space="preserve">
</t>
        </r>
      </text>
    </comment>
    <comment ref="AB5" authorId="0">
      <text>
        <r>
          <rPr>
            <b/>
            <sz val="9"/>
            <color indexed="81"/>
            <rFont val="Tahoma"/>
            <family val="2"/>
          </rPr>
          <t>(AF x AH)</t>
        </r>
        <r>
          <rPr>
            <sz val="9"/>
            <color indexed="81"/>
            <rFont val="Tahoma"/>
            <family val="2"/>
          </rPr>
          <t xml:space="preserve">
</t>
        </r>
      </text>
    </comment>
    <comment ref="AC5" authorId="1">
      <text>
        <r>
          <rPr>
            <sz val="9"/>
            <color indexed="81"/>
            <rFont val="Tahoma"/>
            <family val="2"/>
          </rPr>
          <t xml:space="preserve">AVANCE ACUMULADO A LA GESTIÓN DEL PLAN DE ACCIÓN= </t>
        </r>
        <r>
          <rPr>
            <b/>
            <sz val="9"/>
            <color indexed="81"/>
            <rFont val="Tahoma"/>
            <family val="2"/>
          </rPr>
          <t>AVANCE PONDERADO DE TODAS LAS ACTIVIDADES DEL PLAN DE ACCIÓN</t>
        </r>
        <r>
          <rPr>
            <sz val="9"/>
            <color indexed="81"/>
            <rFont val="Tahoma"/>
            <family val="2"/>
          </rPr>
          <t xml:space="preserve">
(AI x I)</t>
        </r>
      </text>
    </comment>
    <comment ref="I183" authorId="2">
      <text>
        <r>
          <rPr>
            <sz val="9"/>
            <color indexed="81"/>
            <rFont val="Tahoma"/>
            <family val="2"/>
          </rPr>
          <t xml:space="preserve">Falta un 8% de este producto que contiene dos actividades.
Faltan contenidos que debe suministrar el área correspondiente o se encuentra en modificación/correcciones.
</t>
        </r>
      </text>
    </comment>
  </commentList>
</comments>
</file>

<file path=xl/sharedStrings.xml><?xml version="1.0" encoding="utf-8"?>
<sst xmlns="http://schemas.openxmlformats.org/spreadsheetml/2006/main" count="3913" uniqueCount="964">
  <si>
    <t>OBJETIVOS ESTRATEGICOS</t>
  </si>
  <si>
    <t>PROCESO</t>
  </si>
  <si>
    <t>DEPENDENCIA</t>
  </si>
  <si>
    <t>No.</t>
  </si>
  <si>
    <t>Nombre del producto</t>
  </si>
  <si>
    <t>% Ponderación Producto</t>
  </si>
  <si>
    <t>Meta Anual</t>
  </si>
  <si>
    <t>Unidad Medida</t>
  </si>
  <si>
    <t>Descripción Meta</t>
  </si>
  <si>
    <t>Responsable Producto</t>
  </si>
  <si>
    <t>1° TRIM</t>
  </si>
  <si>
    <t>2° TRIM</t>
  </si>
  <si>
    <t>3° TRIM</t>
  </si>
  <si>
    <t>4° TRIM</t>
  </si>
  <si>
    <t>ACTIVIDADES DEL PRODUCTO</t>
  </si>
  <si>
    <t>% Ponderación Actividades</t>
  </si>
  <si>
    <t>Fecha Inicio</t>
  </si>
  <si>
    <t>Fecha fin</t>
  </si>
  <si>
    <t>Responsable Actividad</t>
  </si>
  <si>
    <t>4. Fortalecer la capacidad de gestión y desarrollo institucional e interinstitucional, para consolidar la modernización de la UAECOB y llevarla a la excelencia</t>
  </si>
  <si>
    <t>1. Dirección</t>
  </si>
  <si>
    <t>Revista virtual: "Bomberos Hoy el Magazzine".</t>
  </si>
  <si>
    <t>Pdf.</t>
  </si>
  <si>
    <t>En el año se realizarán 12 publicaciones, en las cuales se destacará la  información más importante realizada durante el mes en curso, para de esta forma mantener actualizado al personal de la UAECOB.</t>
  </si>
  <si>
    <t>Oficina Asesora Prensa y Comunicaciones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</si>
  <si>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</si>
  <si>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2. Oficina de Control Interno</t>
  </si>
  <si>
    <t>Oficina de Control Interno</t>
  </si>
  <si>
    <t>3. Oficina Asesora de Planeación</t>
  </si>
  <si>
    <t>Implementación de un servicio y/o tramite en la ventanilla única de Atención al Ciudadano.</t>
  </si>
  <si>
    <t>Diana Poveda</t>
  </si>
  <si>
    <t>Unidades</t>
  </si>
  <si>
    <t>Unidad</t>
  </si>
  <si>
    <t>4. Oficina Asesora Jurídica</t>
  </si>
  <si>
    <t>2. Generar corresponsabilidad del riesgo mediante la prevención, mitigación, transferencia y preparación con la comunidad ante el riesgo de incendios, incidentes con materiales peligrosos y rescates en general</t>
  </si>
  <si>
    <t>5. Subdirección de Gestión del Riesgo</t>
  </si>
  <si>
    <t>6. Subdirección Operativa</t>
  </si>
  <si>
    <t>7. Subdirección Logística</t>
  </si>
  <si>
    <t>Porcentaje</t>
  </si>
  <si>
    <t>8. Subdirección de Gestión Corporativa</t>
  </si>
  <si>
    <t>Capacitaciones</t>
  </si>
  <si>
    <t>9. Subdirección de Gestión Humana</t>
  </si>
  <si>
    <t>Pilar o Eje Transversal</t>
  </si>
  <si>
    <t>Meta Plan de Desarrollo o de Producto</t>
  </si>
  <si>
    <t>7. Gobierno Legítimo, fortalecimiento Local y eficiencia</t>
  </si>
  <si>
    <t>71. Incrementar a un 90% la sostenibilidad del SIG en el Gobierno Distrital</t>
  </si>
  <si>
    <t>3.  Construcción de comunidad y cultura ciudadana</t>
  </si>
  <si>
    <t>103. Adelantar el 100% de acciones para la prevención y mitigación del riesgo de incidentes forestales (connatos, quemas e incendios)</t>
  </si>
  <si>
    <t>Estado del Producto</t>
  </si>
  <si>
    <t>Evidencia</t>
  </si>
  <si>
    <t>Tipo de resultado</t>
  </si>
  <si>
    <t>Descripción Avance y/o justificación del incumplimiento</t>
  </si>
  <si>
    <r>
      <t xml:space="preserve">Acción de mejora 
</t>
    </r>
    <r>
      <rPr>
        <b/>
        <i/>
        <sz val="10"/>
        <rFont val="Calibri"/>
        <family val="2"/>
        <scheme val="minor"/>
      </rPr>
      <t>*aplica si no se presentó avance</t>
    </r>
  </si>
  <si>
    <r>
      <t xml:space="preserve">Avance % 
</t>
    </r>
    <r>
      <rPr>
        <b/>
        <i/>
        <sz val="11"/>
        <color theme="0"/>
        <rFont val="Calibri"/>
        <family val="2"/>
        <scheme val="minor"/>
      </rPr>
      <t>*En escala de 1 a 100%</t>
    </r>
  </si>
  <si>
    <t>Descripción avance y/o justificación del incumplimiento</t>
  </si>
  <si>
    <t>116  Renovar en un 50% la dotación de Equipos de Protección Personal del Cuerpo de Bomberos de Bogotá</t>
  </si>
  <si>
    <t>Gestión de las Comunicaciones Internas y Externas</t>
  </si>
  <si>
    <t>Evaluación Independiente</t>
  </si>
  <si>
    <t>Gestión Tecnológica</t>
  </si>
  <si>
    <t>Gestión de Asuntos Jurídicos</t>
  </si>
  <si>
    <t>Reducción del Riesgo</t>
  </si>
  <si>
    <t>Gestión Integral de Incendios</t>
  </si>
  <si>
    <t>Gestión para la Búsqueda y Rescate</t>
  </si>
  <si>
    <t>Gestión Integrada</t>
  </si>
  <si>
    <t>Gestión de Infraestructura</t>
  </si>
  <si>
    <t xml:space="preserve">Gestión Logística en Emergencias
Gestión Integral de Incendios
</t>
  </si>
  <si>
    <t>CUMPLIMIENTO ACTIVIDADES</t>
  </si>
  <si>
    <t>AVANCE PONDERADO ACUMULADO PA</t>
  </si>
  <si>
    <t>AVANCE PONDERADO PERIODO EVALUADO PA</t>
  </si>
  <si>
    <t>Reponderación actividad calculo en el periodo</t>
  </si>
  <si>
    <t>Suma de AVANCE PONDERADO ACUMULADO PA</t>
  </si>
  <si>
    <t>Avance acumulado en la gestión de las actividades del Plan de Acción Institucional.</t>
  </si>
  <si>
    <t>INDICADORES</t>
  </si>
  <si>
    <t>EN EJECUCIÓN</t>
  </si>
  <si>
    <t>SIN EJECUTAR</t>
  </si>
  <si>
    <t>Cuenta de Estado del Producto</t>
  </si>
  <si>
    <t>Total general</t>
  </si>
  <si>
    <t>Cultura de Servicio</t>
  </si>
  <si>
    <t>PORCENTAJE</t>
  </si>
  <si>
    <t>ESCALA</t>
  </si>
  <si>
    <t>Avance</t>
  </si>
  <si>
    <t>grado</t>
  </si>
  <si>
    <t>Puntos</t>
  </si>
  <si>
    <t>x</t>
  </si>
  <si>
    <t>y</t>
  </si>
  <si>
    <t>Inicio</t>
  </si>
  <si>
    <t>Fin</t>
  </si>
  <si>
    <t>Dependencia</t>
  </si>
  <si>
    <t>Avance ponderado de las metas de los productos del Plan de acción Institucional.</t>
  </si>
  <si>
    <t>Productos</t>
  </si>
  <si>
    <t>Actividades</t>
  </si>
  <si>
    <t>Titullo grafico</t>
  </si>
  <si>
    <t>Mostrar Productos</t>
  </si>
  <si>
    <t>Mostrar Actividades</t>
  </si>
  <si>
    <t>% alcanzado</t>
  </si>
  <si>
    <t>total</t>
  </si>
  <si>
    <t>ESTADO</t>
  </si>
  <si>
    <t>No. De Producto</t>
  </si>
  <si>
    <t>Noticiero "Bomberos Hoy"</t>
  </si>
  <si>
    <t>Periódico virtual "El Hidrante!</t>
  </si>
  <si>
    <t>Reportaje: Bomberos en acción</t>
  </si>
  <si>
    <t>La foto de la semana</t>
  </si>
  <si>
    <t>Crónica: Historias en Bomberos Bogotá</t>
  </si>
  <si>
    <t>Jornadas de articulación con la Academia</t>
  </si>
  <si>
    <t>Curso Bomberitos 
"Nicolas Quevedo Rizo"</t>
  </si>
  <si>
    <t>Revisión de hidrantes en Bogotá</t>
  </si>
  <si>
    <t>Coordinador Sistema de Gestión Documental- Francisco Rubiano</t>
  </si>
  <si>
    <t>CONTROL DE CAMBIO: (Versión No. 11)</t>
  </si>
  <si>
    <t>1. Se realizó la actualización del formato, el cual se divide en tres (3) libros de Excel; Plan de Acción 2019 Producto, Plan de Acción 2019 Actividades, y Plan de Desarrollo 2019 Matriz</t>
  </si>
  <si>
    <t>2. Cada uno de los libros contiene una nueva estructura para su formulación y Seguimiento.</t>
  </si>
  <si>
    <t>3. El Instructivo contiene la metodología para la formulación, seguimiento y evaluación al Plan de Acción y a la Matriz Plan de Desarrollo.</t>
  </si>
  <si>
    <t>Área de Infraestructura</t>
  </si>
  <si>
    <t>MALO</t>
  </si>
  <si>
    <t>(Todas)</t>
  </si>
  <si>
    <t xml:space="preserve">PROCESO </t>
  </si>
  <si>
    <t xml:space="preserve">PROCESO  </t>
  </si>
  <si>
    <t xml:space="preserve"> PROCESO </t>
  </si>
  <si>
    <t>DEPENDENCIA RESPONSABLE</t>
  </si>
  <si>
    <t>Gestión de Servicio a la Ciudadania</t>
  </si>
  <si>
    <t>Sistema Integrado de Conservación Documental</t>
  </si>
  <si>
    <t>TRD convalidada por el Consejo Distrital de Archivo</t>
  </si>
  <si>
    <t>Coordinador Sistema de Gestión Documental</t>
  </si>
  <si>
    <t>Elaboración de estudios, diseños y obras  de la estación de bomberos las Ferias.</t>
  </si>
  <si>
    <t>META TRI
(celda O)</t>
  </si>
  <si>
    <t>Programado trimestre</t>
  </si>
  <si>
    <t>AVANCE  TRIM</t>
  </si>
  <si>
    <t>PROGRAMADO TRI</t>
  </si>
  <si>
    <t>META Y AVANCE TRE</t>
  </si>
  <si>
    <t>Implementación del SIC (Sistema Integrado de Conservación</t>
  </si>
  <si>
    <t>TRD Convalidada</t>
  </si>
  <si>
    <t>Aprobación de las TRD en el Comité Institucional de Gestión y Desempeño</t>
  </si>
  <si>
    <t>Implementación TRD convalidadas.</t>
  </si>
  <si>
    <t>Elaboración de estudios previos para la construcción del reforzamiento estructural de la Estación de Bomberos de Marichuela - B10</t>
  </si>
  <si>
    <t>Gestión Humana</t>
  </si>
  <si>
    <t>115. Crear (1) escuela de formación y capacitación de bomberos</t>
  </si>
  <si>
    <t>Seguridad y Salud en el Trabajo</t>
  </si>
  <si>
    <t>103. Adelantar el 100% de acciones parala prevención y mitigación del riesgo de incidentes forestales (connatos, quemas e incendios)</t>
  </si>
  <si>
    <t>Gestion Integral de Parque Automotor y HEAS</t>
  </si>
  <si>
    <t>Subdireccion Logistica</t>
  </si>
  <si>
    <t>Proceso Pre-contractual Mantenimiento Correctivo y Preventivo de Parque Automotor</t>
  </si>
  <si>
    <t>Realizar Diagnostico del estado actual de los Procedimientos para Parque Automotor</t>
  </si>
  <si>
    <t>Recopilar informacion a traves de Mesas de trabajo con el personal lider en los procedimientos de Parque Automotor con el fin de actualizar los procedimientos.</t>
  </si>
  <si>
    <t xml:space="preserve">Elaborar y/o actualizar los procedimientos de Parque Automotor </t>
  </si>
  <si>
    <t>Subdireccion Logistica -Parque Automotor</t>
  </si>
  <si>
    <t>Plan Anual de Auditoria vigencia 2020</t>
  </si>
  <si>
    <t>Cumplir el 100% de las actividades programadas en el Plan Anual de Auditorías para la vigencia</t>
  </si>
  <si>
    <t>Rubén Antonio Mora Garcés
Jefe Oficina de Control Interno</t>
  </si>
  <si>
    <t>Gestionar el PAA para el 1er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reportes electrónicos, memorandos, a las partes interesadas. 10%</t>
  </si>
  <si>
    <t>Gestionar el PAA para el 2do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</si>
  <si>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3er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</si>
  <si>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4to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</si>
  <si>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Ejercicio de incendios en edificios de gran altura (IEGA)</t>
  </si>
  <si>
    <t>Subdirección Operativa / Comandantes
  y  Jefes de estación</t>
  </si>
  <si>
    <t>Subdirección Operativa / Comandantes
y Jefes de estación</t>
  </si>
  <si>
    <t>Foro Rescate Vehicular</t>
  </si>
  <si>
    <t>Subdirección Operativa / Comandantes  y 
 Sgto.Carlos Alberto Ramirez Parra.</t>
  </si>
  <si>
    <t xml:space="preserve">Ejercicio de uso efectivo de manejo de aguas en incendios forestales </t>
  </si>
  <si>
    <t>Equipos, herramientas y accesorios (EHA´S) para la atención de incendios y búsqueda y rescate.</t>
  </si>
  <si>
    <t>Adquirir equipos, herramientas y accesorios (EHA´S) para la atención de incendios y búsqueda y rescate.</t>
  </si>
  <si>
    <t>Subdirección Operativa</t>
  </si>
  <si>
    <t>Subdirección Operativa / Comandantes 
  y Jefes de estación</t>
  </si>
  <si>
    <t>Ejercicio práctico de rescate por extensión y aguas rápidas.</t>
  </si>
  <si>
    <t xml:space="preserve">
Resultado estadístico</t>
  </si>
  <si>
    <t>Subdirección Operativa / Comandantes y Jefes de estación</t>
  </si>
  <si>
    <t>Gestión Integral de Incendios, Gestión para la Búsqueda y Rescate, Gestión Logística de Emergencias.</t>
  </si>
  <si>
    <t>Equipos, Herramientas y Accesorios (EHA´S) para la atención de incendios y búsqueda y rescate.</t>
  </si>
  <si>
    <t xml:space="preserve">Elaboración  y entrega de documentos precontractuales radicados en la Oficina Asesora Jurídica de la entidad. </t>
  </si>
  <si>
    <t xml:space="preserve">Conocimiento del Riesgo </t>
  </si>
  <si>
    <t>Empresas capacitadas</t>
  </si>
  <si>
    <t>Realizar 5 capacitaciones virtuales objeto de la resolución 256 de 2014.</t>
  </si>
  <si>
    <t>Diseñar la “Capacitación de Reentrenamiento Virtual para las Brigadas Contra Incendio Clase I”.</t>
  </si>
  <si>
    <t>Subdirección de Gestión del Riesgo.</t>
  </si>
  <si>
    <t>Elaboración del documento "Reentrenamiento Virtual Brigadas Contra Incendio Clase I”.</t>
  </si>
  <si>
    <t xml:space="preserve">Revisión del material de capacitación para las brigadas contra incendio. </t>
  </si>
  <si>
    <t>Elaboración del documento proyecto de "Virtualización de Capacitación a Brigadas Empresariales".</t>
  </si>
  <si>
    <t xml:space="preserve">Presentación del proyecto al Subdirector de Gestión del riesgo. </t>
  </si>
  <si>
    <t>31/06/2020</t>
  </si>
  <si>
    <t>Gestión de las Comunicaciones</t>
  </si>
  <si>
    <t>PDF enviado por correo electrónico</t>
  </si>
  <si>
    <t>Noticiero en video subido a la plataforma de YouTube de la entidad</t>
  </si>
  <si>
    <t>En el año se realizarán 50 publicaciones, en las cuales se destacará la información de los eventos, actividades y emergencias más relevantes desarrolladas durante la semana en curso en que se emita el noticiero</t>
  </si>
  <si>
    <t>Imagen enviada a través de correo electrónico a las cuentas de la UAECOB</t>
  </si>
  <si>
    <t>En el año se realizarán 50 publicaciones, en las cuales se destacará la información de comunicación interna, para de esta forma mantener actualizado al personal de la UAECOB.</t>
  </si>
  <si>
    <t>Video enviado a través de Redes Sociales y publicado en los noticieros de cada semana de la UAECOB</t>
  </si>
  <si>
    <t>50 Videos enviado a través de Redes Sociales y publicado en los noticieros de cada semana de la UAECOB. De esta forma se mostrará a la comunidad la labor que realizan los Bomberos en materia de atención de incidentes</t>
  </si>
  <si>
    <t>Foto diagramada publicada en redes sociales</t>
  </si>
  <si>
    <t>50 Fotos diagramada publicada en redes sociales. A través de una fotografía mostrar el incidente o hecho que haya sido relevante durante la semana y que por sí misma genere impacto visual</t>
  </si>
  <si>
    <t>50 Video. Contar a través de videos las historias que suceden en las estaciones o a los bomberos y que son dignas de contar</t>
  </si>
  <si>
    <t>Periódico virtual "El Hidrante"</t>
  </si>
  <si>
    <t>Gestionar tres ediciones revista virtual. correspondientes al 1er trimestre, realizando la recopilación de la información, diseño y  publicación.</t>
  </si>
  <si>
    <t>Gestionar tres ediciones revista virtual. correspondientes al 2do trimestre, realizando la recopilación de la información, diseño y  publicación.</t>
  </si>
  <si>
    <t>Gestionar tres ediciones revista virtual. correspondientes al 3er trimestre, realizando la recopilación de la información, diseño y  publicación.</t>
  </si>
  <si>
    <t>Gestionar tres ediciones revista virtual. correspondientes al 4to trimestre, realizando la recopilación de la información, diseño y  publicación.</t>
  </si>
  <si>
    <t>Se realizarán 12 noticieros con su respectivas notas y presentaciones, recopilando la información en los diferentes eventos que se realicen en la entidad, se escribirán los textos y se editarán; para finalmente ser emitidos</t>
  </si>
  <si>
    <t>Se realizarán 13 noticieros con su respectivas notas y presentaciones, recopilando la información en los diferentes eventos que se realicen en la entidad, se escribirán los textos y se editarán; para finalmente ser emitidos</t>
  </si>
  <si>
    <t>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t>
  </si>
  <si>
    <t>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t>
  </si>
  <si>
    <t>Semanalmente se visitarán las estaciones de Bomberos para poder acompañarlos en las emergencias que surjan. Luego se editarán para ser emitidos en el noticiero. Pare este trimestre se tiene una meta de 12 crónicas</t>
  </si>
  <si>
    <t>Semanalmente se visitarán las estaciones de Bomberos para poder acompañarlos en las emergencias que surjan. Luego se editarán para ser emitidos en el noticiero. Pare este trimestre se tiene una meta de 13 crónicas</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</si>
  <si>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</si>
  <si>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</si>
  <si>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</si>
  <si>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t>
  </si>
  <si>
    <t>Identificar dos necesidades de transferencia de conocimiento, con el fin de fortalecer  procedimientos actuales de la Entidad. Estas transferencias de conocimientos se podrá realizar a través de un intercambio de experiencias usando los canales de cooperación internacional y la articulación interinstitucional local</t>
  </si>
  <si>
    <t>Grupo Cooperación Internacional y Alianzas Estratégicas</t>
  </si>
  <si>
    <t>Se realizarán en el año 2 actividades de articulación con la Academia, donde se promueve la interlocución con universidades e instituciones de educación superior y técnica sobre temas de interés relacionados con las actividades bomberiles</t>
  </si>
  <si>
    <t>Actualización del modelo de caracterización del relacionamiento de la UAECOB con sus grupos de interés</t>
  </si>
  <si>
    <t>Se entregará el modelo actualizado que describa los elementos fundamentales bajo los cuales se desarrolla la articulación de la UAECOB con sus aliados estratégicos</t>
  </si>
  <si>
    <t xml:space="preserve">Identificar y gestionar a través de cooperación técnica dos transferencias de conocimiento con el fin de fortalecer  procedimientos actuales de la Entidad </t>
  </si>
  <si>
    <t xml:space="preserve">Identificar y sistematizar una necesidades de transferencia de conocimiento, posibles cooperantes y equipo de trabajo </t>
  </si>
  <si>
    <t>Gestionar el enlace y canal formal de cooperación</t>
  </si>
  <si>
    <t>Coordinar y hacer seguimiento a mesas de trabajo para ejecutar la transferencia de conocimiento</t>
  </si>
  <si>
    <t>Informe de la transferencia de conocimiento</t>
  </si>
  <si>
    <t xml:space="preserve">Identificar y sistematizar una necesidades de transferencia de conocimiento a nivel local, posibles cooperantes y equipo de trabajo </t>
  </si>
  <si>
    <t>Realizar una actividad de articulación con la academia correspondientes al 1er semestre, gestionando la participación de al menos una institución, seleccionando el tema y realizar convocatoria.</t>
  </si>
  <si>
    <t>Realizar una actividad de articulación con la academia correspondientes al 1er trimestre, gestionando la participación de al menos una institución, seleccionando el tema y realizar convocatoria.</t>
  </si>
  <si>
    <t>Actualización Grupos de Interés de la UAECOB</t>
  </si>
  <si>
    <t>Atualización la estrategia de cooperación de la UAECOB deacuerdo al nuevo contexto interno y externo de la entidad</t>
  </si>
  <si>
    <t xml:space="preserve">Actualización del  diseño del modelo </t>
  </si>
  <si>
    <t>Solicitud de publicación y socialización del modelo</t>
  </si>
  <si>
    <t xml:space="preserve">Actualización de formatos y procedimientos de las diferentes modalidades de contratación </t>
  </si>
  <si>
    <t>Formatos y procedimientos actualizados</t>
  </si>
  <si>
    <t>Socialización formatos y procedimientos de las diferetes modalidades de contratación</t>
  </si>
  <si>
    <t>Actas de reunión</t>
  </si>
  <si>
    <t>Jornada de Contratación Estatal</t>
  </si>
  <si>
    <t>Memorias jornada</t>
  </si>
  <si>
    <t>Jornada de Defensa Judicial</t>
  </si>
  <si>
    <t>Proyectos de formatos y procedimientos</t>
  </si>
  <si>
    <t>Oficina Asesora Jurídica</t>
  </si>
  <si>
    <t>Publicación de formatos y procedimientos</t>
  </si>
  <si>
    <t>Convocatoria</t>
  </si>
  <si>
    <t>Agenda de la Jornada Acadamica</t>
  </si>
  <si>
    <t>Memorias de la reunión</t>
  </si>
  <si>
    <t xml:space="preserve">Gestión estratégica </t>
  </si>
  <si>
    <t>92. Optimizar sistemas de información implementados y optimizados</t>
  </si>
  <si>
    <t>Afinamiento de los servidores  y de la SAM virtuales de la entidad</t>
  </si>
  <si>
    <t>Migración de la data del misional antiguo al nuevo</t>
  </si>
  <si>
    <t>SICOVI , SIREP, y certificaciones.</t>
  </si>
  <si>
    <t>Sistema del liquidador misional (SLM)</t>
  </si>
  <si>
    <t>Que todas las bases de datos digitales y físicas queden registradas ante el registro Nacional de base de datos</t>
  </si>
  <si>
    <t>Migrar la información que soporte el misional nuevo</t>
  </si>
  <si>
    <t>Facilitar al usuario la liquidación de la nómina mensual</t>
  </si>
  <si>
    <t>Análisis y diagnóstico de la situación actual</t>
  </si>
  <si>
    <t xml:space="preserve">Anexos técnicos de los requerimientos mínimos </t>
  </si>
  <si>
    <t>Levantamiento de información</t>
  </si>
  <si>
    <t>Parametrización y ajustes</t>
  </si>
  <si>
    <t xml:space="preserve">Pruebas </t>
  </si>
  <si>
    <t>Capacitación</t>
  </si>
  <si>
    <t>Determinación si son susceptibles de inscripción</t>
  </si>
  <si>
    <t>Recibir información del modelo de Datos del nuevo misional</t>
  </si>
  <si>
    <t>Establecer la concordancia en tipo de dato y relaciones con el antiguo</t>
  </si>
  <si>
    <t>Construcción de script para la migración</t>
  </si>
  <si>
    <t>Inscribirla ante la Superintendencia de industria y comercio</t>
  </si>
  <si>
    <t>28//02/2020</t>
  </si>
  <si>
    <t>31/04/2020</t>
  </si>
  <si>
    <t>Eberto Palacio Royero</t>
  </si>
  <si>
    <t>Ana Mercedes Orjuela Rodrigrez</t>
  </si>
  <si>
    <t>Luis Alberto Carmona Pertuz</t>
  </si>
  <si>
    <t>Area de Planeación y Gestión Estrategica - OAP</t>
  </si>
  <si>
    <t xml:space="preserve">Ventanilla única de atención ciudadano. </t>
  </si>
  <si>
    <t>Diseño, desarrollo e implementación de la nueva intranet para la UAECOB</t>
  </si>
  <si>
    <t xml:space="preserve">Transición de la Estrategia de Gobierno en linea a la implementacion de la Política de Gobierno Digital </t>
  </si>
  <si>
    <t>Realizar el diseño, desarrollo de la nueva Intranet para la UAECOB</t>
  </si>
  <si>
    <t>Publicacion en la pagina web</t>
  </si>
  <si>
    <t>Socializacion al interior de la Entidad</t>
  </si>
  <si>
    <t>Juan Carlos Camacho</t>
  </si>
  <si>
    <t>Gestión Estrategica</t>
  </si>
  <si>
    <t xml:space="preserve">Puesta y funcionamiento del sistema de información Misional para la UAECOB. </t>
  </si>
  <si>
    <t xml:space="preserve">Registro nacional de bases de datos ante la Superintendencia de Industria y Comercio. </t>
  </si>
  <si>
    <t xml:space="preserve">Migración data del misional antiguo al nuevo. </t>
  </si>
  <si>
    <t xml:space="preserve">(Sistema integrado de admón. de personal) - Nuevo módulo de generación histórico para la liquidación de las demandas) </t>
  </si>
  <si>
    <t xml:space="preserve">(Sistema integrado de admón. de personal) - Nuevo módulo de cálculo de recargos extras y compensatorios para la liquidación mensual de la nómina. </t>
  </si>
  <si>
    <t>Sicovi, Sirep, y Certificaciones.</t>
  </si>
  <si>
    <t>Sistema del Liquidador Misional (SLM)</t>
  </si>
  <si>
    <t>Sistema de administración de capacitación a brigadistas contra incendios empresariales Clase 1 (MISCIO-BRICIM)</t>
  </si>
  <si>
    <t xml:space="preserve">Entregar en funcionamiento el funcionamiento del sistema de información Misional de la UAECOB. </t>
  </si>
  <si>
    <t xml:space="preserve">Que todas las bases de datos digitales y físicas queden registradas ante el registro Nacional de base de datos. </t>
  </si>
  <si>
    <t xml:space="preserve">Migrar la información que soporte el misional nuevo. </t>
  </si>
  <si>
    <t>La extracción automática de la información histórica de las liquidaciones de recargos y horas extras del personal Operativo UAECOB.</t>
  </si>
  <si>
    <t xml:space="preserve">Facilitar al usuario la liquidación de la nómina mensual. </t>
  </si>
  <si>
    <t>Mejoras y actualizaciones de las aplicaciones SICOVI, SIREP, Y Certificaciones.</t>
  </si>
  <si>
    <t xml:space="preserve">Poner en servicio el software para el concepto de revisiones técnicas para el área de atención a la ciudadanía. </t>
  </si>
  <si>
    <t xml:space="preserve">Aplicación lista para salir al ambiente de producción - Sistema del Liquidador Misional (SLM). </t>
  </si>
  <si>
    <t>Presentación de estudios previos para afinamiento de los servidores y de la SAM virtuales de la Entidad.</t>
  </si>
  <si>
    <t>Presentación de estudios previos para afinamiento de los servidores y de la SAM virtuales de la entidad.</t>
  </si>
  <si>
    <t>Entregar en funcionamiento el sistema de información Misional de la UAECOB</t>
  </si>
  <si>
    <t>Aplicación lista para salir al ambiente de producción - Sistema del Liquidador Misional (SLM)</t>
  </si>
  <si>
    <t>Aplicación lista para salir al ambiente de producción el sistema de administración de capacitación a brigadistas contra incendios empresariales clase 1</t>
  </si>
  <si>
    <t xml:space="preserve">Presentación de estudios previos para afinamiento de los servidores y de la SAM virtuales de la Entidad. </t>
  </si>
  <si>
    <t>Diagnóstico y levantamiento de información</t>
  </si>
  <si>
    <t xml:space="preserve">Verificación o validación de la información migrada. </t>
  </si>
  <si>
    <t>Análisis y diagnóstico de la información histórica de las liquidaciones.</t>
  </si>
  <si>
    <t xml:space="preserve">Diseño del módulo de demandas. </t>
  </si>
  <si>
    <t xml:space="preserve">Desarrollo del módulo de demandas. </t>
  </si>
  <si>
    <t xml:space="preserve">Pruebas de liquidación cálculo de las demandas. </t>
  </si>
  <si>
    <t xml:space="preserve">Implementación del módulo de demandas.  </t>
  </si>
  <si>
    <t xml:space="preserve">Puesta en producción del módulo de demandas. </t>
  </si>
  <si>
    <t xml:space="preserve">Análisis y diagnóstico del Procedimiento que se lleva a cabo en las horas extras y recargos. </t>
  </si>
  <si>
    <t xml:space="preserve">Diseño del módulo de cálculo de horas extras.  </t>
  </si>
  <si>
    <t xml:space="preserve">Desarrollo del módulo de cálculo de horas extras. </t>
  </si>
  <si>
    <t xml:space="preserve">Pruebas de liquidación del cálculo de horas extras.  </t>
  </si>
  <si>
    <t xml:space="preserve">Implementación del módulo cálculo de horas extras. </t>
  </si>
  <si>
    <t xml:space="preserve">Puesta en producción del módulo cálculo de horas extras. </t>
  </si>
  <si>
    <t>Levantamiento de información para los requerimientos de las áreas interesadas en cada uno de las aplicaciones respectivas.</t>
  </si>
  <si>
    <t>Desarrollo de los requerimientos aprobados durante el período.</t>
  </si>
  <si>
    <t>Realizar las pruebas unitarias de los cambios de mejoras presentados en las aplicaciones.</t>
  </si>
  <si>
    <t>Actualización de las aplicaciones que se encuentran en ambiente de producción (Servidor de Aplicaciones).</t>
  </si>
  <si>
    <t>Verificación de la formulación implementada en la aplicación contra la formulación plasmada en la resolución de cobros de servicios de la entidad.</t>
  </si>
  <si>
    <t xml:space="preserve">Instalación de la aplicación en ambiente de producción (Servidor de aplicaciones). </t>
  </si>
  <si>
    <t>Realizar el desarrollo de las funcionalidades.</t>
  </si>
  <si>
    <t>Realizar las pruebas unitarias de la aplicación.</t>
  </si>
  <si>
    <t>Seguimiento, mantenimiento e implementación de la politica de Gobierno Digital.</t>
  </si>
  <si>
    <t>OBJETIVOS ESTRATÉGICOS</t>
  </si>
  <si>
    <t>Socialización formatos y procedimientos de las diferentes modalidades de contratación</t>
  </si>
  <si>
    <t>Gestión de Servicio a la Ciudadanía</t>
  </si>
  <si>
    <t xml:space="preserve">Identificar y gestionar a través de cooperación técnica dos transferencias de conocimiento con el fin de fortalecer procedimientos actuales de la Entidad.  </t>
  </si>
  <si>
    <t xml:space="preserve">Identificar dos necesidades de transferencia de conocimiento, con el fin de fortalecer procedimientos actuales de la Entidad. Esta transferencia de conocimientos se podrá realizar a través de un intercambio de experiencias usando los canales de cooperación internacional y la articulación interinstitucional local. </t>
  </si>
  <si>
    <t>Se realizarán en el año 2 actividades de articulación con la Academia, donde se promueve la interlocución con universidades e instituciones de educación superior y técnica sobre temas de interés relacionados con las actividades bomberiles.</t>
  </si>
  <si>
    <t>Área de Planeación y Gestión Estratégica - OAP</t>
  </si>
  <si>
    <t>Gestión Integral de Parque Automotor y HEAS</t>
  </si>
  <si>
    <t>Subdirección Logística</t>
  </si>
  <si>
    <t>Transición de la Estrategia de Gobierno en línea a la implementación de la Política de Gobierno Digital.</t>
  </si>
  <si>
    <t xml:space="preserve">Diseño, Revisión, estructuración e implementación de la Política de Gobierno Digital al interior de la UAECOB.  </t>
  </si>
  <si>
    <t>Implementación de  Cursos virtuales  en el LMS Docebo</t>
  </si>
  <si>
    <t>Publicación de cursos virtuales en el LMS Docebo</t>
  </si>
  <si>
    <t xml:space="preserve"> Implementación de contenidos productos (insumos) en realización, modificaciones y /o revisiones por parte de las àreas que necesiten implementar los cursos virtuales.</t>
  </si>
  <si>
    <t>Prueba piloto del curso virtual para su posterior  salida a producción.</t>
  </si>
  <si>
    <t>Implementación de  Cursos virtuales  en el LMS Docebo</t>
  </si>
  <si>
    <t xml:space="preserve">Estrategia de Transparencia, Gestión Ética y Lucha contra la Corrupción. </t>
  </si>
  <si>
    <t xml:space="preserve">Realizar el seguimiento de las actividades de la Estrategia de Transparencia, Gestión Ética y Lucha contra la Corrupción. </t>
  </si>
  <si>
    <t xml:space="preserve">Transparencia - realizar el seguimiento de la Ley de Transparencia y acceso a la información pública y realizar la Publicación en la página web de la Entidad. </t>
  </si>
  <si>
    <t xml:space="preserve">Gestión Ética - bajo la estrategia: UAECOB ES VALORES - se realizarán publicaciones en los canales de divulgación de la UAECOB para que la ciudadanía conozca la Integridad de la Entidad. </t>
  </si>
  <si>
    <t xml:space="preserve">Socialización del seguimiento del Plan Anticorrupción a la ciudadanía, a los funcionarios y contratistas de la Entidad. </t>
  </si>
  <si>
    <t xml:space="preserve">Fecha: Enero 30 de 2020 </t>
  </si>
  <si>
    <t>UNIDAD ADMINISTRATIVA ESPECIAL CUERPO OFICIAL BOMBEROS DE BOGOTÁ
PLAN DE ACCIÓN INSTITUCIONAL 
VIGENCIA 2020</t>
  </si>
  <si>
    <t>PRODUCTO</t>
  </si>
  <si>
    <t>ACTIVIDADES</t>
  </si>
  <si>
    <t>Gestionar la adquisición de un predio para la construcción de una (1) Escuela de Formación Bomberil.</t>
  </si>
  <si>
    <t>Coordinador de Infraestructura - Marco Hernández</t>
  </si>
  <si>
    <t>Estructuración y elaboración de los estudios previos para la adecuación y ampliación de la Estación de Bomberos de Marichuela - B10.</t>
  </si>
  <si>
    <t xml:space="preserve">Atender las necesidades de mantenimiento de las estaciones de bomberos y el edificio comando. </t>
  </si>
  <si>
    <t xml:space="preserve">Atender las necesidades definidas en el plan de mantenimiento de las estaciones de bomberos y el edificio comando. </t>
  </si>
  <si>
    <t>Gestionar la adquisición de dos predios para la construcción de dos (2) estaciones de Bomberos.</t>
  </si>
  <si>
    <t>Recibir el 100% de los estudios y diseños para la construcción de la estación de bomberos de Ferias.</t>
  </si>
  <si>
    <t>Revisión y ajustes de los procedimientos de Gestión de Servicio a la Ciudadanía.</t>
  </si>
  <si>
    <t>Total de documentos asociados a Gestión de Servicio a la Ciudadanía revisados y ajustados de acuerdo a lo definido.</t>
  </si>
  <si>
    <t>Servicio a la Ciudadanía - Jasbleidi Mojica Cardona</t>
  </si>
  <si>
    <t>Estrategias de formación, sensibilización y divulgación en temas de servicio y trámite de PQRSD.</t>
  </si>
  <si>
    <t>Estrategias de formación, sensibilización y divulgación en temas de servicio y trámite de PQRSD</t>
  </si>
  <si>
    <t xml:space="preserve">Diseño del Sistema Integrado de Conservación Documental </t>
  </si>
  <si>
    <t>Diseño del Sistema Integrado de Conservación Documental</t>
  </si>
  <si>
    <t>Coordinador Sistema de Gestión Documental - Francisco Rubiano</t>
  </si>
  <si>
    <t>Actualización de la TRD</t>
  </si>
  <si>
    <t>Implementación de TRD Actualizadas</t>
  </si>
  <si>
    <t>Actualización del PINAR</t>
  </si>
  <si>
    <t>Socialización de la actualización del PINAR</t>
  </si>
  <si>
    <t>Cierre de hallazgos de auditoría de la Subdirección de Gestión Corporativa</t>
  </si>
  <si>
    <t>Garantizar el acompañamiento a los procesos de la subdirección para el cierre de hallazgos de auditorías ejecutadas en el año 2019 y anteriores (a las que se haga seguimiento por parte del Ente o área que levanta el hallazgo).</t>
  </si>
  <si>
    <t>Coordinadora SIG - Natalia Trujillo Rendón</t>
  </si>
  <si>
    <t>Fortalecimiento de la Cultura del Sistema Integrado de Gestión</t>
  </si>
  <si>
    <t>Garantizar el fortaleciemiento de la cultura SIG en el 80% de los colaboradores operativos y administrativos.</t>
  </si>
  <si>
    <t>Gestión para Certificación ISO 9001-2015</t>
  </si>
  <si>
    <t>Gestionar la ejecución de la Auditoría de Otorgamiento</t>
  </si>
  <si>
    <t xml:space="preserve">Coordinador de Infraestructura </t>
  </si>
  <si>
    <t>Gestionar la adquisición de dos predios para la construcción de dos (2) estaciones de Bomberos</t>
  </si>
  <si>
    <t xml:space="preserve">Total de documentos asociados a Gestión de Servicio a la Ciudadanía revisados y ajustados de acuerdo a lo definido </t>
  </si>
  <si>
    <t>Servicio a la Ciudadanía</t>
  </si>
  <si>
    <t xml:space="preserve">Servicio a la Ciudadanía </t>
  </si>
  <si>
    <t>Identificación de las carcterísticas técnicas que cumpla con las especificaciones mínimas requeridas para la construcción de la escuela bomberil.</t>
  </si>
  <si>
    <t>Gestionar la consecución de un predio</t>
  </si>
  <si>
    <t>Selección del predio para la construcción de la Escuela.</t>
  </si>
  <si>
    <t>Recopilación de la información técnica necesaria para la elaboración de los estudios previos</t>
  </si>
  <si>
    <t xml:space="preserve">Recopilación de las necesidades de mantenimiento de las Estaciones y el Edificio Comando </t>
  </si>
  <si>
    <t>Definir los mantenimiento</t>
  </si>
  <si>
    <t>Atender las necesidades definidas</t>
  </si>
  <si>
    <t>Gestionar la consecución de los predios</t>
  </si>
  <si>
    <t>Listar los documentos asociados a la Gestión de Servicio a la Ciudadanía de la UAECOB</t>
  </si>
  <si>
    <t>Establecer un cronogrma de revisión y ajustes de los documentos.</t>
  </si>
  <si>
    <t>Ajustar los documentos de acuerdo al cronograma</t>
  </si>
  <si>
    <t>Definir los temas y alcance de las estrategias.</t>
  </si>
  <si>
    <t>Diseñar las estrategias de formación, sensibilización y divulgación en temas de servicio y trámite de PQRSD.</t>
  </si>
  <si>
    <t>Implementación y seguimiento de la estrategias de formación, sensibilización y divulgación en temas de servicio y trámite de PQRSD</t>
  </si>
  <si>
    <t>Elaboración del plan de conservación y el plan de preservación documental</t>
  </si>
  <si>
    <t xml:space="preserve">Adopción del Sistema del Sistema Integrado Documental </t>
  </si>
  <si>
    <t>Actualización de TRD</t>
  </si>
  <si>
    <t>Creación de los Anexos</t>
  </si>
  <si>
    <t>Presentación TRD al Consejo Distrital de Archivo para la convalidación.</t>
  </si>
  <si>
    <t>Acto Administrativo de adopción de las TRD convalidadas y publicadas en página Web Institucional.</t>
  </si>
  <si>
    <t>Socialización del PINAR</t>
  </si>
  <si>
    <t>Consolidación y revisión de hallazgos relacionados con los procesos de la Subdirección de Gestión Corporativa.</t>
  </si>
  <si>
    <t>Coordinadora SIG</t>
  </si>
  <si>
    <t>Reuniones con los procesos para analizar los hallazgos y actividades pendientes. Recopilación y análisis de evidencias.</t>
  </si>
  <si>
    <t>Gestionar el cierre de los hallazgos a través de la Oficina de Control Interno.</t>
  </si>
  <si>
    <t>Gestionar la contratación y el diseño del programa de fortalecimiento de la cultura SIG.</t>
  </si>
  <si>
    <t>Dar acompañamiento y garantizar el soporte logístico para el proceso de formación en las 17 estaciones y edificio comando.</t>
  </si>
  <si>
    <t>Gestionar y acompañar la ejecución de la auditoría de certificación.</t>
  </si>
  <si>
    <t>Hacer seguimiento a los planes de mejoramiento resultantes de la auditoría de certificación.</t>
  </si>
  <si>
    <t>Implementación del Sistema de Seguridad y Salud en el trabajo en la UAECOB</t>
  </si>
  <si>
    <t>Darle continuidad a la implementación  del Sistema de Gestión para la Seguridad y Salud en el trabajo con el fin de conseguir la calificacion aceptable frente a los estandares minimos 85%</t>
  </si>
  <si>
    <t>Desarollar el Plan Institucional de Capacitación y dar inicio a la implementación de la Escuela de Formacion Bomberil</t>
  </si>
  <si>
    <t>Durante el año 2020 en el desarrollo del PIC se realizarán  un total de  32 Capactiaciones al personal de la UEACOBB.</t>
  </si>
  <si>
    <t>Formación y Capacitación</t>
  </si>
  <si>
    <t>Durante el año 2020 en el desarrollo del PIC se realizarán  un total de  32 Capactiaciones al personal de la UEACOBB.
Dar inicio a la validación de Metodología a aplicar, perfiles y locaciones para la Escuela Bomberil</t>
  </si>
  <si>
    <t xml:space="preserve">Definicion de los mecanismos para la rendición de cuentas </t>
  </si>
  <si>
    <t xml:space="preserve">Auditoría al Sistema de Gestión </t>
  </si>
  <si>
    <t>12 Capacitaciones en la Línea Basica</t>
  </si>
  <si>
    <t>9 Capacitaciones en línea estratégica</t>
  </si>
  <si>
    <t xml:space="preserve">11 Capacitaciones en la línea administrativa </t>
  </si>
  <si>
    <t>Diagnóstico y levantamiento de información para la implementación de la Escuela de Formación Bomberil</t>
  </si>
  <si>
    <t xml:space="preserve">Ejecutar por turno un (1) ejercicio  de incendios en edificios de gran altura (IEGA) ,
con la participación mínima de seis (6) uniformados por Compañía.
Total tres (3) ejercicios. </t>
  </si>
  <si>
    <t>Ejercicio  Plan Específico de Respuesta (PER)
para Incendios</t>
  </si>
  <si>
    <t>Ejecutar  un ejercicio de
 Plan Específico de Respuesta (PER)  para:
 Riesgo de Incendios en una entidad pública o privada reconocida como patrimonio histórico y cultural de la ciudad
con la participación  mínima de dos uniformados por estación. 
Total un (1) ejercicio.</t>
  </si>
  <si>
    <t>Ejercicio  Plan Específico de Respuesta (PER)
para MATPEL.</t>
  </si>
  <si>
    <t>Ejecutar  un ejercicio de
Plan Específico de Respuesta (PER)  para:
Materiales Peligrosos 
con la participación  mínima de dos uniformados por estación. 
Total un (1) ejercicio.</t>
  </si>
  <si>
    <t>Ejecutar por turno, un (1) ejercicio  de rescate por extensión y de aguas rápidas, 
con la participación mínima de cinco (5) uniformados  por cada Compañía. 
Total tres (3) ejercicios.</t>
  </si>
  <si>
    <t xml:space="preserve">Entrenamiento y reentrenamiento en natación básica  al  personal operativo 
de la Entidad.  </t>
  </si>
  <si>
    <t>Ejecutar por turno el  entrenamiento y  reentrenamiento  en natación básica,
con la participación  mínima de veinte (20) uniformados por turno.
Total tres (3) ejercicios.</t>
  </si>
  <si>
    <t xml:space="preserve">Realizar  un (1) Foro  de Rescate Vehicular para el personal operativo  de la UAECOB con la participación  mínima de treinta y cuatro (34) uniformados  y socializarlo  en medio virtual institucional. </t>
  </si>
  <si>
    <t>Ejecutar por turno un (1) ejercicio  de instalación de sistemas hídricos para el uso efectivo de manejo de aguas en incendios forestales.
 Con la participación mínima de seis (6) uniformados por Compañía.
Total tres (3) ejercicios.</t>
  </si>
  <si>
    <t>Realizar un curso semestral de Bomberitos  "Nicolas Quevedo Rizo" por cada estación,  conforme al cronograma establecido por la Subdirección de Gestión del Riesgo.</t>
  </si>
  <si>
    <t>Revisar el 30%  del total de los hidrantes de la ciudad, según la jurisdicción de cada estación.</t>
  </si>
  <si>
    <r>
      <t xml:space="preserve">Ejecutar  un ejercicio de
</t>
    </r>
    <r>
      <rPr>
        <b/>
        <sz val="12"/>
        <rFont val="Calibri"/>
        <family val="2"/>
      </rPr>
      <t xml:space="preserve"> Plan Específico de Respuesta (PER)</t>
    </r>
    <r>
      <rPr>
        <sz val="12"/>
        <rFont val="Calibri"/>
        <family val="2"/>
      </rPr>
      <t xml:space="preserve">  </t>
    </r>
    <r>
      <rPr>
        <b/>
        <sz val="12"/>
        <rFont val="Calibri"/>
        <family val="2"/>
      </rPr>
      <t>para:
 Riesgo de Incendios en una entidad pública o privada reconocida como patrimonio histórico y cultural de la ciudad</t>
    </r>
    <r>
      <rPr>
        <sz val="12"/>
        <rFont val="Calibri"/>
        <family val="2"/>
      </rPr>
      <t xml:space="preserve">
con la participación  minima de dos uniformados por estación. 
Total un (1) ejercicio.</t>
    </r>
  </si>
  <si>
    <r>
      <t xml:space="preserve">Ejecutar  un ejercicio de
</t>
    </r>
    <r>
      <rPr>
        <b/>
        <sz val="12"/>
        <rFont val="Calibri"/>
        <family val="2"/>
      </rPr>
      <t>Plan Específico de Respuesta (PER)</t>
    </r>
    <r>
      <rPr>
        <sz val="12"/>
        <rFont val="Calibri"/>
        <family val="2"/>
      </rPr>
      <t xml:space="preserve">  </t>
    </r>
    <r>
      <rPr>
        <b/>
        <sz val="12"/>
        <rFont val="Calibri"/>
        <family val="2"/>
      </rPr>
      <t xml:space="preserve">para:
Materiales Peligrosos </t>
    </r>
    <r>
      <rPr>
        <sz val="12"/>
        <rFont val="Calibri"/>
        <family val="2"/>
      </rPr>
      <t xml:space="preserve">
con la participación  mínima de dos uniformados por estación. 
Total un (1) ejercicio.</t>
    </r>
  </si>
  <si>
    <t>Planificar la actividad.</t>
  </si>
  <si>
    <t>Ejecutar el ejercicio IEGA.</t>
  </si>
  <si>
    <t>Evaluación post ejercicio y entrega de Informe final
ante Comandantes y  Subdirector Operativo.</t>
  </si>
  <si>
    <t>Planificar la actividad</t>
  </si>
  <si>
    <t>Ejecutar el ejercicio.</t>
  </si>
  <si>
    <t>Evaluación post ejercicio y entregar de informe 
ante Comandantes y  Subdirector Operativo.</t>
  </si>
  <si>
    <t>Elaborar  documento de planeación.</t>
  </si>
  <si>
    <t>Evaluación POST ejercicio y entregar de informe 
ante Comandantes y  Subdirector Operativo.</t>
  </si>
  <si>
    <t>Ejecutar el  entrenamiento y reentrenamiento en natación básica al personal operativo (un  uniformado
por  estación  y por cada turno).</t>
  </si>
  <si>
    <t>Planificación de la actividad</t>
  </si>
  <si>
    <t>Convocatoria  del  personal operativo 
al Foro de Rescate Vehicular.</t>
  </si>
  <si>
    <t>Ejecutar el foro.</t>
  </si>
  <si>
    <t>Presentar un informe ejecutivo 
ante Comandantes y Subdirector Operativo</t>
  </si>
  <si>
    <t>Convocatoria primer semestre</t>
  </si>
  <si>
    <t>Ejecución primer semestre</t>
  </si>
  <si>
    <t>Convocatoria segundo semestre</t>
  </si>
  <si>
    <t>Ejecución segundo semestre</t>
  </si>
  <si>
    <t>Identificación de las zonas de trabajo por cada estación mediante  el análisis de mapas.</t>
  </si>
  <si>
    <t>Revisión física y  prueba funcional  de los hidrantes para determinar el estado</t>
  </si>
  <si>
    <t>Definición de la necesidad y elaboración de fichas técnicas.</t>
  </si>
  <si>
    <t>Verificación de  la expedición del  certificado de compromiso presupuestal (CRP) correspondiente.</t>
  </si>
  <si>
    <t>Procedimientos y/o Protocolo Actualizado del Parque Automotor</t>
  </si>
  <si>
    <t>Actualizacion de los  Procedimientos y/o Protocolo del Parque Automotor</t>
  </si>
  <si>
    <t>Procedimientos  y/o Protocolo Actualizado del Equipo Menor</t>
  </si>
  <si>
    <t>Actualizacion de los  Procedimientos y/o Protocolo de Equipo Menor</t>
  </si>
  <si>
    <t>Procedimiento y/o Protocolo Actualizado del Suministro de Combustible</t>
  </si>
  <si>
    <t>Actualizacion del  Procedimiento y/o Protocolo del Suministro de Combustible</t>
  </si>
  <si>
    <t xml:space="preserve">
Procedimiento y/o Protocolo del Mantenimiento Predictivo, Preventivo y Correctivo  de Equipos Especiales Pesados en Garantia.</t>
  </si>
  <si>
    <t>Actualizacion  del Procedimiento y/o Protocolo del Mantenimiento Predictivo, Preventivo y Correctivo  de Equipos Especiales Pesados en Garantia.</t>
  </si>
  <si>
    <t>Procedimientos  y/o Protocolo Actualizados del Equipo Menor</t>
  </si>
  <si>
    <t>Publicar en la ruta de la calidad los procedimientos Actualizados del Parque Automotor.</t>
  </si>
  <si>
    <t>Realizar Diagnostico del estado actual de los Procedimientos para Equipo Menor</t>
  </si>
  <si>
    <t xml:space="preserve">Subdireccion Logistica -Equipo Menor </t>
  </si>
  <si>
    <t>Recopilar informacion a traves de Mesas de trabajo con el personal lider en los procedimientos de Equipo Menor con el fin de actualizar los procedimientos.</t>
  </si>
  <si>
    <t>Subdireccion Logistica -Equipo Menor</t>
  </si>
  <si>
    <t>Elaborar y/o actualizar los procedimientos de Equipo Menor</t>
  </si>
  <si>
    <t>Publicar en la ruta de la calidad los procedimientos Actualizados del  Equipo Menor.</t>
  </si>
  <si>
    <t>Realizar Diagnostico del estado actual del Procedimiento de Suministro de Combustible</t>
  </si>
  <si>
    <t>Subdireccion Logistica -Equipo Menor y Parque Automotor</t>
  </si>
  <si>
    <t>Recopilar informacion a traves de Mesas de trabajo con el personal lider en el procedimientos de Suministro de Combustible con el fin de actualizar el procedimiento.</t>
  </si>
  <si>
    <t>Elaborar y/o actualizar el procedimiento de Suministro de Combustible</t>
  </si>
  <si>
    <t>Publicar en la ruta de la calidad el procedimiento Actualizado de Suministro de Combustible</t>
  </si>
  <si>
    <t>Realizar Diagnostico del estado actual del Procedimiento del Mantenimiento Predictivo, Preventivo y Correctivo  de Equipos Especiales Pesados en Garantia.</t>
  </si>
  <si>
    <t>Recopilar informacion a traves de Mesas de trabajo con el personal lider en los Procedimiento del Mantenimiento Predictivo, Preventivo y Correctivo  de Equipos Especiales Pesados en Garantia  con el fin de actualizar el procedimiento.</t>
  </si>
  <si>
    <t>Elaborar y/o actualiza el Procedimiento del Mantenimiento Predictivo, Preventivo y Correctivo  de Equipos Especiales Pesados en Garantia.</t>
  </si>
  <si>
    <t>Publicar en la ruta de la calidad el procedimiento Actualizado del Mantenimiento Predictivo, Preventivo y Correctivo  de Equipos Especiales Pesados en Garantia.</t>
  </si>
  <si>
    <t>Seguimiento y control al presupuesto de inversión.</t>
  </si>
  <si>
    <t>Generar los informes de seguimiento al presupuesto de inversión, vigencia y reserva.</t>
  </si>
  <si>
    <t>Seguimiento a los Planes Institucionales - Referentes Estrategicos</t>
  </si>
  <si>
    <t>Generar y socializar los informes de seguimiento.</t>
  </si>
  <si>
    <t>Formulación Plan de Desarrollo Distrital UAECOB</t>
  </si>
  <si>
    <t>Aportes a la formulación del Plan de Desarrollo Distrtial 2020 - 2024</t>
  </si>
  <si>
    <t>Plan Estrategico 2020 - 2024</t>
  </si>
  <si>
    <t>Documento que contiene la planificación económico-financiera, estratégica y organizativa con la que la entidad va abordar sus objetivos y metas.</t>
  </si>
  <si>
    <t>Área de Planeación y Gestión Estratégica.
Mejora Continua.</t>
  </si>
  <si>
    <t>Generar informe presupuestal corte 31 Dic 2019</t>
  </si>
  <si>
    <t>Generar informe presupuestal corte 30 junio 2020</t>
  </si>
  <si>
    <t>Generar informe presupuestal corte 31 de marzo 2020</t>
  </si>
  <si>
    <t>Generar informe presupuestal corte 30 septiembre 2020</t>
  </si>
  <si>
    <t>Generar el informe de seguimiento al Plan de Acción, Plan de Participación y Tablero de Indicadores corte 31 diciembre 2019</t>
  </si>
  <si>
    <t>Generar el informe de seguimiento al Plan de Acción, Plan de Participación y Tablero de Indicadores corte 30 marzo 2020</t>
  </si>
  <si>
    <t>Generar el informe de seguimiento al Plan de Acción, Plan de Participación y Tablero de Indicadores corte 30 junio 2020</t>
  </si>
  <si>
    <t>Generar el informe de seguimiento al Plan de Acción, Plan de Participación y Tablero de Indicadores corte 30 septiembre 2020</t>
  </si>
  <si>
    <t>Mesas de trabajo para la formulación de metas y necesidades</t>
  </si>
  <si>
    <t>Mesas de trabajo socialización y aprobación metas producto PDD.</t>
  </si>
  <si>
    <t>Formulación proyectos de inversión</t>
  </si>
  <si>
    <t>Armonización Presupuestal</t>
  </si>
  <si>
    <t>Generar y socializar metodologia  para la formulación del Plan Estrategico</t>
  </si>
  <si>
    <t>Mesas de trabajo para la construcción del Plan estrategico.</t>
  </si>
  <si>
    <t>Aprobación del Plan Estrategico 2020 -2024 por la mesa Directiva</t>
  </si>
  <si>
    <t>Socialización Plan estrategico 2020-2024</t>
  </si>
  <si>
    <t>Gestión Estrategica
Mejora Continua</t>
  </si>
  <si>
    <t>Lider Gestión Tecnologica</t>
  </si>
  <si>
    <t xml:space="preserve">Líder Gestión Tecnologíca </t>
  </si>
  <si>
    <t>Se tenían programadas 34 actividades que presentan el seguimiento resultado:
Sin iniciar:  5 estaban programadas para iniciar en febrero y marzo y terminarlas en mayo y junio, una actividad que no fue posible realizarla relacionada con la Sensibilización en el uso de la herramienta plan de mejoramiento institucional en la Unidad y Análisis de Causas por la declaración de estado de Emergencia y otra relacionada con la Auditoría a procedimientos de Prensa y Comunicaciones que se tiene prevista terminarla el 30 de abril, así como la auditoría a los procedimientos de Seguros, entre otros, todos por la declaratoria de trabajo en casa no logró iniciar su ejecución. 
En ejecución: 5, tres para cumplir en abril y una en mayo
Cumplidas: 24
En términos: 18
Fuera de términos :6</t>
  </si>
  <si>
    <t>Actas de reunión, video reuniones, informes de seguimiento, correos, certificados de publicación de información, oficios radicados.</t>
  </si>
  <si>
    <t>Con el fin de mejorar el cumplimiento del plan y de liberar la carga de trabajo en los meses siguientes y así iniciar con las actividades que por el aislamiento preventivo no sean realizado, se adelantaran las  siguientes actividades por parte de  los profesionales de la OCI estando trabajo en casa.
1. Plan de seguridad vial: planeada para abril
2. . Ley 1712/2014, planeada para mayo
3. Seguimiento al Comité de sostenibilidad contable: planeada para abril
4. Informe Directiva 003/2013: entregar informe en mayo
5. Seguimiento al Nuevo Marco normativo: programada para mayo
6. Capacitación análisis de causas: planeada para marzo.
Asimismo, se realizarán entrevistas virtuales con los jefes de estación para culminar la auditoría a los procesos de Central de Radio y seguimiento al parque automotor, es posible que se puedan adelantar otras actividades, pero todo depende de como avance el acceso de información de los procesos y de la OCI.
También se tiene previsto programar un CCCI  una vez se reanude el trabajo presencial con el fin de solicitar la modificación y eliminación de actividades PAA 2020.</t>
  </si>
  <si>
    <t>* Oficio intención de recibir predio dirigido al DADEP - radicado No. 2020E001498 ID: 37512.</t>
  </si>
  <si>
    <t>Se emite concepto técnico y jurídico por parte del Apoyo a la Supervisión y de la OAJ con relación al pago de las expensas.</t>
  </si>
  <si>
    <t>* Concepto técnico emitido por el apoyo a la supervisión.
* Concepto jurídico emitido por la OAJ Radicado No. 2020I005630 ID: 38512.</t>
  </si>
  <si>
    <t>Se adelantan visitas técnicas a las estaciones de bomberos con el fin de verificar el estado actual de su infraestructura y evidenciar las necesidades. Posteriormente, se elaboran fichas tecnicas para la vigencia 2020 con el diagnóstico de las necesidades que se presentan en las estaciones de bomberos.</t>
  </si>
  <si>
    <t>* Fichas técnicas elaboradas para cada estación.</t>
  </si>
  <si>
    <t>Se realiza busqueda de predios en las paginas web del DADEP y de la Caja de Vivienda Popular, donde se debe identificar un predio que cumpla con las especificaciones técnicas y de operatividad necesarias para las nuevas estaciones de bomberos, en ese sentido se realiza la verificación para las UPZs Calandaima y Nuevo Usme. Ubicaciones dispuestas en el Decreto 563 de 2007.</t>
  </si>
  <si>
    <t>Se solicita aclaración del Decreto 563 de 2007 ante la SDP, con el fin de tener claridad en los índices de construcción e índices de ocupación que debe regirse para el diseño de la nueva estación. La SDP da respuesta a la comunicación y se encuentra en estudio por parte de la obra y la interventoría.</t>
  </si>
  <si>
    <t>* Solicitud de aclaración de norma Radicado No. 2020E001013 ID: 34678.
* Respuesta SDP - Concepto de norma Radicado No. 2-2020-17821.</t>
  </si>
  <si>
    <t xml:space="preserve">Se listaron los documentos asociados a la Gestión de Servicio a la Ciudadanía de la UAECOB, definiendo cronogramade revisión y ajustes.
</t>
  </si>
  <si>
    <t>6.1 Cronograma de actualización de documentos asociados a la Gestión de Servicio a la Ciudadanía de la UAECOB.
 6.2 Se realiza revisión y propuesta de ajuste de Procedimiento para Tramite de Requerimientos de la Ciudadanía en la UAECOB.
6.3 Se diseña propuesta de Instructivo de Canales de Interacción en la UAECOB.
 6.4 Dichos documentos fueron remitidos al equipo SGI de la SGC y de calidad de OAP para su revisión y recomendaciones.</t>
  </si>
  <si>
    <t>6.1  Listado y cronograma de actualización
6.2 Propuesta de ajuste de Procedimiento para Tramite de Requerimientos de la Ciudadanía en la UAECOB.
 6.3 Propuesta de Instructivo de Canales de Interacción en la UAECOB.
 6.4 Dichos documentos fueron remitidos al equipo SGI de la SGC y de calidad de OAP para su revisión y recomendaciones.</t>
  </si>
  <si>
    <t>Se cordina el diseño de la estratpégia de sencibilización, formación y divulgación de gestión de servicio a la ciudadanía.</t>
  </si>
  <si>
    <t>7.1 Se adelanta reunión con el equipo de la Oficina de Prensa en la cual se acuerdan los temas a trabajar en la estrategia de divulgación y sensibilización.
7.2 Se adelanta reunión de articulación con la profesional de Cooperación Internacional y Alianzas Estratégicas de la Oficina Asesora de Planeación a fin de articular acciones para desarrollar el proceso de formación de Guía de Lenguaje Claro del Distrito.
7.3 Se realiza inscripción para participar en el Nodo Intersectorial de Lenguaje Claro e Incluyente de la Veeduría Distrital.
7.4 Se diseña estrategia de sensibilización, formación y divulgación de Gestión de Servicio a la Ciudadanía.
7.5 Se socializa con la Subdirectora de Gestión Corporativa la campaña "ojo Ciudadano", quien realiza recomendaciones las cuales son remitidas mediante correo a la Oficina de Prensa.</t>
  </si>
  <si>
    <t>7.1 Video reunión con Prensa
7.1 Correo con información para Prensa
7.2 Correo Veeduría Distrital
7.2 Correo OAP
7.2 Guía de Lenguaje Claro
7.3 Inscripción Nodos Sectoriales
7.4 Estrategia diseñada
7.5. Campaña Ojo Ciudadano
7.5 Correo de retroalimentación campaña Ojo ciudadano</t>
  </si>
  <si>
    <t>Se diseño el Plan de Trabajo (Cronograma) para la elaboración del Sistema Integrado de Conservación - SIC, donde se contempla la elaboración del Plan de Conservación Documental y Plan de Preservación a largo Plazo</t>
  </si>
  <si>
    <t>Plan de trabajo Actualización Tabla de Retención Documental - TRD y Sistema Integrado de Conservación - SIC.
Correo electrónico</t>
  </si>
  <si>
    <t>7.5%</t>
  </si>
  <si>
    <t>Se compilo la Información Institucional, se  analizo e interpreto y  se hizo  la valoración documental.
Se actualizo la Tabla de Retención Documental – TRD (propuesta) y se puso a consideración de la Subdirección Corporativa para ser remitida a las Dependencias de la UAECOB  para la revisión y comentarios.</t>
  </si>
  <si>
    <t>Plan de trabajo Actualización Tabla de Retención Documental - TRD y Sistema Integrado de Conservación - SIC.
Correo electrónica</t>
  </si>
  <si>
    <t>N/A</t>
  </si>
  <si>
    <t>Se realizó el segundo seguimiento al plan de mejoramiento de la Subdirección de Gestión Corporativa, donde dio como resultado el cierre de ocho (8) acciones. Esto equivale al 3.84% del 40% del compromiso programado  para el segundo trimestre.
Las acciones cerradas corresponden a los procesos de gestión financiera (7) e infraestructura (1).</t>
  </si>
  <si>
    <t>Se puede evidenciar la gestión por medio de el informe presentado por la Oficina de Control Interno, correos electrónicos y reuniones virtuales con los procesos.</t>
  </si>
  <si>
    <t>Se realiza busqueda de predios en las paginas web del DADEP y de la Caja de Vivienda Popular, donde se identifica un predio que cumple con las especificaciones técnicas y de operatividad necesarias para la Escuela de Formación Bomberil.</t>
  </si>
  <si>
    <t>Se remite oficio de intención de recibir predio en comodato por parte del DADEP.</t>
  </si>
  <si>
    <t>Se realiza visita al predio ubicado en la Avenida Circunvalar con calle 33.</t>
  </si>
  <si>
    <t>A la fecha no se cuenta con el presupuesto definitivo para la estructuración de los estudios previos, se debe contar con la Licencia de Construcción para iniciar con el proceso contractual.</t>
  </si>
  <si>
    <t xml:space="preserve">Se adelantan visitas técnicas a las estaciones de bomberos con el fin de verificar el estado actual de su infraestructura y evidenciar las necesidades. </t>
  </si>
  <si>
    <t>Se elaboran fichas tecnicas para la vigencia 2020 con el diagnóstico de las necesidades que se presentan en las estaciones de bomberos.</t>
  </si>
  <si>
    <t>No se encuentran predios con las características necesarias para las nuevas estaciones de bomberos.</t>
  </si>
  <si>
    <t>Se generó a través de Hoja de calculo listado de documentos asociados a la Gestión de Servicio a la Ciudadanía de la UAECOB.</t>
  </si>
  <si>
    <t>Se define cronograma para la revisión y ajustes de documentos asociados a la Gestión de Servicio a la Ciudadanía de la UAECOB.</t>
  </si>
  <si>
    <t>Se realiza revisión y propuesta de ajuste de Procedimiento para Tramite de Requerimientos de la Ciudadanía en la UAECOB.
Se diseña propuesta de Instructivo de Canales de Interacción en la UAECOB.
Dichos documentos fueron remitidos al equipo SGI de la SGC y de calidad de OAP para su revisión y recomendaciones.</t>
  </si>
  <si>
    <t>Se adelanta reunión con el equipo de la Oficina de Prensa en la cual se acuerdan los temas a trabajar en la estrategia de divulgación y sensibilización.
Se adelanta reunión de articulación con la profesional de Cooperación Internacional y Alianzas Estratégicas de la Oficina Asesora de Planeación a fin de articular acciones para desarrollar el proceso de formación de Guía de Lenguaje Claro del Distrito.
Se realiza inscripción para participar en el Nodo Intersectorial de Lenguaje Claro e Incluyente de la Veeduría Distrital.</t>
  </si>
  <si>
    <t>Se diseña estrategia de sensibilización, formación y divulgación de Gestión de Servicio a la Ciudadanía.</t>
  </si>
  <si>
    <t>Se socializa con la Subdirectora de Gestión Corporativa la campaña "ojo Ciudadano", quien realiza recomendaciones las cuales son remitidas mediante correo a la Oficina de Prensa.</t>
  </si>
  <si>
    <t>Se presento el plan de trabajo para la elaboración del Sistema Integrado de Conservación (plan de conservación y Plan de preservación documental)  y crograma respectivo para revisión y aprobación por parte de la Subdirección de Gestión Corpoprativa.</t>
  </si>
  <si>
    <t>Se termino la propuesta de actualización de TRD y se remitio a la Subdirección de Gestión Corporativa  para que sea enviada a las diferentes dependencias para la revisión respectiva.</t>
  </si>
  <si>
    <t>Se realizó la consolidación y revisión de hallazgos para el segundo seguimiento al plan de mejoramiento de la Subdirección de Gestión Corporativa, donde dio como resultado el cierre de ocho (8) acciones. Esto equivale al 4% del 40% del compromiso programado  para el segundo trimestre.
Las acciones cerradas corresponden a los procesos de gestión financiera (7) e infraestructura (1).</t>
  </si>
  <si>
    <t xml:space="preserve">Actualización de la Matriz Identificación de Peligros y evaluación de Riesgos </t>
  </si>
  <si>
    <t xml:space="preserve">Actualizacion de la Política y objetivos del Sistema de Gestión </t>
  </si>
  <si>
    <t>Se ha avanzado en la actualización de la Matriz de Identificación de Peligros y Valoración de Riesgos, se está finalizando la inlcusión de riesgos en los procedimientos por emergencia covid. El valor se en encuentra en un 65% de avance, es necesario finalmente la validación con grupos de interés.</t>
  </si>
  <si>
    <t>Para el Primer trimestre segun el cronograma, se llevó a cabo 1 Capacitacion de la linea basica. Esta capacitación contiene 52 sesiones, de las cuales se culminaron 32, debido a la emergencia sanitaria presentada a nivel mundial, el Cronograma Establecido para el PIC en la vigencia 2020, se suspendio temporalmente, teniendo en cuenta los lineamientos dados por el Gobierno Nacional y Distrital.</t>
  </si>
  <si>
    <r>
      <t xml:space="preserve">Para dar cumplimiento con el 1er Producto se ejecuto la siguiente actividad: 
1. </t>
    </r>
    <r>
      <rPr>
        <b/>
        <sz val="12"/>
        <color theme="1"/>
        <rFont val="Calibri"/>
        <family val="2"/>
        <scheme val="minor"/>
      </rPr>
      <t xml:space="preserve">Diagnostico del estado actual de los Procedimientos para Parque Automotor
</t>
    </r>
    <r>
      <rPr>
        <sz val="12"/>
        <color theme="1"/>
        <rFont val="Calibri"/>
        <family val="2"/>
        <scheme val="minor"/>
      </rPr>
      <t xml:space="preserve">
Se realizó diagnostico y  anaisis de las tareas que contiene el procedimiento de mantenimiento de parque automotor.  Dentro de esta actividad,  se evaluaron y desagruparon  las actividades y se analizo  el impacto que tienen sobre el producto final que es el mantenimiento de los vehículos de la UAECOB. 
1. Se tiene en cuenta para  el procedimiento la cantidad de factores por las que se generan las solIcitudes que ingresan a mesa logistica.                                                             
2. Se debe realizar los procesos de mantenimiento predictivo, basado en condicion para la programacion de las actividades de mantenimiento preventivo.
</t>
    </r>
  </si>
  <si>
    <t xml:space="preserve">1. Documento Informe de Mantenimiento
</t>
  </si>
  <si>
    <r>
      <rPr>
        <sz val="12"/>
        <color theme="1"/>
        <rFont val="Calibri"/>
        <family val="2"/>
        <scheme val="minor"/>
      </rPr>
      <t xml:space="preserve">Para dar cumplimiento con el 2do. producto se ejecuto la siguiente actividad: </t>
    </r>
    <r>
      <rPr>
        <b/>
        <sz val="12"/>
        <color theme="1"/>
        <rFont val="Calibri"/>
        <family val="2"/>
        <scheme val="minor"/>
      </rPr>
      <t xml:space="preserve">
1.  Diagnostico del estado actual de los Procedimientos para Equipo Menor
</t>
    </r>
    <r>
      <rPr>
        <sz val="12"/>
        <color theme="1"/>
        <rFont val="Calibri"/>
        <family val="2"/>
        <scheme val="minor"/>
      </rPr>
      <t xml:space="preserve">La Subdirección de Logística efectuó el diagnostico del procedimiento de mantenimiento de equipo menor, anaiizando cada una  de las actividades que contiene el procedimiento, para esto se efectuaron encuentros y reuniones con los ingenieros del área, con el fin de tener un contexto mas amplio de todas las tareas que se deben desarrollar para realizar el mantenimiento de los equipos. 
Las Actividades que se identificaron que deben ser objeto de modificación en el documento son las siguientes:
</t>
    </r>
    <r>
      <rPr>
        <b/>
        <sz val="12"/>
        <color theme="1"/>
        <rFont val="Calibri"/>
        <family val="2"/>
        <scheme val="minor"/>
      </rPr>
      <t xml:space="preserve">
</t>
    </r>
    <r>
      <rPr>
        <sz val="12"/>
        <color theme="1"/>
        <rFont val="Calibri"/>
        <family val="2"/>
        <scheme val="minor"/>
      </rPr>
      <t xml:space="preserve">- Se debe cambiar la periodicidad de las visitas preventivas a la estaciones de Bomberos, ya que tienen un periodo entre estas demasiado prolongado,  generando poco impacto sobre el personal uniformado que es nuestro cliente principal.
- Es necesario reformular la distribución de los técnicos que prestan su servicio en la reparación de los equipos en B-3, lo anterior, teniendo en cuenta que ellos deben tener mas participación en el mantenimeinto de equipos y deben tener mas presencia en las estaciones realizando mantenimiento preventivo y correctivo en los equipos.
</t>
    </r>
    <r>
      <rPr>
        <b/>
        <sz val="12"/>
        <color theme="1"/>
        <rFont val="Calibri"/>
        <family val="2"/>
        <scheme val="minor"/>
      </rPr>
      <t xml:space="preserve">
</t>
    </r>
  </si>
  <si>
    <t xml:space="preserve">1. Para el cumplimiento de la primera actividad la evidencia es Acta de reunión  con el Diagnostico  realizado con ingenieros del área.
</t>
  </si>
  <si>
    <r>
      <t xml:space="preserve">Para dar cumplimiento con el 3er.  producto se ejecuto la siguiente actividad: </t>
    </r>
    <r>
      <rPr>
        <b/>
        <sz val="12"/>
        <color theme="1"/>
        <rFont val="Calibri"/>
        <family val="2"/>
        <scheme val="minor"/>
      </rPr>
      <t xml:space="preserve">
1. Realizar Diagnostico del estado actual del Procedimiento de Suministro de Combustible
</t>
    </r>
    <r>
      <rPr>
        <sz val="12"/>
        <color theme="1"/>
        <rFont val="Calibri"/>
        <family val="2"/>
        <scheme val="minor"/>
      </rPr>
      <t xml:space="preserve">
Basado en la necesidad de un proceso de entrega de combustible a las unidades operativas en parque automotor y en equipo menor, Se requiere desarrollar protocolo de entrega de combustible. 
</t>
    </r>
  </si>
  <si>
    <t xml:space="preserve">1. Documento  Diagnostico Proceso Combustible
</t>
  </si>
  <si>
    <r>
      <rPr>
        <sz val="12"/>
        <color theme="1"/>
        <rFont val="Calibri"/>
        <family val="2"/>
        <scheme val="minor"/>
      </rPr>
      <t xml:space="preserve">Para dar cumplimiento con el 4to. Producto se ejecuto la siguiente actividad: </t>
    </r>
    <r>
      <rPr>
        <b/>
        <sz val="12"/>
        <color theme="1"/>
        <rFont val="Calibri"/>
        <family val="2"/>
        <scheme val="minor"/>
      </rPr>
      <t xml:space="preserve">
Realizar Diagnostico del estado actual del Procedimiento del Mantenimiento Predictivo, Preventivo y Correctivo  de Equipos Especiales Pesados en Garantia.
</t>
    </r>
    <r>
      <rPr>
        <sz val="12"/>
        <color theme="1"/>
        <rFont val="Calibri"/>
        <family val="2"/>
        <scheme val="minor"/>
      </rPr>
      <t xml:space="preserve">
Dado que los procesos de garantia de unidades vehiculares nuevas no esta instaurado dentro de la ruta de la calidad ,  surge la necesidad de desarrollar Procedimiento  basado en la información que se evidencia en los tiempos de garantias de los vehiculos pesados (unidades nuevas) suministrados por  los proveedores de estos para la operacion, dentro del plan de Mantenimiento Preventivo y Correctivo del Parque Automotor.
</t>
    </r>
    <r>
      <rPr>
        <b/>
        <sz val="12"/>
        <color theme="1"/>
        <rFont val="Calibri"/>
        <family val="2"/>
        <scheme val="minor"/>
      </rPr>
      <t/>
    </r>
  </si>
  <si>
    <t>1. Documento Plan y Cronograma de Mantenimiento Maquinas Extintoras Periodo de Garantia</t>
  </si>
  <si>
    <t>Se realizó diagnostico y  anaisis de las tareas que contiene el procedimiento de mantenimiento de parque automotor.  Dentro de esta actividad,  se evaluaron y desagruparon  las actividades y se analizo  el impacto que tienen sobre el producto final que es el mantenimiento de los vehículos de la UAECOB.
1. Se tiene en cuenta para  el procedimiento la cantidad de factores por las que se generan las solIcitudes que ingresan a mesa logistica.                                                             
2. Se debe realizar los procesos de mantenimiento predictivo, basado en condicion para la programacion de las actividades de mantenimiento preventivo.</t>
  </si>
  <si>
    <t>La Subdirección de Logística efectuó el diagnostico del procedimiento de mantenimiento de equipo menor, anaiizando cada una  de las actividades que contiene el procedimiento, para esto se efectuaron encuentros y reuniones con los ingenieros del área, con el fin de tener un contexto mas amplio de todas las tareas que se deben desarrollar para realizar el mantenimiento de los equipos. 
Las Actividades que se identificaron que deben ser objeto de modificación en el documento son las siguientes:
1. Se debe cambiar la periodicidad de las visitas preventivas a la estaciones de Bomberos, ya que tienen un periodo entre estas demasiado prolongado,  generando poco impacto sobre el personal uniformado que es nuestro cliente principal.
2. Es necesario reformular la distribución de los técnicos que prestan su servicio en la reparación de los equipos en B-3, lo anterior, teniendo en cuenta que ellos deben tener mas participación en el mantenimeinto de equipos y deben tener mas presencia en las estaciones realizando mantenimiento preventivo y correctivo en los equipos</t>
  </si>
  <si>
    <t>Dado que los procesos de garantia de unidades vehiculares nuevas no esta instaurado dentro de la ruta de la calidad ,  surge la necesidad de desarrollar Procedimiento  basado en la información que se evidencia en los tiempos de garantias de los vehiculos pesados (unidades nuevas) suministrados por  los proveedores de estos para la operacion, dentro del plan de Mantenimiento Preventivo y Correctivo del Parque Automotor.</t>
  </si>
  <si>
    <t>Durante el primer trimestre se realizó una entrega de la revista, correspondiente al mes de enero de 2020.</t>
  </si>
  <si>
    <t>https://mail.google.com/mail/u/1/#search/revista+bomberos+/FMfcgxwGDDkzjpgBXhczSrKmhQPPZZDs</t>
  </si>
  <si>
    <t>Se plantea y coordina la recopilación de información, diseño y envío de las revistas correspondientes a los meses de Febrero y Marzo de 2020, las cuales no se enviaron.</t>
  </si>
  <si>
    <t>Durante el primer trimestre se realizaron 12 emisiones del producto denominado Bomberos Hoy, el cual fue enviado a la UAECOB y/o compartido por YouTube</t>
  </si>
  <si>
    <t>1.	BOMBEROS HOY 10 DE ENERO 2020
https://www.youtube.com/watch?v=gdTcTBoo7bg&amp;t=685s
2.	BOMBEROS HOY 17 ENERO 2020
https://www.youtube.com/watch?v=VuIxhGHa3yM
3.	BOMBEROS HOY 24 ENERO DE 2020
https://www.youtube.com/watch?v=HcfAoyNBx64&amp;t=2s
4.	BOMBEROS HOY 31 DE ENERO 2020
https://www.youtube.com/watch?v=rF_M1RY-tz4&amp;t=196s
5.	BOMBEROS HOY 7 DE FEBRERO DE 2020
https://www.youtube.com/watch?v=LnsKJ0Kaz4U
6.	BOMBEROS HOY 14 DE FEBRERO DE 2020
https://www.youtube.com/watch?v=vjMQphiShYY&amp;t=36s
7.	BOMBEROS HOY 21 DE FEBRERO DE 2020
https://www.youtube.com/watch?v=XIacvTCBip0&amp;t=16s
8.	BOMBEROS HOY 28 DE FEBRERO DE 2020
https://www.youtube.com/watch?v=VLfOgix0Xzc
9.	BOMBEROS HOY 6 DE MARZO DE 2020
https://www.youtube.com/watch?v=qZZBMZmyaAQ
10.	BOMBEROS HOY 13 DE MARZO 2020
https://www.youtube.com/watch?v=YGkO9Fi6vJw
11.	BOMBEROS HOY 20 MARZO DE 2020
https://www.youtube.com/watch?v=_jJPF9V5Lzo
12.	BOMBEROS HOY 27 MARZO DE 2020
https://www.youtube.com/watch?v=5OhFKjsBsbY&amp;t=85s</t>
  </si>
  <si>
    <t>N.A.</t>
  </si>
  <si>
    <t>Durante el primer trimestre se realizaron 7 emisiones del periodico El Hidrante, el cual fue enviado por Correo electrónico a la UAECOB.</t>
  </si>
  <si>
    <t>1.	ENERO 2 DE 2020
https://mail.google.com/mail/u/1/#search/EL+HIDRANTE/FMfcgxwGCbGrTCZHzblzwbWfqVVDCGKp
2.	10 DE ENERO DE 2020
https://mail.google.com/mail/u/1/#search/EL+HIDRANTE/FMfcgxwGCkfdDnmFChwGnqGWHzmvgCXv
3.	17 DE ENERO DE 2020
https://mail.google.com/mail/u/1/#search/EL+HIDRANTE/FMfcgxwGCknhfsLwjhkvJZhhnPkrZFMM
4.	23 DE ENERO DE 2020
https://mail.google.com/mail/u/1/#search/EL+HIDRANTE/FMfcgxwGCtLGjrPRVWqmNDMNtWJlRpdJ
5.	31 DE ENERO DE 2020
https://mail.google.com/mail/u/1/#search/EL+HIDRANTE/FMfcgxwGDDjrKJNjsvDjRtVQqsQSNfTq
6.	7 DE FEBRERO DE 2020
https://mail.google.com/mail/u/1/#search/EL+HIDRANTE/FMfcgxwGDDtDhcdVVwdTJjsbsfvzNBjr
7.	14 DE FEBRERO DE 2020
https://mail.google.com/mail/u/1/#search/EL+HIDRANTE/FMfcgxwGDNQfmcZrkWFVQpLFGrchflSG</t>
  </si>
  <si>
    <t>Se plantea y coordina la recopilación de información, diseño y envío de ediciones informativas del periódico El Hidrante extra, de manera que se logre la meta determinada.</t>
  </si>
  <si>
    <t>Durante el primer trimestre se realizaron 12 cubrimientos y notas de bomberos en acción, según el cronograma acordado.</t>
  </si>
  <si>
    <t xml:space="preserve">
1.	BOMBEROS EN ACCIÓN 2 DE ENERO DE 2020
https://twitter.com/BomberosBogota/status/1212852377226809344
2.	QUEMA BAJO PUENTE
https://twitter.com/BomberosBogota/status/1219660155119456256
3.	BOMBEROS EN ACCIÓN 24 ENERO
https://twitter.com/BomberosBogota/status/1220794397350137856
4.	CAIDA DE ARBOLES TEMPORADA DE LLUVIA
https://twitter.com/BomberosBogota/status/1221220246595538949
5.	RECOLECCION DE ABEJAS
https://twitter.com/BomberosBogota/status/1221237098637819904
6.	INUNDACIONES
https://twitter.com/BomberosBogota/status/1221825922535514114
7.	BOMBEROS EN ACCION 30 ENERO
https://twitter.com/BomberosBogota/status/1222844405364621312
8.	RESCATE DE GATO EN VENTANA
https://twitter.com/BomberosBogota/status/1223224509941059584
9.	BOMBEROS EN ACCIÓN 12 DE FEBRERO
https://twitter.com/BomberosBogota/status/1227638243056902144
10.	RESCATE FAUNA DURANTE INCENDIO
https://twitter.com/BomberosBogota/status/1229874716653105162
11.	GATO EN ARBOL
https://twitter.com/BomberosBogota/status/1237498466420641795
12.	CORTE DE ARBOL EN LA CALERA
https://twitter.com/BomberosBogota/status/1237783157447032832</t>
  </si>
  <si>
    <t>Durante el primer trimestre se realizaron 12 fotos de la semana, según el cronograma acordado.</t>
  </si>
  <si>
    <t>1.	3 DE ENERO DE 2020
https://twitter.com/BomberosBogota/status/1213230512090824704
2.	11 DE ENERO DE 2020
https://twitter.com/BomberosBogota/status/1216051454684868608
3.	17 DE ENERO DE 2020
https://twitter.com/BomberosBogota/status/1218299458405842945
4.	24 DE ENERO DE 2020
https://twitter.com/BomberosBogota/status/1220851226126049281
5.	31 DE ENERO DE 2020
https://twitter.com/BomberosBogota/status/1223393313950261249
6.	7 DE FEBRERO DE 2020
https://twitter.com/BomberosBogota/status/1225873229505597440
7.	14 DE FEBRERO DE 2020
https://twitter.com/BomberosBogota/status/1228446319183880194
8.	21 DE FEBRERO DE 2020
https://twitter.com/BomberosBogota/status/1230992632861593600
9.	28 DE FEBRERO DE 2020
https://twitter.com/BomberosBogota/status/1233569437837668353
10.	6 DE MARZO DE 2020
https://twitter.com/BomberosBogota/status/1236070678148849665
11.	13 DE MARZO DE 2020
https://twitter.com/BomberosBogota/status/1238602543783194626
12.	20 DE MARZO DE 2020
https://twitter.com/BomberosBogota/status/1241158649181089792</t>
  </si>
  <si>
    <t>Durante el primer trimestre se realizaron 12 historias de la UAECOB o crónicas especiales, según el cronograma acordado.</t>
  </si>
  <si>
    <t xml:space="preserve">
1.	HISTORIA DE LA ESTACIÓN FONTIBÓN
https://twitter.com/BomberosBogota/status/1212694518887268354
2.	CÓMO RECOLECTAN LAS ABEJAS LOS BOMBEROS
https://twitter.com/BomberosBogota/status/1215037966675873793
3.	PLAN PARA LA MITIGACIÓN DE INCENDIOS FORESTALES
https://twitter.com/BomberosBogota/status/1215403060773769218
4.	ASÍ SE CELEBRAN LOS CUMPLEAÑOS A NUESTROS COMPAÑEROS
https://twitter.com/BomberosBogota/status/1220113186424266757
5.	CÓMO CONTROLAMOS LOS INCENDIOS FORESTALES
https://twitter.com/BomberosBogota/status/1220374163954851845
6.	UN ACTOR SE CONVIRTIÓ EN BOMBERO
https://twitter.com/BomberosBogota/status/1222118745675649029
7.	CÓMO SE MOVILIZAN NUESTROS RECURSOS
https://twitter.com/BomberosBogota/status/1222285723904114688
8.	COMO NOS UNIMOS AL DÍA SIN CARRO
https://twitter.com/BomberosBogota/status/1225540638877396992
9.	LA REALIDAD DEL TUBO DE BOMBEROS
https://twitter.com/BomberosBogota/status/1228725407005974528
10.	POLICIAS Y BOMBEROS TRABAJAN JUNTOS POR LA CIUDAD
https://twitter.com/BomberosBogota/status/1232432584233144321
11.	AMOR DE BOMBEROS POR LOS CANINOS
https://twitter.com/BomberosBogota/status/1234810755926544384
12.	CÓMO PREVENIMOS ENFERMEDADES RESPIRATORIAS
https://twitter.com/BomberosBogota/status/1238585630860419080</t>
  </si>
  <si>
    <t xml:space="preserve">Se identificó la necesidad de transferencia de conocimiento en materia de la contingencia del COVID- 19: 
- Incidentes con riesgo biológico
-Enfrentando la seguridad ante el COVID-19 en incidentes de tránsito
-Medidas de prevención del COVID-19 en las estaciones de Bomberos
- COVID -19 en animales  
 </t>
  </si>
  <si>
    <t xml:space="preserve">El canal de cooperación es por medio de videoconferencias, los enlaces son los siguientes: 
- FUCS 
- ALAREV
- U. JAVERIANA 
- U. EL BOSQUE 
- U. UNIAGRARIA
- CBRN  
</t>
  </si>
  <si>
    <t xml:space="preserve">Se realizaron las reuniones a través de google Meet para coordinar la transferencia de conocimiento  </t>
  </si>
  <si>
    <t>Se llevo a cabo una presentación con el informe de todas las videoconferencias realizadas por el grupo de cooperación, con el impacto que tuvieron cada una de estas</t>
  </si>
  <si>
    <t xml:space="preserve">Se identifico la necesidad de tranferencia de conocimiento en el intercambio de experiencias sobre los facotres operativos en 
términos del uso de drones para el apoyo en la atención a la ocurrencia en incendios forestales </t>
  </si>
  <si>
    <t xml:space="preserve">El canal de cooperación es por medio de videoconferencia, el enlace fue SIATA </t>
  </si>
  <si>
    <t xml:space="preserve">Se llevo a cabo una presentación con el informe de esta y de todas las videoconferencias realizadas por el grupo de cooperación </t>
  </si>
  <si>
    <t>Se han llevado a cabo las reuiones con la entidades que participaran en el segundo conversatorio hablemos de abejas a nivel distrital (Apis green, Secretaría Distrital de Desarrollo económico, ICA ,  IDPYBA), que se llevará a cabo el próximo 19 de Mayo</t>
  </si>
  <si>
    <t>Se identifico el tema para el conversatorio del segundo semestre, el cual es conservación del patrimonio en caso de emergencia</t>
  </si>
  <si>
    <t xml:space="preserve">Se recopiló y actualizó la información del relacionamiento de los grupos de interes de la UAECOB </t>
  </si>
  <si>
    <t xml:space="preserve">Se actualizó la estrategia de cooperación de la UAECOB , se encuentra en espera de supervisión y aprobación </t>
  </si>
  <si>
    <t xml:space="preserve">Se identificaron y gestionaron dos  transferencias de conocimiento:
1. Contingencia del COVID- 19: 
- Incidentes con riesgo biológico
-Enfrentando la seguridad ante el COVID-19 en incidentes de tránsito
-Medidas de prevención del COVID-19 en las estaciones de Bomberos
- COVID -19 en animales  
 2. Factores operativos en 
términos del uso de drones para el apoyo en la atención a la ocurrencia en incendios forestales 
 </t>
  </si>
  <si>
    <t xml:space="preserve">Se han llevado a cabo las reuiones con la entidades que participaran en el segundo conversatorio hablemos de abejas a nivel distrital (Apis green, Secretaría Distrital de Desarrollo económico, ICA ,  IDPYBA), que se llevará a cabo el próximo 19 de Mayo
Se han llevado a cabo las reuiones con la entidades que participaran en el segundo conversatorio hablemos de abejas a nivel distrital (Apis green, Secretaría Distrital de Desarrollo económico, ICA ,  IDPYBA), que se llevará a cabo el próximo 19 de Mayo
</t>
  </si>
  <si>
    <t>Esta actividad tendrá avance  en el segundo trimestre de la presente vigencia.</t>
  </si>
  <si>
    <t>No aplica para el primer trimestre</t>
  </si>
  <si>
    <t>Esta actividad se realizara en el segundo trimestre de la presente vigencia.</t>
  </si>
  <si>
    <t>Durante el presente periodo se realizo avance de las actividades de avance en las compañías No.1 y 2  con las estaciones  B1; B14 y B7, cada una con avance de identificación de zonas de trabajo y revisión fisica y funcional de los hidrantes así: B1=9; b14=19 y B7=9.</t>
  </si>
  <si>
    <t>https://drive.google.com/open?id=1dqwl6Rn_0h_Htfz0SrLHs4xaHMcUY0RV</t>
  </si>
  <si>
    <t>Se realizo la definición de necesidades y elaboración de fichas técnicas para el proceso de equipos, herramientas y accesorios (EHA´S),a cargo de la Subdirección Operativa.</t>
  </si>
  <si>
    <t>Fichas técnicas:
https://drive.google.com/open?id=1m-vvsbOkzadHLxYO9Rf8mJpVE8Ifh4rk</t>
  </si>
  <si>
    <t>Estructuración de un Sistema de Información Geográfica</t>
  </si>
  <si>
    <t>cartografia</t>
  </si>
  <si>
    <t>Estructuración de un Sistema de Información Geográfica que sirva como insumo para análisis del riesgo de las emergencias que atiende la entidad</t>
  </si>
  <si>
    <t>Subdirección de Gestion del Riesgo</t>
  </si>
  <si>
    <t>La Accion auno no esta programada para dar inicio</t>
  </si>
  <si>
    <t xml:space="preserve">Caracterización de escenarios de riesgo </t>
  </si>
  <si>
    <t>Documento Escenarios de riesgo</t>
  </si>
  <si>
    <t>Elaboración de documentos de escenarios de riesgo de incendios estructurales y remosión en masa.</t>
  </si>
  <si>
    <t xml:space="preserve">Instalación de sala de monitoreo </t>
  </si>
  <si>
    <t>sala de monitoreo</t>
  </si>
  <si>
    <t>Instalación y puesta en marcha de sala de monitoreo</t>
  </si>
  <si>
    <t>Se realizo el esquema borrador del procdimiento de la sala de monitoreo para su revision y aprobacion.</t>
  </si>
  <si>
    <t>Socialización  a los oficiales y suboficiales de las diecisiete (17) estaciones y Central de comuniaciones de la UAECOBB en los temas correspondientes a los procedimientos:
1. Determinación de Origen y causa de los incendios.
2. Expedición de constancias de servicios de emergencia.</t>
  </si>
  <si>
    <t>Socializaciones</t>
  </si>
  <si>
    <t>Desarrollo de socializaciones para las 17 estaciones en los 3 turnos y central de comunicaciones de la UAECOBB</t>
  </si>
  <si>
    <t>Identificar y desarrollar  requerimientos de necesidades para el levantamiento de todo lo necesario para nuevo sistema de infomacion misional (Submodulo de revisones Tecnicas procesos presenciales y virtuales).</t>
  </si>
  <si>
    <t>Estudios Previos</t>
  </si>
  <si>
    <t>Realizar un (1) Proceso de levantamiento de necesidades y requerimientos para el levantamiento de estudios previos.</t>
  </si>
  <si>
    <t>Formulación y/o Actualización de la Guía Técnica de CONDICIONES Y REQUISITOS PARA ARTEFACTOS PIROTÉCNICOS, FUEGOS ARTIFICIALES, PÓLVORA Y GLOBOS</t>
  </si>
  <si>
    <t>Porcentual</t>
  </si>
  <si>
    <t>Formulación y/o Actualización del 100% de la Guía Técnica de CONDICIONES Y REQUISITOS PARA ARTEFACTOS PIROTÉCNICOS, FUEGOS ARTIFICIALES, PÓLVORA Y GLOBOS</t>
  </si>
  <si>
    <t>Diseñar la Capacitacion de Reentrenamiento Virtual Brigadas Contra Incendio Clase I.</t>
  </si>
  <si>
    <t>Elaboración del documento "Reentrenamiento Virtual Brigadas Contra Incendio Clase I."</t>
  </si>
  <si>
    <t>Mesas de trabajo para la articulacion del modelo Educativo del Proceso de Capacitacion Acorde con lo establecido por la Academis Res. 09-70807-11 de 2019.</t>
  </si>
  <si>
    <t>Actas de Reunion</t>
  </si>
  <si>
    <t>Se realizarán 3 mesas de trabajo con las areas competentes para articular los requerimientos del model educativo establecidos en la academia</t>
  </si>
  <si>
    <t>Proyecto de virtualización de Capacitación Comunitaria</t>
  </si>
  <si>
    <t>Elaboracion del documento "Proyecto de virtualización de Capacitación Comunitaria"</t>
  </si>
  <si>
    <t>Desarrollo del material audiovisual para curso virtual Nicolás Quevedo Rizo y/o Forestales.}</t>
  </si>
  <si>
    <t>2 Presentaciones y 5 videos</t>
  </si>
  <si>
    <t>unidad</t>
  </si>
  <si>
    <t>Elaborar material pedagogico para la virtualizacion del curso.</t>
  </si>
  <si>
    <t xml:space="preserve">Elaboracion de insumos para página y aplicación interactiva del Club Bomberitos. </t>
  </si>
  <si>
    <t xml:space="preserve"> 6 guiones y  6 actividades interactivas</t>
  </si>
  <si>
    <t>Elaboracion 6 guiones y diseño de 6 actividades interactivas</t>
  </si>
  <si>
    <t xml:space="preserve">Sistematizar los tramites del club bomberitos en la pagina de la UAECOB. </t>
  </si>
  <si>
    <t xml:space="preserve"> formularios</t>
  </si>
  <si>
    <t xml:space="preserve">Diseño de 5 formularios para los tramites del club bomberitos en la pagina de la UAECOB.  </t>
  </si>
  <si>
    <t xml:space="preserve">Actualizar el material POP perteneciente al Club Bomberitos.  </t>
  </si>
  <si>
    <t>1 cartilla, 2 carné y 1 diploma</t>
  </si>
  <si>
    <t>Diseño de cartilla, diplomas y carnés del club bomberitos.</t>
  </si>
  <si>
    <t>Diseño de escenarios casa club bomberitos tipo containers</t>
  </si>
  <si>
    <t>plano</t>
  </si>
  <si>
    <t>Diseño de la casa del club bomberitos</t>
  </si>
  <si>
    <t xml:space="preserve">Formulación de Estrategia para adaptar los contenidos de las actividades de prevencion dirigido a personas con Discapacidad. </t>
  </si>
  <si>
    <t>documento</t>
  </si>
  <si>
    <t>Documento de la estrategia para la adaptacion de contenidos.</t>
  </si>
  <si>
    <t>Formulación e implementación de una campaña de sensibilización enmarcada en la mitigación y adaptación al cambio climático  en los hogares bogotanos</t>
  </si>
  <si>
    <t>Actividades de Sensibilización</t>
  </si>
  <si>
    <t>Desarrollo de actividades de sensibilización en mitigación y adaptación al cambio climático</t>
  </si>
  <si>
    <t>Formular acciones de adaptación al Cambio Climático en el marco de la misionalidad de la entidad y encaminadas al cumplimiento de la EGCC.</t>
  </si>
  <si>
    <t>Elaboración de documento de planificación de implementación de la Estrategia (2020-2024)</t>
  </si>
  <si>
    <t>Se realizo la primera actividad formatos actualizados sólo contratación directa de prestación de servicios y de apoyo a la gestión estudios previos, minuta y hoja de ruta version 12 -19/02/2020</t>
  </si>
  <si>
    <t>Se realizó la segunda actividad, publicando en la ruta de la calidad  febrero: actualizacion de lista de chequeo contratacion directa sin oferta  y marzo:actualizacion de lista de chequeo contratacion directa sin oferta de acuerdo a nuevos requerimientos del  DAFP.</t>
  </si>
  <si>
    <t>Se realizo la primera actividad de socializacion de procedimientos de contratacion directa prestacion de servicios profesionales y/o de apoyo  a la gestion con abogado de cada  Subdireccion correspondiente.</t>
  </si>
  <si>
    <t>Se elaboraron tres  (3) actas de mesas de trabajo correspondientes a los meses de Febrero y Marzo de 2020</t>
  </si>
  <si>
    <t>No aplica para primer Trimestre</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</si>
  <si>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</si>
  <si>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Conocimiento del Riesgo</t>
  </si>
  <si>
    <t>Subdirección de Gestión del Riesgo</t>
  </si>
  <si>
    <t>Búsqueda de Información oficial secundaria</t>
  </si>
  <si>
    <t>Localización de eventos atendidos por la entidad en el período comprendido entre los años 2015 y 2019</t>
  </si>
  <si>
    <t xml:space="preserve">Elaboración de mapas para la elaboración de análisis de los escenarios de riesgo </t>
  </si>
  <si>
    <t xml:space="preserve">Realizar análisis de riesgo en la ciudad y por localidad </t>
  </si>
  <si>
    <t>Recolección de información  Vulnerabilidad (bienes sociales, económicos o ambientales expuestos a los eventos)</t>
  </si>
  <si>
    <t>Identificar los factores de riesgo, sus causas, las relaciones entre las causas, el tipo y nivel de consecuencias que pueden generar</t>
  </si>
  <si>
    <t>Determinación de prioridades  de intervención en los procesos de conocimiento, reducción y manejo de desastres</t>
  </si>
  <si>
    <t>Formulación procedimiento sala de monitoreo</t>
  </si>
  <si>
    <t>Instalación de la sala de monitoreo según recomendaciones técnicas</t>
  </si>
  <si>
    <t>Generación de Informes de temporada lluvias y menos lluvias.</t>
  </si>
  <si>
    <t>Socialización  a los oficiales y suboficiales de las diecisiete (17) estaciones y Central de comuniaciones de la UAECOBB en los temas correspondientes a los procedimientos:
1. Determinación de Origen y causa de los incendios.
2. Expedición de constancias de servicios de emergencia..</t>
  </si>
  <si>
    <t xml:space="preserve">1. Revisión y actualización de los procedimientos:
* PROD-CR-08 Determinación Origen y Causas de los Incendios.
* PROD-TRAN-07 Expedición de Constancias de Servicios de Emergencias.
</t>
  </si>
  <si>
    <t xml:space="preserve">Diseño de material pedagógico para la socialización </t>
  </si>
  <si>
    <t>Definicion del cronograma de la socialización.</t>
  </si>
  <si>
    <t>Desarrollo de la socialización  a los oficiales y suboficiales de las diecisiete (17) estaciones, grupos especializados y Central de comuniaciones de la UAECOBB</t>
  </si>
  <si>
    <t xml:space="preserve">1. Estudio de casos (Mesas de Trabajo) </t>
  </si>
  <si>
    <t>31/09/2020</t>
  </si>
  <si>
    <t xml:space="preserve">2. Flujos y parametrizacion </t>
  </si>
  <si>
    <t>3. Levantamiento de estudios previos (incluido Hadware y Software)</t>
  </si>
  <si>
    <t>1. Revisión de la guía  (45%)</t>
  </si>
  <si>
    <t>2. Actualización de la guía de acuerdo a la normatividad vigente . (45%)</t>
  </si>
  <si>
    <t>3. Publicación de la guía en la ruta de la calidad. (10%)</t>
  </si>
  <si>
    <t>Mesas de trabajo con la Subdireccion de Gestion Humana.</t>
  </si>
  <si>
    <t>Revisión del material d capacitación para brigadas contra incendio</t>
  </si>
  <si>
    <t>Elaboración del documento proyecto de "Virtualización de capacitación a brigadas empresariales"</t>
  </si>
  <si>
    <t xml:space="preserve">Presentación del proyecto al Subdirector de Gestión del riesgo </t>
  </si>
  <si>
    <t>Desarrollo del material audiovisual para curso virtual Nicolás Quevedo Rizo y/o Forestales.</t>
  </si>
  <si>
    <t>Mesas de trabajo con la oficina asesora de planeacion y prensa</t>
  </si>
  <si>
    <t>Diseño de Presentaciones del curso.</t>
  </si>
  <si>
    <t>Elaboración de videos del curso.</t>
  </si>
  <si>
    <t>Elaboracion de insumos (guiones) para el diseño de la pagina interactiva.</t>
  </si>
  <si>
    <t>Entrega de los insumos (guiones) a la oficina asesora de planeacion</t>
  </si>
  <si>
    <t>Mesas de trabajo del equipo del club bomberitos.</t>
  </si>
  <si>
    <t>Formulacion del contenido de los formularios</t>
  </si>
  <si>
    <t>Entrerga de los contenidos del formularios a la Oficina asesora de planeación.</t>
  </si>
  <si>
    <t>Diseño y elaboracion de planos y guiones de la casa del club bomberitos</t>
  </si>
  <si>
    <t xml:space="preserve">identificacion de necesidades </t>
  </si>
  <si>
    <t xml:space="preserve">Revisión del material POP </t>
  </si>
  <si>
    <t>Diseño y Actualizacion del material POP, con prensa.</t>
  </si>
  <si>
    <t>Entrega de material POP, a prensa para su aprobación.</t>
  </si>
  <si>
    <t>Cronograma de activiades</t>
  </si>
  <si>
    <t>Entrega y socializacion  del documento</t>
  </si>
  <si>
    <t xml:space="preserve">Elaboración de material  divulgativo para campaña del día mundial de la conservación del suelo (Juliio 7) </t>
  </si>
  <si>
    <t xml:space="preserve">Elaboración de material  divulgativo para campaña del día mundial de la Protección de la Capa de Ozono (Septiembre 16) </t>
  </si>
  <si>
    <t>Desarrollo de mesas de trabajo</t>
  </si>
  <si>
    <t>Alcance de plan de trabajo de actividades en el marco de la EGCC</t>
  </si>
  <si>
    <t>31/11/2020</t>
  </si>
  <si>
    <t>Durante el primer trimestre no se dio avance a esta actividad.  Se realizará durante el siguiente periodo.</t>
  </si>
  <si>
    <t>No aplica</t>
  </si>
  <si>
    <t>No aplica para este periodo</t>
  </si>
  <si>
    <t>Durante el primer trimestre de  2020, se realizo avance de identificación de zonas de trabajo en todas las 17 estaciones de las 5 Compañias de la UAECOB, mediante la identificación de mapas por jurisdicciones.
Evidencia: mapas</t>
  </si>
  <si>
    <t>Durante el primer trimestre de  2020, se ha realizado avance en las compañías No.1 y 2  con las estaciones  B1; B14 y B7, cada una con avance de identificación de zonas de trabajo y revisión fisica y funcional de los hidrantes así: B1=9; b14=19 y B7=9.
Evidencia: Informe de revisión hidrantes  primer trimestre.</t>
  </si>
  <si>
    <t>Se realizo la definición de necesidades y elaboración de fichas técnicas para el proceso de equipos, herramientas y accesorios (EHA´S),a cargo de la Subdirección Operativa.
Evidencia: Fichas técnicas.
https://drive.google.com/open?id=1m-vvsbOkzadHLxYO9Rf8mJpVE8Ifh4rk</t>
  </si>
  <si>
    <t xml:space="preserve">Se cuenta con un convenio interadministrativo con la Secretaria Distrital de Seguridad, la cual ocupa el 58% de la capacidad del datacenter y solo con el convenio esta formalizado el comodato por el 32% de ocupación que equivale a 10 racks, en la actualidad la SSCJ ocupa 18 Racks y la UAECOB no recibe ningún beneficio. Es decir, los gastos de mantenimiento son asumidos por la UAECOB </t>
  </si>
  <si>
    <t>Documento Prediagnostico Datacenter.
https://drive.google.com/drive/u/1/folders/1kwa370YqMfRsrl3xSkuiMDTX4ZmY6FSO</t>
  </si>
  <si>
    <t>en este periodo se realizó la implementación de contenidos en  los cursos de SGR ( Concepto Técnico y Brigadas Contra lIncendios Clase I )  curso prueba y pruebas unitarias; del curso Basico Sistema Comando de Incidentes de la subdirección de Humana se realizaron mesas de trabajo debido a que el curso que entregaron y que se implemento en el LMS muchos contenidos no corresponden a los objetivos y dinamica del curso, en ese sentido, la mayoria de contenidos estan en revisión y / o modificación por parte de academia. 
Los cursos virtuales de Concepto técnico y Brigadas Contra Incendios Clase I, aun se encuentran en la etapa de implementación debido a que faltan aun contenidos por entregar por parte de SGR, sin embargo ya se inicio la etapa de pruebas unitarias, una vez superadas estas etapas se continua con la etapa de documentación y pruebas piloto.</t>
  </si>
  <si>
    <t>De la implementación de los contenidos en los cursos virtuales de SGR   ( Concepto Técnico y Brigadas Contra lIncendios Clase I ) , como evidencias se tienen correos electronicos, grabaciones de reuniones, documentos de las  implementación de los contenidos en los cursos y vídeos de las pruebas unitarias.
https://drive.google.com/drive/u/1/folders/1BsfbKs5G4q9tDuR1P7LPnayQMAF47dxd</t>
  </si>
  <si>
    <t>INFORME MENSUAL DE LAS
OBLIGACIONES RESPECTIVAS AL
PERIODO FEBRERO – MARZO</t>
  </si>
  <si>
    <t>https://drive.google.com/drive/u/1/folders/1QhTLoBMdoJKeXluY7Udsv6zi7Ga53pcL</t>
  </si>
  <si>
    <t>Se dio inicio al levantamiento de información de los archivos físicos de la Oficina Jurrdíca, el cual se suspendió por entrada del confinamiento decretado por el gobierno nacional, las actividades quedaron en un 33%</t>
  </si>
  <si>
    <t>https://drive.google.com/drive/u/1/folders/15W3pXHbsBj-RTi2R42TjK-d_viklVy41</t>
  </si>
  <si>
    <t>El proovedor se encuentra validando su modelo a partir de la información entregada por la entidad, nos encontramos en dicha validación.</t>
  </si>
  <si>
    <t xml:space="preserve">Creación de los siguientes procedimientos:
•  Liquidación demandas
• Creación nueva opción en SIAP, a través de la cual el usuario final ejecute la liquidación de las demandas por funcionario en un rango de fechas:
•  Forma (liqdeman).
• Creación nueva opción en SIAP, a través de la cual el usuario final despliegue en un archivo plano la liquidación de las demandas por funcionario en un rango de fechas:
 • Reporte (liqdeman)
• Creación en SIAP el submenú demandas el cual incluye las dos opciones anteriores.
</t>
  </si>
  <si>
    <t>https://drive.google.com/drive/u/1/folders/19YXTw66P1VRxS-6EX_CJHfGx297n2le6</t>
  </si>
  <si>
    <t xml:space="preserve">Diseño:
Creación de la estructura de las siguientes tablas:
• Tipo turno
•Turno calendario
•Personal turno
• Novedad temporal
• Vista novedad concepto
• Creación de los siguientes procedimientos:
• Cargar extras. Crea las novedades de recargos, extras y compensatorios por funcionario en cada periodo de liquidación, 
•Creación en SIAP el submenú Horas extras el cual incluye las siguientes opciones (formas):
• Tipo turno:  Permite la creación de los diferentes tipos de turno.
• Turno calendario: Permite la asignación del turno a cada día del mes.
• Personal turno: Permite cargar desde un archivo plano los turnos laborados de todo el personal operativo, por funcionario y por día.
• Cargar extras: Permite la ejecución del procedimiento Crea las novedades de recargos, extras y compensatorios.
</t>
  </si>
  <si>
    <t>Se actualizó el sistema SICOVI con los formularios de consultas para los registros de funcionarios y visitantes.
Se hizo la migración del sistema SIREP hacia la aplicación MISCIO.
Se actualizó el sistema Certificaciones por un  nuevo ajuste realizado en el reporte de certificación de ingresos y retenciones y cambio de firma en el comunicado de vacaciones.
Se instalaron en producción las actualizaciones y mejoras  de los sistemas SICOVI,MISCIO con el módulo de SIREP y Certificaciones.
Está en espera un requerimiento por parte del área de nómina para actualizar el sistema de Certificaciones por un cambio realizado en el desprendible de pago.</t>
  </si>
  <si>
    <t>Se anexan los pantallazos de los cambios realizados de los sistemas y los correos relacionados con los requerimientos del sistema de Certificaciones.
https://drive.google.com/drive/u/1/folders/1hP5im9BizvmJHYZbWsXE7UDRlCIc1dIQ</t>
  </si>
  <si>
    <t xml:space="preserve">Este se encuentra desarrollado al 100% pero se esta a la espera de la resolucion .
Esta aplicación se está desarrollando en el sistema misional de servicios MISCIO y los avances que han hecho son los siguiente: Configuración del sistema (menu de navegacion, menu de navegacion por rol, roles, parametricas, preacuerdos, recibo de pagos de servicios,  legalizaciones (recibo de caja) y el módulo miscio-bricim (web) para la  descarga del recibo de pago por parte de las empresas.
</t>
  </si>
  <si>
    <t>https://drive.google.com/drive/u/1/folders/1hP5im9BizvmJHYZbWsXE7UDRlCIc1dIQ</t>
  </si>
  <si>
    <t>Se encuentra el desarrollo en un 75% y se encuentra alojado en la maquina de ambiente de desarrollo</t>
  </si>
  <si>
    <t>Se construyo el espacio de la Ventanilla Unica con los siguientes ttamites y servicios: 
- Tramites y Servicios UAECOB
- SIREP
- Consulta de Requerimientos 
- Tramites de Conceptos 
- Radicación Correspoendencia 
- te escucha</t>
  </si>
  <si>
    <t>http://www.bomberosbogota.gov.co/content/ventanilla-unica</t>
  </si>
  <si>
    <t xml:space="preserve">Se realizo la promgracion en css y html del sitio ( colores y  estructura) </t>
  </si>
  <si>
    <t>http://172.16.92.27intranet</t>
  </si>
  <si>
    <t>Se realizo el sotenimiento a los logros de Transparecnia, Participación, Colaboración, tramites y servicios, PQRSD y se realizo una mueva matriz de seguimieto para Gobierno Digital 2020</t>
  </si>
  <si>
    <t>https://drive.google.com/drive/u/1/folders/1Mz5IWsP5XbNX4l_Y-xegr1a3QVqrATn2</t>
  </si>
  <si>
    <t xml:space="preserve">se propone que se suscriba un convenio marco entre las dos entidades, que para el servicio de datacenter la SSCJ asuma los servicios de mantenimiento de UPS, Aire Acondicionado, Control de Acceso, Detección y Extinción de Incendio y CCTV del Data Center, al igual que el servicio de Energía del edificio comando.
Por otro lado, la UAECOB amparado en ese convenio marco puede solicitar la actualización del sistema de nomina SIAP el cual se encuentra en una versión cliente servidor y sin soporte desde hace 4 años de la plataforma que lo soporta.
</t>
  </si>
  <si>
    <t>Los cursos virtuales de SGR se encuentran finalizando la etapa de implementación en plataforma Docebo, ya se iniciaron las pruebas unitarias,una vez finalizadas estas etapas se procede a realizar la documentación y finalmente las pruebas piloto</t>
  </si>
  <si>
    <t xml:space="preserve">• Se deben cargar en SIAP las asignaciones básicas por cargo desde la vigencia 2007 hasta la vigencia 2019.
• Se deben cargar en SIAP los turnos festivos mensuales por funcionario desde la vigencia 2007 hasta la vigencia 2019.
• Se deben cargar en SIAP los turnos hábiles mensuales por funcionario desde la vigencia 2007 hasta la vigencia 2019.
• Se deben definir los diferentes turnos, de acuerdo con el horario y el tipo de día (hábil, festivo, sábado).
• Se debe asignar el turno a cada día del mes, según el tipo de día y el rango de horas, para determinar los conceptos (horas extras o recargos) que le correspondan a cada día. Esto para todos los meses de las vigencias 2007 a 2019.
• Se deben asignar los turnos diarios de cada mes a cada funcionario, según los turnos laborados. Esto para todos los meses de las vigencias 2007 a 2019.
• Se debe crear un procedimiento, a través del cual se realice el cálculo por funcionario, de los valores por tipo de concepto y mes y que realice la diferencia entre lo calculado y lo pagado en cada mes. Esto para todos los meses de las vigencias 2007 a 2019.
Este procedimiento debe generar la liquidación por funcionario y por mes.
</t>
  </si>
  <si>
    <t xml:space="preserve">• Se definirnen los diferentes turnos, de acuerdo con el horario y el tipo de día (hábil, festivo, sábado).
• Se asignan el turno a cada día del mes, según el tipo de día y el rango de horas, para determinar los conceptos (recargos, extras o compensatorios) que le correspondan a cada día. 
• Se asignan los turnos diarios a cada funcionario, según los turnos laborados. Esto para todos los días del periodo de liquidación.
• Se crea un procedimiento, a través del cual se generen las novedades de recargos, extras y compensatorios mensuales por funcionario y por concepto.
</t>
  </si>
  <si>
    <t xml:space="preserve">Se realizaron las reuniones respecto a los requerimientos del sistema Certificaciones.
Los cambios realizados en SICOVI, no fueron por requerimientos de los usuarios, si no porque era necesario las implementaciones de consultas en los registros de funcionarios y visitantes para un mejor desempeño del usuario final.
la migración realizada de SIREP  hacia la aplicación MISCIO, se hizo con el objetivo de disminuir el número de aplicaciones instalas en el servidor de producción y para seguir desarrollando los nuevos módulos de administración de servicos que presta la entidad y que son requeridos por las subdirecciones.
</t>
  </si>
  <si>
    <t>No se ha podido hacer avance en esta actividad debido a que esta, depende de la resolución que explica las formulaciones de los diferentes cobros de los servicios que presta la entidad. Estamos en la espera de la solicitud que debe realizar la persona responsable de este tema y del tiempo en que se demoren en atenderla.</t>
  </si>
  <si>
    <t>Esta aplicación se está desarrollando en el sistema misional de servicios MISCIO y los avances que han hecho son los siguiente: Configuración del sistema (menu de navegacion, menu de navegacion por rol, roles, parametricas, preacuerdos, recibo de pagos de servicios,  legalizaciones (recibo de caja) y el módulo miscio-bricim (web) para la  descarga del recibo de pago por parte de las empresas.</t>
  </si>
  <si>
    <t>Se realizo la publicacion de la Ventanilla unica en el sitio web de la Entidad</t>
  </si>
  <si>
    <t xml:space="preserve">Se realizo los cambios en programa css y html ( colocres y diseño )  se esta ajustando el contido de la Revisata Bomberos hoy y Seguridad y salud en el Trabajo </t>
  </si>
  <si>
    <t>Se realizo el cuarto informe de seguimiento a la inversión incluyendo vigencia y reservas.
Adicionalmente, se diseño el tablero de control de reservas y pasivos de la UAECOB</t>
  </si>
  <si>
    <t>Cuarto informes de seguimiento
Tablero de control.</t>
  </si>
  <si>
    <t>Se publico en la pagina web los informes del cuarto trimestre 2019</t>
  </si>
  <si>
    <t>Con el fin de formular los compromisos de la UAECOB en el Plan de Desarrollo 2020-2024, se realizaron mesas de trabajo con Direccion y cada una des las Subdirecciones. Definiendo metas, presupuesto y lineas base.
Asi mismo, se participo en las mesas de trabajo programadas por la Secretaria de Planeación Distrital y Secretaria de Seguridad.
Se realizo la entrega de las metas Plan de Desarrollo que hacen parte del documento PDD.
Finalmente, se adelanto el proceso de formulación de los proyectos de inversión que permiten materializar las metas producto (PDD).</t>
  </si>
  <si>
    <t>Actas de reunión.
Documentos de formulación
Correos eletronicos.</t>
  </si>
  <si>
    <t>Se inicio con la elaboración de un diagnostico del Plan Estrategico vigente.
Se desarrollaron mesas de trabajo
Propuesta inicial para proceder al diseño de la metodologia.</t>
  </si>
  <si>
    <t>Se realizo el informe presupuestal corte 31 de Diciembre de 2019. El cual fue socializado por parte de la Jefe de la OAP.</t>
  </si>
  <si>
    <t>Se generaron los informes de seguimiento al Plan de Acción, Plan de Participación y Tablero de Indicadores a corte 31 diciembre 2019</t>
  </si>
  <si>
    <t xml:space="preserve">Con el fin de formular las metas PDD, se realizaron mesas de trabajo con las Subdirecciones con el fin de identificar las neesidades de la Entidad en el marco del programa de Gobierno. Teniendo como resultado la primera versión de documento el cual fue presentado a la Secretaria de Seguridad como cabeza de sector y a su vez a la Secretaria de Planeación Distrital. </t>
  </si>
  <si>
    <t>De acuerdo a las mesas adelantadas con Secretaria de Seguridad, Planeación y Hacienda Dsitrtial se han realizado ajustes a las metas y presupuesto demandado. Por lo anterior, se desarrollaron mesas de trabajo y socialización a nivel Directivo con el fin de oficializar la propuesta.</t>
  </si>
  <si>
    <t>De acuerdo a las necesidades de la entidad se concluyo que los proyectos de inversión deben ser actualizados. Con la metodologia definida por MGA y SDP, se inicia el proceso de actualización del 1133, 908, 1135.</t>
  </si>
  <si>
    <t xml:space="preserve">Se realizo el seguimiento  a la ley de trabnsparebncia y acceso a la ionofmracion pubica y se actualizo la informacion de acuerdo a las necesidades del los procesos </t>
  </si>
  <si>
    <t xml:space="preserve">Esta informacion se diligencia con el contenido del PAAC de Gestion Humana </t>
  </si>
  <si>
    <t>Actas de reunión.
Correos eletronicos.</t>
  </si>
  <si>
    <t>Se realizo la publicación en la web de la primera versión. Asi mismo, se socializo con la nueva administración de la entidad con el fin de revisar la pertinencia de las acciones proyectadas. En lagunos casos se realizo actualización. 
Finalmente, la socializacion se realizara en el mes de junio debeido a que el seguimiento se hace en mayo sin embargo el infomracion de Control inerno ya se encyentra publiaco en la pagina web para conocimiento d ela ciudadnia, funcionarios y contratistas</t>
  </si>
  <si>
    <t>Se realizo el seguimiento  a la ley de trabnsparebncia y acceso a la ionofmracion pubica y se actualizo la informacion de acuerdo a las necesidades del los procesos.
Se realizo la publicación en la web de la primera versión. Asi mismo, se socializo con la nueva administración de la entidad con el fin de revisar la pertinencia de las acciones proyectadas. En lagunos casos se realizo actualización. 
Finalmente, la socializacion se realizara en el mes de junio debeido a que el seguimiento se hace en mayo sin embargo el infomracion de Control inerno ya se encyentra publiaco en la pagina web para conocimiento d ela ciudadnia, funcionarios y contratistas</t>
  </si>
  <si>
    <t>AVANCE  2DO TRIM</t>
  </si>
  <si>
    <t>Se ha ejecutado solamente el documento de planificación que consta de 10 capitulos y será desarrollado por la Compañía 1.</t>
  </si>
  <si>
    <t>Se ejecutara antes del  30 de noviembre de 2020.
Se desarrollara  el 05 de agosto de 2020, el primer ejercicio.</t>
  </si>
  <si>
    <t>No se ha llevado a cabo la planificación del ejercicio, toda vez que por la emergencia sanitaria en la que nos encontramos las entidades que se habian contactado cancelaron  hasta nueva orden la planificación y posterior desarrollo.</t>
  </si>
  <si>
    <t>Se realizara un nuevo acercamiento con las entidades para tratar el tema de nuevo y  una posible opcion seria realizarlo de forma virtual.</t>
  </si>
  <si>
    <t>A la fecha se ha desarrollado la planificación del ejercicio y la socialización del mismo.
Se espera desarrollar los ejercicios antes del 30 de noviembre de 2020, se iniciara con la estación B1.</t>
  </si>
  <si>
    <t>Se ejecutara antes del  30 de noviembre de 2020.
Proximamente se desarrollara con la estación B1.</t>
  </si>
  <si>
    <t>No se ha llevado a cabo el  ejercicio, toda vez que el escenario para desarrollar la actividad (piscina) se encuentra en mantenimiento desde inicio de año a la fecha y además por la emergencia sanitaria en la que nos encontramos se espera nueva orden para poder ejecutar el producto.</t>
  </si>
  <si>
    <t>Se ejecutara antes del  30 de noviembre de 2020.</t>
  </si>
  <si>
    <t>Se realizó el foro de rescate vehicular el 05 de abril de 2020 a las 10:00 horas, de forma virtual mediante aplicativo ZOOM.</t>
  </si>
  <si>
    <t>Documento de planificación, actas de reunión, correo de invitación a la actividad,  pantallazo del desarrollo del foro, foro desarrollado.</t>
  </si>
  <si>
    <t>No se ejecutado la actividad durante el primer semestre por motivo de fuerza mayor (Pandemia COVID-19).</t>
  </si>
  <si>
    <t xml:space="preserve">Esta actividad está supeditada a las disposiciones de los Gobiernos Nacional  y Distrital toda vez que es una actividad que se realiza de forma conjunta con los colegios. </t>
  </si>
  <si>
    <t>A corte del 30 de junio se ha realizado la revisión de 181 hidrantes realizado por las estaciones:  B1, B14 (CIA 1); B7 (CIA 2);  B2 (CIA 3) Y B8 (CIA 5).
Se continuará  en la revisión de hidrantes por parte del personal de todas las estaciones.</t>
  </si>
  <si>
    <t>Matriz reporte de revisión de hidrantes.</t>
  </si>
  <si>
    <t>Se realizó la elaboración de documentos precontractuales para los procesos de EHA´s (motobombas, rescate acuático, kit de supervivencia, equipo específico y estación meteorológica), tales como: 
Estudios Previos
Ficha técnica
Estudios de mercado
Análisis de sector
Matriz de riesgos, se adelanto la revisión de los mismos por parte de la OAJ de la entidad  en las siguientes fechas: 17, 23 y 26 de junio de 2020,</t>
  </si>
  <si>
    <t>Fichas técnicas, estudios previos, estudios de mercado, análisis de sector, matriz de riesgos; de los procesos de EHA´s</t>
  </si>
  <si>
    <t>Documento de planificación</t>
  </si>
  <si>
    <t>Se realizará el próximo 05 de agosto de 2020.</t>
  </si>
  <si>
    <t>A la fecha no se ha ejecutado el ejercicio, se espera desarrollarlo antes del 30 de noviembre de 2020.</t>
  </si>
  <si>
    <t>A la fecha no se ha ejecutado el ejercicio, se espera desarrollarlo antes del 30 de noviembre de 2020,</t>
  </si>
  <si>
    <t xml:space="preserve">Se realizo la planificación de la actividad a ejecutar por turnos, según el documento del 01 de mayo de 2020 y presentación de socialización del ejercicio.
</t>
  </si>
  <si>
    <t xml:space="preserve">Se realizo la planificación de la actividad a ejecutar por turnos, según el acta de reunión, un ejercicio por cada turno.
</t>
  </si>
  <si>
    <t>A pesar que se realizo la planificación de la actividad,  no se ha realizado avance de la actividad dado que el escenario (piscina) esta deshabilitado por mantenimiento, lo que va corrido del año, adicionalmente por el tema del aislamiento por la Pandemis COVID-19. Se ejecutara antes del 30 de noviembre de 2020.</t>
  </si>
  <si>
    <t>Se realizo la planificación de la actividad, acta del 08 de marzo de 2020.</t>
  </si>
  <si>
    <t>Se realizó la convocatoria mediante correo institucional enviado por Prensa Bomberos el 04 de abril de 202, invitación a unirse mediante el aplicativo ZOOM.</t>
  </si>
  <si>
    <t>Se realizó el foro de rescate vehicular  y se socializo de forma virtual mediante el aplicativo ZOOM el 05 de abril  de 2020 a las 10:00 am.</t>
  </si>
  <si>
    <t>Se realizó la planificación de la actividad, la cual se ejecutará  de acuerdo a la conformación de los grupos y a la ubicación de la estación por la elección del escenario.</t>
  </si>
  <si>
    <t>Teniendo en cuenta que la restricción de la Pandemia del COVID-19, no ha podido ejecutar los ejercicios, se esta revisando una alternativa de este para ejecutar antes del 30 de noviembre de 2020.</t>
  </si>
  <si>
    <t>No se ha llevado a cabo la planificación del ejercicio, toda vez que por la emergencia sanitaria en la que nos encontramos las actividades quedaron  suspendidas toda vez que los colegios no se encuentran  en clases presenciales, por consiguientes,  afecta a la UAECOB.</t>
  </si>
  <si>
    <t>A la fecha no se ha ejecutado la actividad.</t>
  </si>
  <si>
    <t>Se realizò la identificación de las zonas de trabajo por cada estación mediante el mapeo o analisis de mapas.
El total de hidrantes a revisar como meta del 30% son 1.778 hidrantes en todo Bogotá.</t>
  </si>
  <si>
    <t>Se ha realizado la definición de las fichas técnicas para la adquisicion de equipos, herramientas y accesorios (EHA´s).</t>
  </si>
  <si>
    <t>Se completó la actualización de la Matriz de Identficación y Peligros yValoración de Riegos.</t>
  </si>
  <si>
    <t>Se realiza según cronograma establecido el Programa de Reentrenamiento al personal bomberil de la entidad, establecido en 10 módulos de aprendizaje; En el segundo trimestre se ha realizado 3 módulos Sistema Comando de Incidentes, Equipos de Protección Personal, Equipos de Protección Respiratoria, las capacitaciones se realizan en la modalidad virtual. En igual forma, para la implementación de la academia se han realizado Mesas de Trabajo con el Servicio Nacional de Aprendizaje SENA, donde nos darán el apoyo interinstitucional adecuado para un buen desarrollo de esta.</t>
  </si>
  <si>
    <t>Listas de Asistencia ingresadas en la Plataforma SIDEAP, Mesas de Trabajo Implementacion Academia con el SENA</t>
  </si>
  <si>
    <t xml:space="preserve">Se encuentra pendiente la aprobación por parte de la SGH y la posterior aprobación por la Dirección, para su publicación y comunicación. </t>
  </si>
  <si>
    <t>Se elabora presentación que identifica las áreas y uso del suelo necesarias para la Escuela de Formación Bomberil, con el fin de realizar la busqueda dentro de los predios disponibles.
Se realiza mesa técnica virtual el día 25 de junio de 2020 entre profesionales del DADEP y de la UAECOB, con el fin de presentar las necesidades en cuanto a los predios.
Se recibe del DADEP el listado de predios disponibles que cumplen con los requisitos técnicos expuestos en mesa técnica.</t>
  </si>
  <si>
    <t>* Presentación necesidades UAECOB.
* Correo electrónico del DADEP de los predios disponibles.</t>
  </si>
  <si>
    <t xml:space="preserve">El día 24 de junio de 2020 se efectúa el pago de la Licencia de Construcción y se encuentra a la espera de que quede ejecutoriada.  </t>
  </si>
  <si>
    <t>* Pago realizado por parte del consultor de las expensas de la Licencia de Construcción</t>
  </si>
  <si>
    <t>Se elabora presentación que identifica las áreas y uso del suelo necesarias para las estaciones de bomberos, con el fin de realizar la busqueda dentro de los predios disponibles.
Se realiza mesa técnica virtual el día 25 de junio de 2020 entre profesionales del DADEP y de la UAECOB, con el fin de presentar las necesidades en cuanto a los predios.
Se recibe del DADEP el listado de predios disponibles que cumplen con los requisitos técnicos expuestos en mesa técnica., en ese sentido se realizará la verificación para las UPZs Calandaima y Nuevo Usme. Ubicaciones dispuestas en el Decreto 563 de 2007.</t>
  </si>
  <si>
    <t>* Presentación necesidades UAECOB.
* Correo electrónico del DADEP de los predios disponibles</t>
  </si>
  <si>
    <t>Contrato No. 436 de 2019 se encuentra suspendido motivado por la pandemia causada por el covid-19.</t>
  </si>
  <si>
    <t>Se debe reiniciar el contrato No. 436 de 2019 para continuar con la ejecución de los estudios y diseños de la estación de bomberos de ferias.</t>
  </si>
  <si>
    <t xml:space="preserve">a) Se ajusta el cronograma de actualización de  documentos asociados a Gestión de Servicio a la Ciudadanía el  11/05/2020 , teniendo en cuenta la necesidad de priorizar algunas documentos.
b) Se realiza revisión y actualización de la Caracterización del proceso de GSC junto con los indicadores, dichos documentos fueron trabajados conjuntamente con los equipos el SIG y mejora continua, el 8 de julio de 2020 se remite por parte del equipo SIG, el documento para gestión por parte de la OAP. 
c) Se adelantan varias mesas de trabajo para la revisión, ajustes y construcción de l procedimiento para el trámite de  requerimientos de la ciudadanía y sus documentos asociados, a la fecha los mismos fueron remitidos para la nueva codificación  y posterior publicación en la ruta de la calidad, así el 5 de junio de 2020 mediante ID 46089 se radican los documentos para su oficialización por parte de la OAP, después de varios seguimientos nuevamente de remiten los documentos a la OAP el 070702020:
d) Se realiza revisión y ajustes del Protocolo de atención a la ciudadanía, dicho ejercicio contó con la participación de algunos miembros del equipo de GSC, a la fecha se encuentra para revisión por parte de la líder del equipo. 
e) Se inicia proceso de revisión el  para la actualización del procedimiento de satisfacción ciudadana y propuestas de automatización de encuestas.
f) Se adelanta mesa de trabajo con  la profesional SIG durante la cual  se realiza una inducción a los temas básicos de gestión de riesgos  y las etapas generales, se identifica el objetivo y se realiza una lluvia de ideas.
g) Se solicita mediante correo electrónico asignación de un profesional jurídico para la elaboración de la Política Institucional de Tratamiento de datos. </t>
  </si>
  <si>
    <t xml:space="preserve">a) acta de reunión 11052020 
Matriz actualizada
b) Documento final, correo al SIG 22052020,  correo de aportes equipo GSC 10062020, mesa de trabajo 2052020.
c) Procedimiento Tramite de requerimientos, Instructivos canales de interacción, For Acto Administrativo - Motivado, For Apertura de buzón, For Aviso respuesta, For Publicación respuesta anónimo, For Recepción de peticiones
Mesas de trabajo 15042020 y 06052020
Correos 16042020, 19052020 a profesionales del SIG y de mejora continua,  27052020 para el equipo de GSC.
memorando ID 46089 
correo 070702020
d) Correo DRIVE 19062020 y 24062020 para aportes por parte del equipo. 
e) Reunión 23062020. 
f)  Acta reunión 09072020
g) Correo de Subdirección de Gestión Corporativa a OA Jurídica 25062020, Documento borrados, correo de envío documento  a Jurídica 07072020, </t>
  </si>
  <si>
    <t>a) De acuerdo al primer módulo de la estrategia " INDUCCIÓN Y REINDUCCIÓN GESTIÓN DE SERVICIO A LA CIUDADANÍA" durante el segundo trimestre de 2020, se adelantaron cuatro sesiones:  
1. 05062020 Conocimiento estructura UAECOB
2. 12062020 Socialización trámites y servicios UAECOB, funcionamiento Sistema Misional y registro código de barras SHD
3. 19062020 Política Pública Distrital de Servicio a la Ciudadanía 
4. 26062020 Gestión de Peticiones Ciudadanas 
Al finalizar cada uno de los procesos se realiza una medición de apropiación de los conocimientos.
b) Se han adelantado reuniones seguimiento de Gestión de Servicio a la Ciudadanía
c) En cuanto a la divulgación se gestionó: 
Diseño de Logo Defensoría de la Ciudadanía
Pieza gráfica Defensoría
Video Defensoría el cual fue difundido a través de redes sociales
Actualización de información página web de la UAECOB enlaces de  Defensoría y atención a la ciudadanía
Piezas impresas de autocuidado y distanciamiento COVID 19</t>
  </si>
  <si>
    <t xml:space="preserve">a) Presentaciones, soporte de las mesas (los videos se encuentra a disposición en MEET de GSC y los resultados de la medición de apropiación.
b) Soporte de reuniones:  Soporte reunión por agenda video chat MEET: 07042020, 20402020, 29042020,  29052020, 03062020, 10062020, 17062020
c) 
Diseño de Logo Defensoría de la Ciudadanía
Pieza gráfica Defensoría
Video Defensoría el cual fue difundido a través de redes sociales
Actualización de información página web de la UAECOB enlaces de  Defensoría y atención a la ciudadanía
Piezas impresas de autocuidado y distanciamiento COVID 19
</t>
  </si>
  <si>
    <t>Se compilo la Información Institucional, se  analizó e interpreto y  se hizo  la valoración documental.
Se actualizó la Tabla de Retención Documental – TRD (propuesta) y se puso a consideración de la Subdirección Corporativa para ser remitida a las Dependencias de la UAECOB  para la revisión y comentarios.</t>
  </si>
  <si>
    <t xml:space="preserve">Se realizó la consolidación y revisión de hallazgos relacionados en el plan de mejoramiento de la Subdirección de Gestión Corporativa,  como resultado se da el cierre de ochenta (80) acciones. Esto equivale al  66.6% del 100% del total de acciones. </t>
  </si>
  <si>
    <t>Informe fianal de Auditoria de Regularidad de la Contraloría  de Bogotá.</t>
  </si>
  <si>
    <t>Se lleva a cabo la contratación del profesional encargado de la formulación de la estrategia pedagógica para el fortalecimiento de la cultura SIG en la Entidad. Adicionalmente se da inicio a la formaulación de la estrategia y se adelanta el proceso de contratación de las personas que ejecutarán la estrategia.</t>
  </si>
  <si>
    <t>Acta de inicio de Fernando Gómez.
Propuesta de estrategia pedagógica.</t>
  </si>
  <si>
    <t xml:space="preserve">                                                                                                                                                                                                                                                                                                                                                                                                                                                                                                                                                                                                                                                                                                           </t>
  </si>
  <si>
    <t>Se elabora presentación que identifica las áreas y uso del suelo necesarias para la Escuela de Formación Bomberil, con el fin de realizar la busqueda dentro de los predios disponibles.</t>
  </si>
  <si>
    <t>Se realiza mesa técnica virtual el día 25 de junio de 2020 entre profesionales del DADEP y de la UAECOB, con el fin de presentar las necesidades de la UAECOB en cuanto a los predios.</t>
  </si>
  <si>
    <t>Se recibe del DADEP el listado de predios disponibles que cumplen con los requisitos técnicos expuestos en mesa técnica.</t>
  </si>
  <si>
    <t>Se elabora presentación que identifica las áreas y uso del suelo necesarias para las estaciones de bomberos, con el fin de realizar la busqueda dentro de los predios disponibles.</t>
  </si>
  <si>
    <t>Cumplido</t>
  </si>
  <si>
    <r>
      <t>a) Se ajusta el cronograma de actualización de  documentos asociados a Gestión de Servicio a la Ciudadanía el  11/05/2020 , teniendo en cuenta la necesidad de priorizar algunas documentos.
b) Se realiza revisión y actualización de la Caracterización del proceso de GSC junto con los indicadores, dichos documentos fueron trabajados conjuntamente con los equipos el SIG y mejora continua, el 8 de julio de 2020 se remite por parte del equipo SIG, el documento para gestión por parte de la OAP. 
Documento final, correo al SIG 22052020,  correo de aportes equipo GSC 10062020, mesa de trabajo 2052020.
c) Se adelantan varias mesas de trabajo para la revisión, ajustes y construcción de l procedimiento para el trámite de  requerimientos de la ciudadanía y sus documentos asociados, a la fecha los mismos fueron remitidos para la nueva codificación  y posterior publicación en la ruta de la calidad, así el 5 de junio de 2020 mediante ID 46089 se radican los documentos para su oficialización por parte de la OAP, después de varios seguimientos nuevamente de remiten los documentos a la OAP el 070702020:
Procedimiento Tramite de requerimientos, Instructivos canales de interacción, For Acto Administrativo - Motivado, For Apertura de buzón, For Aviso respuesta, For Publicación respuesta anónimo, For Recepción de peticiones, Mesas de trabajo 15042020 y 06052020, Correos 16042020, 19052020 a profesionales del SIG y de mejora continua,  correo 27052020 para el equipo de GSC. 
d) Se realiza revisión y ajustes del Protocolo de atención a la ciudadanía, dicho ejercicio contó con la participación de algunos miembros del equipo de GSC, a la fecha se encuentra para revisión por parte de la líder del equipo:  Correo DRIVE 19062020 y 24062020 para aportes por parte del equipo, correo de envío a la líder 30062020 y el documento.
e) Se inicia proceso de revisión el  para la actualización del procedimiento de satisfacción ciudadana y propuestas de automatización de encuestas: reunión 23062020. 
f) Se adelanta mesa de trabajo con  la profesional SIG durante la cual  se realiza una inducción a los temas básicos de gestión de riesgos  y las etapas generales, se identifica el objetivo y se realiza una lluvia de ideas: Acta reunión 09072020
g) Se solicita mediante correo electrónico asignación de un profesional jurídico para la elaboración de la Política Institucional de Tratamiento de datos: Correo de Subdirección de Gestión Corporativa a OA Jurídica 25062020, Documento borrados, correo de envío documento  a Jurídica 07072020,</t>
    </r>
    <r>
      <rPr>
        <sz val="11"/>
        <rFont val="Calibri"/>
        <family val="2"/>
        <scheme val="minor"/>
      </rPr>
      <t xml:space="preserve"> </t>
    </r>
    <r>
      <rPr>
        <sz val="11"/>
        <color theme="1"/>
        <rFont val="Calibri"/>
        <family val="2"/>
        <scheme val="minor"/>
      </rPr>
      <t xml:space="preserve">
</t>
    </r>
  </si>
  <si>
    <t>a) De acuerdo al primer módulo de la estrategia " INDUCCIÓN Y REINDUCCIÓN GESTIÓN DE SERVICIO A LA CIUDADANÍA" durante el segundo trimestre de 2020, se adelantaron cuatro sesiones:  
1. 05062020 Conocimiento estructura UAECOB
2. 12062020 Socialización trámites y servicios UAECOB, funcionamiento Sistema Misional y registro código de barras SHD
3. 19062020 Política Pública Distrital de Servicio a la Ciudadanía 
4. 26062020 Gestión de Peticiones Ciudadanas 
Al finalizar cada uno de los procesos se realiza una medición de apropiación de los conocimientos.
Presentaciones, soporte de las mesas (los videos se encuentra a disposición en el GSC y los resultados de la medición de apropiación.
b) Se han adelantado reuniones seguimiento de Gestión de Servicio a la Ciudadanía 07042020, 20402020, 29042020,  29052020, 03062020, 10062020, 17062020
c) En cuanto a la divulgación se gestionó: 
Diseño de Logo Defensoría de la Ciudadanía
Pieza gráfica Defensoría
Video Defensoría el cual fue difundido a través de redes sociales
Actualización de información página web de la UAECOB enlaces de  Defensoría y atención a la ciudadanía
Piezas impresas de autocuidado y distanciamiento COVID 19</t>
  </si>
  <si>
    <t>Se realizó la aprobación del cronograma por parte de la subdirección y se iniciaron las actividades para la actualización del diagnóstico integral de archivos, documento base para la elaboración del instrumento archivístico: Sistema integrado de conservación (SIC)</t>
  </si>
  <si>
    <t xml:space="preserve">Se realizó la contratación de un profesional, que tiene como objeto la actualización y convalidación de las TRD, el profesional contratado, se encuentra  realizando el levantamiento de la información y revisando los avances que se tienen en el proceso de la actualización.    </t>
  </si>
  <si>
    <t xml:space="preserve">Se realizó la consolidación y revisión de hallazgos relacionados en el plan de mejoramiento de la Subdirección de Gestión Corporativa, </t>
  </si>
  <si>
    <t>Se realizaron reunones con los procesos  para el seguimiento en relación a la ejecución de las acciones, planteadas en el plan de mejoramiento.</t>
  </si>
  <si>
    <t xml:space="preserve">Como resultado del seguimiento, se da el cierre de ochenta (80) acciones. Esto equivale al  66.6% del 100% del total de acciones. </t>
  </si>
  <si>
    <t>De acuerdo con la formulación de la propuesta pedagógica se recauda información de la distribución del personal en estaciones y turnos para dar inicio a los procesos de divulgación.</t>
  </si>
  <si>
    <t xml:space="preserve"> </t>
  </si>
  <si>
    <t>Se realizó el conversatorio hablemos de abejas a nivel distrital  con el IDIPYBA, el día 20 de mayo, en el cual participo el grupo BRAE y las siguientes entidades (Apis green,  Instituto Colombiano Agropecuario-ICA, UDCA)</t>
  </si>
  <si>
    <t xml:space="preserve">se realizo la actualización del diseño del modelo de caracterización del relacionamiento de la UAECOB </t>
  </si>
  <si>
    <t>1. Correo indicando Plan de trabajo a realizar.
2. Citación a mesas de trabajo.
3. Evidencia del desarrollo de lamesa de trabajo.
4. Acta de al reunión con mejora continua</t>
  </si>
  <si>
    <t>1. Correo indicando Plan de trabajo a realizar.
2. Citación a mesas de trabajo.
3. Acta de al reunión con mejora continua</t>
  </si>
  <si>
    <t xml:space="preserve">1. Para el cumplimiento de la tercera actividad la evidencia citación a la reunión de manera virtual.
2. Imágenes de la reunión desarrollada.
3. Correo indicando Plan de trabajo a realizar.
4. Citación a mesas de trabajo.
5. Evidencia del desarrollo de lamesa de trabajo.
</t>
  </si>
  <si>
    <t>1. Para el cumplimiento de la cuarta actividad la evidencia es Acta de reunión  con Mejora Continua.
2. Correo indicando Plan de trabajo a realizar.
3. Citación a mesas de trabajo.
4. Evidencia del desarrollo de la mesa de trabajo</t>
  </si>
  <si>
    <t xml:space="preserve">Para dar cumplimiento con el 1er Producto se ejecuto la siguiente actividad: 
3. Elaborar y/o actualizar los procedimientos de Parque Automotor 
* La Subdirección Logística, realiza reuniones y mesas de trabajo donde se verifica el estado los procedimientos del parque automotor con el área de Planeación - mejora continua, con el fin de generar una retroalimentación de los adelantos que se han realizado, y se desarrolla un plan de trabajo para cumplir con el objetivo de esta actividad.
* Reuniones internas para verificación y re formulación de procesos de Caracterización, según Plan de trabajo socializado con los lideres de los procesos.
* Se informa por parte de Planeación, los cambios que desea realizar la entidad en cuanto a sus procesos, lo que generaría una nueva revisón de los adelantos en la estructura de los procesos que tiene la Subdirección Logística,  para cumplir con los nuevos liniamientos adelantados por la UAECOB.
</t>
  </si>
  <si>
    <t xml:space="preserve">Para dar cumplimiento con el 2do. producto se ejecuto la siguiente actividad: 
3.  Elaborar y/o actualizar los procedimientos de  Equipo Menor
* La Subdirección Logística, realiza reuniones y mesas de trabajo donde se verifica el estado los procedimientos de equipo menor con el área de Planeación - mejora continua, con el fin de generar una retroalimentación de los adelantos que se han realizado, y se desarrolla un plan de trabajo para cumplir con el objetivo de esta actividad.
* Reuniones internas para verificación y/o reformulación de procesos de Caracterización, según Plan de trabajo socializado con los lideres de los procesos.
*Se informa por parte de Planeación, los cambios que desea realizar la entidad en cuanto a sus procesos, lo que generaría una nueva revisón de los adelantos en la estructura de los procesos que tiene la Subdirección Logística,  para cumplir con los nuevos liniamientos adelantados por la UAECOB.
</t>
  </si>
  <si>
    <t xml:space="preserve">Para dar cumplimiento con el 3er.  producto se ejecuto la siguiente actividad: 
3. laborar y/o actualizar los procedimientos de Combustible
Se realizan reuniones con integrantes de la subdirección logística (Ing Adriana Salom, el Ing Andrés Quintero, Liliana Diaz y Leonardo Correa) y mejora continua, para verificar procedimientos y guias de combustibles que  llevan dentro del marco del suminsitro de combustible y así dar cumplimiento a esta actividad.
</t>
  </si>
  <si>
    <t xml:space="preserve">Para dar cumplimiento con el 4to. Producto se ejecuto la siguiente actividad: 
3. Recopilar informacion a traves de Mesas de trabajo con el personal lider en los Procedimiento del Mantenimiento Predictivo, Preventivo y Correctivo  de Equipos Especiales Pesados en Garantia  con el fin de actualizar el procedimiento.
* La Subdirección Logística, realiza reuniones y mesas de trabajo donde se verifica el estado los procedimientos del parque automotor con el área de Planeación - mejora continua, con el fin de generar una retroalimentación de los adelantos que se han realizado, y se desarrolla un plan de trabajo para cumplir con el objetivo de esta actividad.
* Reuniones internas para verificación y re formulación de procesos de Caracterización, según Plan de trabajo socializado con los lideres de los procesos.
* Se informa por parte de Planeación, los cambios que desea realizar la entidad en cuanto a sus procesos, lo que generaría una nueva revisón de los adelantos en la estructura de los procesos que tiene la Subdirección Logística,  para cumplir con los nuevos liniamientos adelantados por la UAECOB.
</t>
  </si>
  <si>
    <t>La Subdirección de Logística desarrolla verificación de las actividades o proceso de mantenimiento  de parque automotor, desde el ingreso de la solicitud a mesa logistica hasta la entrega de la unidad vehicular a operación, por medio de un flujograma. Este archivo con sus respectivas modificaciones,  fueron  presentadas al Director de la UAECOB, el cual realizó modificaciones y mejoras en el proceso.</t>
  </si>
  <si>
    <t>La Subdirección Logística, realiza reuniones y mesas de trabajo donde se verifica el estado los procedimientos delparque automotor con el área de Planeación - mejora continua, con el fin de generar una retroalimentación de los adelantos que se han realizado, y se desarrolla un plan de trabajo para cumplir con el objetivo de esta actividad.</t>
  </si>
  <si>
    <t>La Subdirección de Logística posteriomente de haber realizado diagnostico del procedimiento de mantenimiento de equipo menor, efectuo flujograma, incluyendo nuevas actividades y adicionando más controles. los cuales deben ser incluidos en el nuevo procedimiento, este documento fue presentado a la alta dirección para revisión.</t>
  </si>
  <si>
    <t>La Subdirección Logística, realiza reuniones y mesas de trabajo donde se verifica el estado los procedimientos de equipo menor con el área de Planeación - mejora continua, con el fin de generar una retroalimentación de los adelantos que se han realizado, y se desarrolla un plan de trabajo para cumplir con el objetivo de esta actividad.</t>
  </si>
  <si>
    <t xml:space="preserve">Basado en la necesidad de un proceso de entrega de combustible a las unidades operativas en parque automotor y en equipo menor, Se requiere desarrollar protocolo de entrega de combustible. </t>
  </si>
  <si>
    <t>Se realizan reuniones con la Ing Adriana Salom, Liliana Garcia , Omar Castellanos. Para evaluar los procedimientos  llevan dentro del marco del suminsitro de combustible.</t>
  </si>
  <si>
    <t>Se realizan reuniones con integrantes de la subdirección logística (Ing Adriana Salom, el Ing Andrés Quintero, Liliana Diaz y Leonardo Correa) y mejora continua, para verificar procedimientos y guias de combustibles que  llevan dentro del marco del suminsitro de combustible y así dar cumplimiento a esta actividad.</t>
  </si>
  <si>
    <t>Se realizan reuniones con los Ings Gutierrez , Salazar y Cardenas. Para evaluar los procedimientos  llevan dentro del marco de procedimientos del mantenimiento predictivo, preventivo y correctivo  de equipos especiales pesados.</t>
  </si>
  <si>
    <t>* La Subdirección Logística, realiza reuniones y mesas de trabajo donde se verifica el estado los procedimientos del parque automotor con el área de Planeación - mejora continua, con el fin de generar una retroalimentación de los adelantos que se han realizado, y se desarrolla un plan de trabajo para cumplir con el objetivo de esta actividad.
* Reuniones internas para verificación y re formulación de procesos de Caracterización, según Plan de trabajo socializado con los lideres de los procesos.</t>
  </si>
  <si>
    <t>Se tenían programadas 26  actividades para el segundo trimestre y presentaron el siguiente resultado:
Sin iniciar: 2
En ejecución: 9 las cuales  cumplen en julio  de 2020
Cumplidas: 15
En términos: 13
Fuera de términos :2</t>
  </si>
  <si>
    <t>Se incluira la actividad  ee la OCI para cumplirla en el tercer timestre 2020 y se requerirá al área de SST con el fin de que informe la fecha en la cual se ejecutará la auditoría programada a la Implementación Estándares Mínimos del SG-SST - Resolución 312-2019- Área de SST</t>
  </si>
  <si>
    <t>Se tenían programadas 26  actividades para el segundo trimestre y presetaron el siguiente resultado:
Sin iniciar: 2
En ejecución: 9 las cuales  cumplen en julio  de 2020
Cumplidas: 15
En términos: 13
Fuera de términos :2</t>
  </si>
  <si>
    <t>Durante el segundo trimestre se realizó una entrega de la revista, correspondiente al mes de abril de 2020.</t>
  </si>
  <si>
    <t>REVISTA BOMBEROS HOY - ABRIL DE 2020
https://drive.google.com/file/d/1YrIZUdf28cXatxMiPni10Sb38-a5xjzs/view?usp=sharing</t>
  </si>
  <si>
    <t>Se plantea y coordina la recopilación de información, diseño y envío de las revistas correspondientes a los meses a las cuales no se enviaron.</t>
  </si>
  <si>
    <t>Durante el segundo trimestre se realizaron 13 emisiones del producto denominado Bomberos Hoy, el cual fue enviado a la UAECOB y/o compartido por YouTube</t>
  </si>
  <si>
    <t xml:space="preserve">Noticiero Bomberos Hoy
 1·      3 de abril:
https://www.youtube.com/watch?v=FbA79qyK778&amp;t=1s
2·      10 abril 2020
 https://www.youtube.com/watch?v=Zc9qkh-NTg4&amp;t=5s
3·      17 abril 2020:
https://www.youtube.com/watch?v=sST_StdYKwQ&amp;t=1s
4·      26 abril 2020
https://www.youtube.com/watch?v=DTfSYOgmc20&amp;t=27s
5·      1 mayo de 2020
https://www.youtube.com/watch?v=3cnuB5heg88&amp;t=12s
6·      8 mayo 2020
https://www.youtube.com/watch?v=x-8mbswMXm0&amp;t=17s
7·      15 mayo 2020
https://www.youtube.com/watch?v=-GpmiMZTkGM&amp;t=39s
8·      24 mayo 2020
https://www.youtube.com/watch?v=uSyJ7jE8AQY&amp;t=97s
9. 29 de mayo de 2020
https://www.youtube.com/watch?v=AYyh0rERwTw&amp;t=23s 
10·      5 junio 2020
https://www.youtube.com/watch?v=p3FoaySy6Dw&amp;t=349s
11·      12 junio 2020
https://www.youtube.com/watch?v=S_EBA87cqe8&amp;t=265s
12·      19 junio 2020 
https://www.youtube.com/watch?v=P7jSPKAWuS0&amp;t=256s
13·      26 junio 2020
https://www.youtube.com/watch?v=hK9NsKMOF68
 </t>
  </si>
  <si>
    <t>NA</t>
  </si>
  <si>
    <t>Durante el segundo trimestre se realizaron 13 emisiones del periodico El Hidrante, el cual fue enviado por Correo electrónico a la UAECOB.</t>
  </si>
  <si>
    <t>El Hidrante – Periódico Digital
1.	El Hidrante 3 de abril de 2020
https://mail.google.com/mail/u/0/#search/EL+HIDRANTE/FMfcgxwHMZTKvrHzJcqvljdJTgwGJhJG
2.	El Hidrante 10 de Abril de 2020
https://mail.google.com/mail/u/0/#search/EL+HIDRANTE/FMfcgxwHMjrrsFNbqHbpvXPLvjvsrsnJ
3.	El Hidrante 17 de abril de 2020
https://mail.google.com/mail/u/0/#search/EL+HIDRANTE/FMfcgxwHMsPSfTMDntGLjHTbWXTdzMpn
4.	El Hidrante 23 de Abril de 2020
https://drive.google.com/file/d/12riKXX4epMhqkaHZZ_G_90RKZy5vxY8w/view?usp=sharing
5.	El Hidrante 30 de Abril de 2020
https://drive.google.com/file/d/1kUZMfGwvHiLx7cKr_hMW__k_no31TPZx/view?usp=sharing
6.	El Hidrante 8 de mayo de 2020
https://drive.google.com/file/d/13jua9-slGjz90eNknRoUcqQPjGo5LrUv/view?usp=sharing
7.	El Hidrante 14 de mayo de 2020
https://drive.google.com/file/d/1aLyZwD_lPcflssLGMTZG8p6szMH0h-9Q/view?usp=sharing
8.	El Hidrante 22 de Mayo de 2020
https://drive.google.com/file/d/1ff4NXKnz2SHuVEm65iD9dkSCVRe3aT7b/view?usp=sharing
9.	El Hidrante 30 de Mayo de 2020
https://drive.google.com/file/d/1eh7qcE5d6pVqOY87lAQVQn8uhS-ERUXm/view?usp=sharing
10.	El Hidrante 4 de Junio de 2020
https://drive.google.com/file/d/1CkCicIu2yq7v7UvQbGxMuagLauFFeg5s/view?usp=sharing
11.	El Hidrante 12 de Junio de 2020
https://drive.google.com/file/d/1jpChJB4d8A7LfuLQYiq_X2MTvoW3K2f4/view?usp=sharing
12.	El Hidrante 18 de Junio de 2020
https://drive.google.com/file/d/1fd3jaZCnwOWibndW4TmDfFsM5pOCQKJo/view?usp=sharing
13.	 El Hidrante 25 de Junio de 2020
https://drive.google.com/file/d/1OibBctGU3JIHYbpNCv8QsS9rHusrzvrm/view?usp=sharing</t>
  </si>
  <si>
    <t>Durante el segundo trimestre se realizaron 13 cubrimientos y notas de bomberos en acción, según el cronograma acordado.</t>
  </si>
  <si>
    <t xml:space="preserve">Bomberos en Acción
1.	https://twitter.com/BomberosBogota/status/1246197390878613507
2.	https://twitter.com/BomberosBogota/status/1247321963359592453
3.	https://twitter.com/BomberosBogota/status/1247671609504288770
4.	https://twitter.com/BomberosBogota/status/1248991107213676550?s=20 
5.	https://twitter.com/BomberosBogota/status/1249336469237317637?s=20 
6.	https://twitter.com/BomberosBogota/status/1250241598287417346?s=20
7.	https://twitter.com/BomberosBogota/status/1250480862048718848?s=20
8.	https://twitter.com/BomberosBogota/status/1251997908041445379?s=20
9.	https://twitter.com/BomberosBogota/status/1257106187243393025?s=20
10.	https://twitter.com/BomberosBogota/status/1258567230683516929?s=20 
11.	https://twitter.com/BomberosBogota/status/1260416900552708101?s=20
12.	https://twitter.com/BomberosBogota/status/1262794815516876806?s=20
13.	https://twitter.com/BomberosBogota/status/1263130872070443009?s=20 
</t>
  </si>
  <si>
    <t>Durante el segundo trimestre se realizaron 13 fotos de la semana, según el cronograma acordado.</t>
  </si>
  <si>
    <t xml:space="preserve">La foto de la semana
1.	https://twitter.com/BomberosBogota/status/1246239244206686208
2.	https://twitter.com/BomberosBogota/status/1248688145471877127
3.	https://twitter.com/BomberosBogota/status/1251288779207389185?s=20
4.	https://www.instagram.com/p/B_ar1QEhd7e/?utm_source=ig_web_copy_link
5.	https://www.instagram.com/p/B_stV_4BiQV/?utm_source=ig_web_copy_link
6.	https://www.instagram.com/p/B_8ka7oBeSH/?utm_source=ig_web_copy_link
7.	https://www.instagram.com/p/CAOWkGzhFQL/?utm_source=ig_web_copy_link
8.	https://www.instagram.com/p/CAgUxdkBjBY/?utm_source=ig_web_copy_link
9.	https://www.instagram.com/p/CAyZ-2rh__s/?utm_source=ig_web_copy_link
10.	https://www.instagram.com/p/CBGdHsghtIR/?utm_source=ig_web_copy_link
11.	https://www.instagram.com/p/CBV41iThbuU/?utm_source=ig_web_copy_link
12.	https://www.instagram.com/p/CBqewotFKJr/?utm_source=ig_web_copy_link
13.	https://www.instagram.com/p/CB60jX9hCP6/?utm_source=ig_web_copy_link
</t>
  </si>
  <si>
    <t>Durante el segundo trimestre se realizaron 13 historias de la UAECOB o crónicas especiales, según el cronograma acordado.</t>
  </si>
  <si>
    <t xml:space="preserve">Historias de Bomberos:
1.	https://www.instagram.com/p/CAGCfixhv9o/
2.	https://www.instagram.com/p/CA-ATo0ABwN/
3.	https://www.instagram.com/p/CA-HJd3g_SZ/
4.	https://www.instagram.com/p/CA-OBd5gRVO/
5.	https://www.instagram.com/p/CA-b1vLgiNU/
6.	https://www.instagram.com/p/CBhIoGsl7_G/
7.	https://www.instagram.com/p/CBhOr1_Fqzx/
8.	https://www.instagram.com/p/CCHuFqlFUyl/
9.	https://www.instagram.com/p/CCUmRXpFG53/
10.	https://www.instagram.com/p/CCUr_xyjI8I/
11.	https://www.instagram.com/p/CChK001lpUz/
12.	https://www.instagram.com/p/CCja4sSF7jn/
13.	https://www.instagram.com/p/CCguOBClhvl/
</t>
  </si>
  <si>
    <t xml:space="preserve">En materia de la contingencia por el COVID-19 Se realizaron las siguientes transferencias de conocimiento: 
- Incidentes con riesgo biológico
-Enfrentando la seguridad ante el COVID-19 en incidentes de tránsito
-Medidas de prevención del COVID-19 en las estaciones de Bomberos
- COVID -19 en animales  </t>
  </si>
  <si>
    <t xml:space="preserve">Presentación con el alcance obtenido de cada una de las transferencias de conocimiento
Invitaciones digitales de cada uno de las transferencias de conocimiento </t>
  </si>
  <si>
    <t xml:space="preserve">El 20 de Mayo se realizó el conversatorio "Hablemos de Abejas en el Distrito" con el apoyo del Instituto Distrital de Protección y Bienestar Animal y el grupo BRAE de la UAECOB,. Se obtuvo la participación de las  siguientes entidades:  (Apis green,  Instituto Colombiano Agropecuario-ICA, UDCA)
Se identifico el tema para el conversatorio del segundo semestre, el cual es : Protección del patrimonio cultural frente a situaciones de emergencia  y se llevará a cabo el día 11 de Septiembre 
 </t>
  </si>
  <si>
    <t>Invitación del conversatorio Hablemos de Abejas en el Distrito
Informe del Conversatorio Hablemos de Abejas en el Distrito 
Propuesta del conversatorio: Protección del patrimonio cultural frente a situaciones de emergencia</t>
  </si>
  <si>
    <t>Documento Modelo Canvas</t>
  </si>
  <si>
    <t>META TRI
(celda P)</t>
  </si>
  <si>
    <t xml:space="preserve">Para la consolidación de un Sistema de Información Geográfica, se ha buscado información espacial de variables que puedan ser incluidas dentro del análisis del riesgo por incendios, incidentes con materiales peligrosos y rescates. Para lo anterior se ha realizado una búsqueda en las plataformas dispuestas para la publicación de información geográfica oficial (Mapas Bogotá, IGAC, Datos abiertos y ESRI Colombia) y en los visores geográficos propios de cada institución. Así mismo, con el objeto de tener información en formato Shapefile, se ha realizado solicitud formal a entidades como Secretaría de Integración Social, DANE y Secretaría Distrital de Planeación, no obstante, se está a la espera de la información la cual ha tomado mayor tiempo debido a la emergencia sanitaria, económica y ecológica que se está atravesando. Adicionalmente, se ha adelantado los estudios de mercado para la renovación de las dos licencias de ArcGis con las que cuenta la entidad y la adquisición de una nueva.  </t>
  </si>
  <si>
    <t xml:space="preserve">Para el análisis del comportamiento espacial de los incidentes que atiende la entidad, se ha geolocalizado el 50% de los eventos atendidos en el período comprendido entre los años 2014 y 2019. Para lo anterior, se ha utilizado el campo de “dirección” de la base de datos histórica consolidada por central de radio, este campo fue parametrizado y geocodificado para la obtención de coordenadas geográficas para cada uno de los eventos. </t>
  </si>
  <si>
    <t xml:space="preserve">En concordancia con la caracterización del escenario de riesgo por incendio estructural en el Distrito Capital, se adelantó la elaboración de un mapa de calor de los incendios estructurales atendidos en los años 2018 y 2019 mediante la herramienta de densidad de puntos que calcula un área de magnitud por unidad a partir de entidades de los puntos que representan los eventos atendidos. </t>
  </si>
  <si>
    <t xml:space="preserve">Durante lo corrido del año 2020, se ha adelantado un análisis y caracterización del escenario de riesgo por incendio estructural en la localidad de Kennedy como proyecto piloto para la estandarización de la metodología. Para lo anterior se ha realizado el estudio de la amenaza mediante el análisis del comportamiento espacial de los eventos, el análisis del comportamiento temporal y el análisis de las causas. Adicionalmente, para el estudio de la vulnerabilidad se ha realizado una búsqueda de la información para caracterizar y categorizar la población y los bienes expuestos ante este tipo de eventos. </t>
  </si>
  <si>
    <t xml:space="preserve">Para el análisis de la vulnerabilidad, se ha realizado un levantamiento de información con otras instituciones con el fin de caracterizar y categorizar la población y los bienes expuestos a lo largo del territorio. Para el análisis se han seleccionado las siguientes variables: densidad poblacional, estratificación, nivel de pobreza y  tipo de edificación. </t>
  </si>
  <si>
    <t xml:space="preserve">Para la caracterización de la amenaza por incendio estructural dentro del proyecto piloto, se realizó un análisis correspondiente a la tipificación de las causas en la base de datos consolidada por central de radio, y se está avanzando en un análisis de las causas de acuerdo a los reportes del equipo de investigación de incendios desde el año 2014 al 2019. </t>
  </si>
  <si>
    <t>Se realizo la formulacion de las actividades del procedimiento asi como la determinacion del objetivo, alcance y responsables, se encuentra en proceso de validacion</t>
  </si>
  <si>
    <t xml:space="preserve">Se realizo la instalacion primaria de la sala de monitoreo con recursos provisionales, se encuentra pendiente la adecuacion tecnologica definitiva </t>
  </si>
  <si>
    <t>Se tiene en funcionamiento una base de datos de la cual se optiene un reporte que se encuentra en proceso de modificacion</t>
  </si>
  <si>
    <t>1. Acta de reunión 16 de junio de 2020 Tema: Diseño de cronograma de socialización de actualización de procedimientos.</t>
  </si>
  <si>
    <t>2. Acta de reunión 17 de junio de 2020 Tema: revisión, proceso, procedimientos, formatos instructivos.</t>
  </si>
  <si>
    <t>3. Acta de reunión 13 de julio de 2020 Tema: Diseño de cronograma de socialización de actualización de procedimientos. Cronograma de socialización deactualización de procedimientos. </t>
  </si>
  <si>
    <t>Se han adelantado mesas de trabajo con los interesados para definir el desarrollo del sistema</t>
  </si>
  <si>
    <t>Se actualizó la Guia tecnica , CONDICIONES Y REQUISITOS PARA ARTEFACTOS PIROTÉCNICOS, FUEGOS ARTIFICIALES, PÓLVORA Y GLOBOS, la cual se encuentra en proceso de Revision por parte del Subdirector de Gestión del Riesgo</t>
  </si>
  <si>
    <t xml:space="preserve">En coherencia con reunión de trabajo del 5 de marzo de 2020 efectuada con el Sargento Yesid Ramirez, respecto a virtualización de Reentrenamiento brigadas contra incendios clase uno, en donde se efecutó cronograma de trabajo para la revisión de contenidos y ajuste de los mismos. 
Es así que se envía  correo de conclusiones de la reunión y compromisos el dia frente a la misma. El material de curriculo de acuerdo a lo establecido por el articulo 16 de la resolución 256 de 2014, fue enviado el día 6 de abril de 2020 por el Sargento Yesid Ramirez , en cumplimiento de cronograma de trabajo. De igual manera, el banco de preguntas para la evaluación del  curriculo del participante fue diseñado y entregado por el equipo de instructores del turno No 3, lidedaro por el Sargento Yesid Ramirez.
Así mismo el material de contenido fue remitido a Oficina Asesora de Prensa para su revisión el día 23 de abril de 2020. 
 Anexos.
a. Acta de trabajo del 5 de marzo de 2020,
b. Cronograma de trabajo, 
c. Correo de compromisos de dicha reunión 
d. material de contendios revisado y ajustado. 
e. Banco de preguntas reentrenamiento. </t>
  </si>
  <si>
    <t>Se formula proyecto de vritualización de reentrenamiento, con un 70% de avance, tal como se refleja en el cronograma anexo oen el item No 1</t>
  </si>
  <si>
    <t xml:space="preserve">Desde la linea de formación y eduación se realizó reunión de trabajo vía meet, con el Sargento Edgar Rojas y Luara Salgado , e instructores turno 3, liderados por Sgto Yesid Ramirez , el dia  22 de abril de 2020.  Entre los temas se abordo  la articulación con academia en relación a Método pedagógicas, se concluye que en la actualidad SGH-Academia aclara que se enfocan esfuerzos hacia el cumplimiento de requisitos para implementar el curso de técnico laboral, y sumado a que los procesos de
capacitación de la SGR entre ellos brigadas contraincendios, ya cuentan con aval de la DNBC, y otros como comunitaria, pirotecnia etc, son estructurados bajo los lineamientos definidos por la SGR, no habría problema en la migración de los mismos, en el momento que se requiera.
</t>
  </si>
  <si>
    <t xml:space="preserve">Para el periodo no se generó la revisión del material dado que el profesional refente que tenia obligación contractual , fue asginado a C4 dada la situación de pandemia. Sin embargo, se realizó un primer acercamiento del tema el dia 16 de abril de 2020, endonde se envia un correo al Cabo Diego Daza, Instructor de la SGR para el tema, enviandole material para ser revisado como es el procedimiento, justificación de vigencia de carnés . 
En esta linea,  se realizó reunión via meet, el dia 26 de junio de 2020, con los instructoer del turno No 2 para la revisión técnicas de los contenidos en contrastre con la normtividad aplicable Decreto 751 de 2001 y Decreto 360 de 2018. En este contexto y una vez se revisó el material se dío lugar a el cronograma de trabajo para efectuar consultas y realizar ajustes de contenidos. Se anexa:  Correo del dia 16 de abril de 2020,  correo de conclusioenes de acta de reunión vía meet  del dia 26 de junio de 2020 y cronograma de trabajo en articulación con el turno 2 de instructores liderado por el Sgto Diego Daza. </t>
  </si>
  <si>
    <t>Durante el trimestre se realizaron tres reuniones con las OA de Prensa y Planeación, para diseñar la estrategia de desarrollo de las presentaciones y vídeos del curso presencial.</t>
  </si>
  <si>
    <t xml:space="preserve">Se realizaron mesas de trabajo con Prensa, Planeación y un tercero para definir las fases por las que estará compuesta la página web.
Se cuenta con un diseño de interfaz para la página.
Avanzar en el desarrollo y diseño de actividades, según público objetivo por edades.
Redactar los textos con lenguaje infantil y juvenil. </t>
  </si>
  <si>
    <t>Se cuenta con los formularios (Inscripción - Autorización estudio fotográfico - Evaluación - Reglas de comportamiento - Exoneración de responsabilidad). Está pendiente implmentarlos en la web de la UAECOB.</t>
  </si>
  <si>
    <t>Se entregó a la OA Prensa el material con las indicaciones a actualizar.</t>
  </si>
  <si>
    <t>Para el periodo no se generó la revisión del material dado que el profesional refente que tenia obligación contractual , fue asginado a C4, dada la situación de pandemia y requerimiento del servicio. Sin embargo,desde el componente de formación se avanza en un documento para la identificación de necesidades desde el enfoque diferencial .El documento incluye lineamientos de enfoque diferencial desde la Gestión del riesgo de la UNGR y un diagnóstico del componente de formación. Anexo: avance de documento de identificación de necesidades linea de formación enfoque diferencial-</t>
  </si>
  <si>
    <t>Se completó la actualización de la MIPVR.
Se proyectó la política, objetivos e indicadores para el asgsyst v2020. Pendiente aprobación por la SGH y posterior aprobación de la Dirección.</t>
  </si>
  <si>
    <t xml:space="preserve">                                      Documento de planificación                                                                                                                                                                                                                                                                                                                                                                                                                                                                                                                                                                                                                                                                                </t>
  </si>
  <si>
    <t>BUENO</t>
  </si>
  <si>
    <t>EXCELENTE</t>
  </si>
  <si>
    <t>Rótulos de fila</t>
  </si>
  <si>
    <t>Rótulos de columna</t>
  </si>
  <si>
    <t>(en blanco)</t>
  </si>
  <si>
    <t>Jefe Oficina Asesora Jurídica</t>
  </si>
  <si>
    <t>Se elaboró y se actualizó formatos y prodecimientos de contratacion como la lista de chequeo con 3 nuevos requisitos:1. Constancia de Registro en el Banco de Hojas de Vida 2. Formato Único de Declaración de Bienes y Rentas Sigep.3.Formato de Publicación proactiva “Declaración de Bienes y rentas y registro de conflictos de interés” de la página del Departamento Administrativo de la Función Pública Distrital” con el fin de llevar un control y seguimiento adecuado de la UAECOB</t>
  </si>
  <si>
    <t>Actas de reunión en los meses de. Febrero y Marzo de 2020 para socializar procedimientos contratacion.</t>
  </si>
  <si>
    <t>No se realizado ninguna socialización ni jornadas de contratación estatal.</t>
  </si>
  <si>
    <t>No se realizado ninguna socialización ni jornadas de defensa judicial.</t>
  </si>
  <si>
    <t>Se adaptan procedimientos a funcionalidades de SECOP II y se elimina solicitud de viabilidad que queda incluido en el nuevo formato de solicitud de CDP- Modalidad contratacion Directa</t>
  </si>
  <si>
    <t>Se publico el manual de contratación, el formato de análisis del sector y el procedimiento de licitación pública en la ruta de la calidada.
Durante el tercer trimestre se realizarán las socializaciones con las áreas</t>
  </si>
  <si>
    <t>Se realizaron capacitaciones al equipo de Jurídica en manejo de SECOP en el mes de Junio.
Se gestionan capacitaciones con Colombia Compra Eficiente para la entidad que son realizadas en Agosto.</t>
  </si>
  <si>
    <t>\\172.16.92.9\Ruta de la Calidad\03. PROCESOS DE APOYO\GESTIÓN DE ASUNTOS JURÍDICOS\03. PROCEDIMIENTOS\CONTRATACIÓN\04. CONTRATACIÓN DIRECTA</t>
  </si>
  <si>
    <t>\\172.16.92.9\Ruta de la Calidad\03. PROCESOS DE APOYO\GESTIÓN DE ASUNTOS JURÍDICOS\03. PROCEDIMIENTOS\CONTRATACIÓN</t>
  </si>
  <si>
    <t>Pantallazo reunión</t>
  </si>
  <si>
    <t>se realizaran estas jornadas en el caso que sea pertinente para la Entidad</t>
  </si>
  <si>
    <t>Informe de gestión presentado a la Dirección con la información y presentación el PPT</t>
  </si>
  <si>
    <t>Se realiza la caracterización de los escenarios de riesgos de la localidad Kenney</t>
  </si>
  <si>
    <t>Se realizo la formulacion de las actividades del procedimiento para el monitoreo de los eventos e incidentes en la ciudad de Bogotá, asi como la determinacion del objetivo, alcance y responsables, se encuentra en proceso de validacion.
Se realizo la instalacion primaria de la sala de monitoreo con recursos provisionales, se encuentra pendiente la adecuacion tecnologica definitiva.
Se tiene en funcionamiento una base de datos de la cual se optiene un reporte que se encuentra en proceso de modificacion.</t>
  </si>
  <si>
    <t>Matrices de seguimiento de la sala de monitoreo
Reporte diario de la sala de monitoreo</t>
  </si>
  <si>
    <t>El equipo de investigación de incendios realizó mesas de trabajo para la planificación de las socializaciones y generó la estrategia y el cronograma</t>
  </si>
  <si>
    <t>Se realizó la revisión de la guia de pirotecnia y se genraron observaciones al documento</t>
  </si>
  <si>
    <t>Guia de pirotecnia y documento con las observaciones realizadas a la guía de pirotecnia</t>
  </si>
  <si>
    <t>Se realizan mesas de trabajo con la academia y con la Oficina Asesora de Comunicaciones, se genera el documento "PROYECTO  VIRTUALIZACIÓN REENTRENAMIENTO", el cual se encuentra en reviusión para aprobación; se generan las evaluaciones de los módulos</t>
  </si>
  <si>
    <t xml:space="preserve">Actas de reunión
Documento "PROYECTO  VIRTUALIZACIÓN REENTRENAMIENTO"
Evaluaciones de los módulos
</t>
  </si>
  <si>
    <t>Se realizan mesas de trabajo con la Subdireccion de Gestion Humana y se genera el documento "Caracterizacion FORMACIÓN Y CAPACITACIÓN", el cual se encuentra en revisión</t>
  </si>
  <si>
    <t>Evidencia de las mesas de trabajo
Documento Caracterizacion FORMACIÓN Y CAPACITACIÓN en revisión</t>
  </si>
  <si>
    <t xml:space="preserve">Acta revisión módulos
Correo electronico de reunión
Etapas de virtualización
</t>
  </si>
  <si>
    <t>Se realizó la revisión y actualización de los 5 formularios, está pendiente la aprobación para la publicación de los mismos</t>
  </si>
  <si>
    <t>Los 5 formularios</t>
  </si>
  <si>
    <t>La actividad está programada para iniciar en el tercer trimestre</t>
  </si>
  <si>
    <t>Se presenta el documento de la estrategia el cual está pendiente de aprobación</t>
  </si>
  <si>
    <t>Documento de estrategia psra adaptar los contenidos de las actividades de prevencion dirigido a personas con Discapacidad en revisión</t>
  </si>
  <si>
    <t xml:space="preserve">Aunque la acción inicia en sepotiembre, para la caracterización de la amenaza por incendio estructural dentro del proyecto piloto, se realizó un análisis correspondiente a la tipificación de las causas en la base de datos consolidada por central de radio, y se está avanzando en un análisis de las causas de acuerdo a los reportes del equipo de investigación de incendios desde el año 2014 al 2019. </t>
  </si>
  <si>
    <t>La actividad inicia en septiembre de 2020</t>
  </si>
  <si>
    <t>Se realizo la primera actividad en donde se  elimina solicitud de viabilidad que queda incluido en el nuevo formato de solicitud de CDP- Modalidad contratacion Directa</t>
  </si>
  <si>
    <t>Se realizó la segunda actividad, publicando en la ruta de la calidad  en  junio nuevo formato de solicitud de CDP- Modalidad contratacion Directa</t>
  </si>
  <si>
    <t>Se realizo la primera actividad de socializacion de procedimientos de contratacion directa prestacion de servicios profesionales y/o de apoyo  a la gestion con abogado de cada  Subdireccion correspondiente y con correo enviado por calidad Uaecob el dia 02 de Julio de 2020</t>
  </si>
  <si>
    <t>Se elaboraron ocho  (8)  actas de reunion  o mesas de trabajo ( correos)  correspondientes a los meses de mayo y junio  de 2020</t>
  </si>
  <si>
    <t>Se realizaron diversas reuniones con los equipos de trabajo dentro de la OAJ, en aras de realizar una distribución de tareas, con el objetivo de coordinar y acelerar las gestiones de los procesos contractuales. Para la reunión del 26 de Junio, se presentó la siguiente agenda
Subasta electrónica
Cargue de documentos
Creación de usuario
Modificación de flujos de aprobación</t>
  </si>
  <si>
    <t>Grabación de reunión</t>
  </si>
  <si>
    <t>No aplica para Segundo Trimestre</t>
  </si>
  <si>
    <t>Las actividades de este producto está programadas para iniciar en el tercer trimestre de la vigencia</t>
  </si>
  <si>
    <t xml:space="preserve">Jefe Oficina Asesora Jurídica </t>
  </si>
  <si>
    <t>Mesas de trabajo para la articulacion del modelo Educativo del Proceso de Capacitacion Acorde con lo establecido por la Academia Res. 09-70807-11 de 2019.</t>
  </si>
  <si>
    <t>Correos electrónicos
Actas de reunión</t>
  </si>
  <si>
    <t>8.5%</t>
  </si>
  <si>
    <t>10.5%</t>
  </si>
  <si>
    <t>Se esta realizazo el proceso de contratacion de servicios de garantía extendida y actualización para la infraestructura de servidores Dell y Hewlett Packard de la UAECOB, se cuenta con anexo tecnico y de mas documentacion</t>
  </si>
  <si>
    <t xml:space="preserve">Se esta realizacon el proceso de contratacion de servicios de garantía extendida y actualización para la infraestructura de servidores Dell y Hewlett Packard de la UAECOB, se cuenta con estudios previos,  y de mas dcumentacion </t>
  </si>
  <si>
    <t xml:space="preserve">La plataforma LMS docebo se encuentra activa y funcionando de acuerdo a las  necsidades tecnicas requeridas </t>
  </si>
  <si>
    <t>Iteración 1: Levantamiento de información y requerimientos (Procesos
Área - Subdirección de Gestión de riesgos, Subdirección Operativa,
Subdirección Logística, Subdirección de Gestión Corporativa y
Subdirección de Gestión Humana</t>
  </si>
  <si>
    <t>El Sistema instalado e implementado con un avance significativo en los ambientes de DIS3TECH.</t>
  </si>
  <si>
    <t>Actualmente a medida que se va realizando el levantamiento de información de las áreas, se está generando la parametrización de los
componentes en el ambiente de desarrollo y pruebas, Se está avanzando con la parametrización y se estima ser entregada para iniciar
pruebas funcionales la primera semana del mes de junio.</t>
  </si>
  <si>
    <t>En la Superintendecia de industria y comercio se tiene publicado la base de datos del Sistema Misional</t>
  </si>
  <si>
    <t>Se esta verificando la informacion que es suceptible a migrar al nuevo sistam misional</t>
  </si>
  <si>
    <t>Se realizó el analisis
de la información
historica, que esta en SIAP.</t>
  </si>
  <si>
    <t>Se creo la estructura de
las tablas.
Creación dos nuevas opciónes en SIAP:
- liquidación de las demandas
- archivo plano la liquidación
  de las demandas</t>
  </si>
  <si>
    <t>Desarrollo procedimiento:
•  Liquidación demandas</t>
  </si>
  <si>
    <t>Se realiza el analisis del 
procedimiento, para el calculo mensual de las horas extras, recargos y  compensatorios, de acuedo a los turnos previamente eestablecidos.</t>
  </si>
  <si>
    <t>Creación de la estructura de 
las tablas.
Creación en SIAP el submenú Horas extras.
- Tipo turno
- Turno calendario
- Personal turno
- Crgar extras</t>
  </si>
  <si>
    <t>Para las aplicaciones SICOVI, SIREP, y Certificaciones se mantienen en funcionamiento.en espera de nuevos requerimiento</t>
  </si>
  <si>
    <t>La intranet ya se encuentra en produccion y se esta gestionando con prensa el lanzamiento</t>
  </si>
  <si>
    <t>Se realizo el sotenimiento a los logros de Transparecnia, Participación, Colaboración, tramites y servicios, se realiza el catalogo de servicios con el fin de verificar procedimentalmente la virtualizacion parcial o total de los servicios</t>
  </si>
  <si>
    <t xml:space="preserve">Cumplimiento </t>
  </si>
  <si>
    <t>Se realizo el cierre presupuestal a corte 31 de mayo. Se realizo la formulación de tres proyectos de inversión articulados al PDD UNCSAB 2020-2024
Se realiza el cargue en los sistemas PREDIS y SEGPLAN.</t>
  </si>
  <si>
    <t>De acuerdo a las directrices del Director se procede a establecer las mesas de trabajo con lo Subdirectores para socializar e iniciar el proceso d contruccion del Plan Estrategico. Se inicia con el diseño de proyectos banderas por cada una de las dependencias los cuales van articulados a los proyetos, presupuseto, entre otros.
Se realizan visitas a estaciones para realizar el ejercicion de participación en la construcción del PEI a través de los pagrinos y con el  acompañamiento tecnico de la OAP</t>
  </si>
  <si>
    <t>Agenda correo institucional.
listados asistencia visitas
Formularios diligenciados de participación</t>
  </si>
  <si>
    <t>AVANCE PONDERADO</t>
  </si>
  <si>
    <t>Se realizo el informe presupuestal corte 31 de marzo de 2020</t>
  </si>
  <si>
    <t>Se generaron los informes de seguimiento al Plan de Acción, Plan de Participación y Tablero de Indicadores a corte 31 marzo de 2020</t>
  </si>
  <si>
    <t>Se realizaron mesas de trabajo con el equipo directivo . Evidencia: agenda dirección y productos generados (borradores de trabajo, capacidades y entornos, DOFA)</t>
  </si>
  <si>
    <t>En el segundo trimestre se han realizado 3 módulos de 10 del Programa de Reentrenamiento</t>
  </si>
  <si>
    <t>Para la Implementacion de la academia se han realizado Mesas de Trabajo con el Servicio Nacional de Aprendizaje SENA, para dar inicio al proceso de formación requerido.</t>
  </si>
  <si>
    <t xml:space="preserve">No se llevo a cabo capacitacion debido a que los cursos deben ser contratados y se encuentra en tramite </t>
  </si>
  <si>
    <t>Se completó la actualización de la MIPVR.</t>
  </si>
  <si>
    <t>,</t>
  </si>
  <si>
    <t>REGULAR</t>
  </si>
</sst>
</file>

<file path=xl/styles.xml><?xml version="1.0" encoding="utf-8"?>
<styleSheet xmlns="http://schemas.openxmlformats.org/spreadsheetml/2006/main">
  <numFmts count="2">
    <numFmt numFmtId="164" formatCode="_-* #,##0.00\ _€_-;\-* #,##0.00\ _€_-;_-* &quot;-&quot;??\ _€_-;_-@_-"/>
    <numFmt numFmtId="165" formatCode="0.0%"/>
  </numFmts>
  <fonts count="48">
    <font>
      <sz val="11"/>
      <color theme="1"/>
      <name val="Calibri"/>
      <family val="2"/>
      <scheme val="minor"/>
    </font>
    <font>
      <sz val="11"/>
      <color theme="1"/>
      <name val="Calibri"/>
      <family val="2"/>
      <scheme val="minor"/>
    </font>
    <font>
      <sz val="12"/>
      <color theme="1"/>
      <name val="Calibri"/>
      <family val="2"/>
      <scheme val="minor"/>
    </font>
    <font>
      <b/>
      <sz val="14"/>
      <name val="Calibri"/>
      <family val="2"/>
      <scheme val="minor"/>
    </font>
    <font>
      <b/>
      <sz val="14"/>
      <color theme="0"/>
      <name val="Calibri"/>
      <family val="2"/>
      <scheme val="minor"/>
    </font>
    <font>
      <sz val="12"/>
      <color theme="1"/>
      <name val="Calibri"/>
      <family val="2"/>
    </font>
    <font>
      <sz val="24"/>
      <color theme="0"/>
      <name val="Calibri"/>
      <family val="2"/>
      <scheme val="minor"/>
    </font>
    <font>
      <sz val="11"/>
      <color theme="1"/>
      <name val="Calibri"/>
      <family val="2"/>
    </font>
    <font>
      <sz val="10"/>
      <color theme="1"/>
      <name val="Calibri"/>
      <family val="2"/>
    </font>
    <font>
      <sz val="12"/>
      <name val="Calibri"/>
      <family val="2"/>
      <scheme val="minor"/>
    </font>
    <font>
      <sz val="12"/>
      <name val="Calibri"/>
      <family val="2"/>
    </font>
    <font>
      <sz val="11"/>
      <name val="Calibri"/>
      <family val="2"/>
    </font>
    <font>
      <sz val="11"/>
      <name val="Calibri"/>
      <family val="2"/>
      <scheme val="minor"/>
    </font>
    <font>
      <sz val="12"/>
      <color rgb="FF000000"/>
      <name val="Calibri"/>
      <family val="2"/>
      <scheme val="minor"/>
    </font>
    <font>
      <sz val="12"/>
      <color rgb="FF222222"/>
      <name val="Calibri"/>
      <family val="2"/>
      <scheme val="minor"/>
    </font>
    <font>
      <sz val="11"/>
      <color rgb="FF222222"/>
      <name val="Calibri"/>
      <family val="2"/>
      <scheme val="minor"/>
    </font>
    <font>
      <sz val="10"/>
      <name val="Arial"/>
      <family val="2"/>
    </font>
    <font>
      <sz val="11"/>
      <color rgb="FF000000"/>
      <name val="Calibri"/>
      <family val="2"/>
    </font>
    <font>
      <sz val="9"/>
      <color indexed="81"/>
      <name val="Tahoma"/>
      <family val="2"/>
    </font>
    <font>
      <b/>
      <sz val="9"/>
      <color indexed="81"/>
      <name val="Tahoma"/>
      <family val="2"/>
    </font>
    <font>
      <sz val="11"/>
      <color rgb="FFC00000"/>
      <name val="Calibri"/>
      <family val="2"/>
      <scheme val="minor"/>
    </font>
    <font>
      <b/>
      <sz val="11"/>
      <color theme="1"/>
      <name val="Calibri"/>
      <family val="2"/>
      <scheme val="minor"/>
    </font>
    <font>
      <sz val="14"/>
      <color theme="1"/>
      <name val="Calibri"/>
      <family val="2"/>
      <scheme val="minor"/>
    </font>
    <font>
      <b/>
      <i/>
      <sz val="10"/>
      <name val="Calibri"/>
      <family val="2"/>
      <scheme val="minor"/>
    </font>
    <font>
      <b/>
      <i/>
      <sz val="11"/>
      <color theme="0"/>
      <name val="Calibri"/>
      <family val="2"/>
      <scheme val="minor"/>
    </font>
    <font>
      <b/>
      <sz val="24"/>
      <color theme="0"/>
      <name val="Calibri"/>
      <family val="2"/>
      <scheme val="minor"/>
    </font>
    <font>
      <b/>
      <sz val="12"/>
      <color theme="1"/>
      <name val="Calibri"/>
      <family val="2"/>
      <scheme val="minor"/>
    </font>
    <font>
      <sz val="11"/>
      <color theme="1"/>
      <name val="Broadway"/>
      <family val="5"/>
    </font>
    <font>
      <sz val="13"/>
      <name val="Calibri"/>
      <family val="2"/>
    </font>
    <font>
      <sz val="11"/>
      <color rgb="FF000000"/>
      <name val="Calibri"/>
      <family val="2"/>
      <scheme val="minor"/>
    </font>
    <font>
      <sz val="13"/>
      <name val="Calibri"/>
      <family val="2"/>
      <scheme val="minor"/>
    </font>
    <font>
      <sz val="8"/>
      <color rgb="FF000000"/>
      <name val="Segoe UI"/>
      <family val="2"/>
    </font>
    <font>
      <b/>
      <sz val="11"/>
      <name val="Calibri"/>
      <family val="2"/>
      <scheme val="minor"/>
    </font>
    <font>
      <u/>
      <sz val="11"/>
      <color theme="10"/>
      <name val="Calibri"/>
      <family val="2"/>
      <scheme val="minor"/>
    </font>
    <font>
      <sz val="10"/>
      <color theme="1"/>
      <name val="Calibri"/>
      <family val="2"/>
      <scheme val="minor"/>
    </font>
    <font>
      <sz val="12"/>
      <color theme="0"/>
      <name val="Calibri"/>
      <family val="2"/>
    </font>
    <font>
      <b/>
      <sz val="20"/>
      <color theme="1"/>
      <name val="Arial"/>
      <family val="2"/>
    </font>
    <font>
      <b/>
      <sz val="11"/>
      <color theme="0"/>
      <name val="Arial"/>
      <family val="2"/>
    </font>
    <font>
      <b/>
      <sz val="25"/>
      <color theme="0"/>
      <name val="Calibri"/>
      <family val="2"/>
      <scheme val="minor"/>
    </font>
    <font>
      <b/>
      <sz val="24"/>
      <color theme="0"/>
      <name val="Arial"/>
      <family val="2"/>
    </font>
    <font>
      <sz val="10"/>
      <name val="Calibri"/>
      <family val="2"/>
    </font>
    <font>
      <b/>
      <sz val="12"/>
      <name val="Calibri"/>
      <family val="2"/>
    </font>
    <font>
      <sz val="13"/>
      <color theme="1"/>
      <name val="Calibri"/>
      <family val="2"/>
    </font>
    <font>
      <sz val="13"/>
      <color theme="1"/>
      <name val="Calibri"/>
      <family val="2"/>
      <scheme val="minor"/>
    </font>
    <font>
      <sz val="14"/>
      <color rgb="FF000000"/>
      <name val="Calibri"/>
      <family val="2"/>
      <scheme val="minor"/>
    </font>
    <font>
      <u/>
      <sz val="24"/>
      <color theme="0"/>
      <name val="Calibri"/>
      <family val="2"/>
      <scheme val="minor"/>
    </font>
    <font>
      <sz val="11"/>
      <color theme="1"/>
      <name val="Arial Narrow"/>
      <family val="2"/>
    </font>
    <font>
      <sz val="11"/>
      <color rgb="FF000000"/>
      <name val="Arial Narrow"/>
      <family val="2"/>
    </font>
  </fonts>
  <fills count="21">
    <fill>
      <patternFill patternType="none"/>
    </fill>
    <fill>
      <patternFill patternType="gray125"/>
    </fill>
    <fill>
      <patternFill patternType="solid">
        <fgColor theme="2" tint="-0.249977111117893"/>
        <bgColor indexed="64"/>
      </patternFill>
    </fill>
    <fill>
      <patternFill patternType="solid">
        <fgColor rgb="FFC00000"/>
        <bgColor indexed="64"/>
      </patternFill>
    </fill>
    <fill>
      <patternFill patternType="solid">
        <fgColor theme="3"/>
        <bgColor indexed="64"/>
      </patternFill>
    </fill>
    <fill>
      <patternFill patternType="solid">
        <fgColor theme="9"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bgColor indexed="64"/>
      </patternFill>
    </fill>
    <fill>
      <patternFill patternType="solid">
        <fgColor rgb="FF00B0F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rgb="FFFFC000"/>
        <bgColor indexed="64"/>
      </patternFill>
    </fill>
    <fill>
      <patternFill patternType="solid">
        <fgColor rgb="FFEBF1DE"/>
        <bgColor rgb="FF000000"/>
      </patternFill>
    </fill>
  </fills>
  <borders count="45">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auto="1"/>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0"/>
      </left>
      <right style="medium">
        <color theme="0"/>
      </right>
      <top style="medium">
        <color theme="0"/>
      </top>
      <bottom style="medium">
        <color theme="0"/>
      </bottom>
      <diagonal/>
    </border>
    <border>
      <left style="thick">
        <color theme="3"/>
      </left>
      <right style="thick">
        <color theme="3"/>
      </right>
      <top style="thick">
        <color theme="3"/>
      </top>
      <bottom style="thick">
        <color theme="3"/>
      </bottom>
      <diagonal/>
    </border>
    <border>
      <left style="thick">
        <color theme="3"/>
      </left>
      <right style="thick">
        <color theme="6" tint="-0.499984740745262"/>
      </right>
      <top style="thick">
        <color theme="6" tint="-0.499984740745262"/>
      </top>
      <bottom style="thick">
        <color theme="6" tint="-0.499984740745262"/>
      </bottom>
      <diagonal/>
    </border>
    <border>
      <left/>
      <right style="thin">
        <color indexed="64"/>
      </right>
      <top/>
      <bottom/>
      <diagonal/>
    </border>
    <border>
      <left/>
      <right style="thin">
        <color indexed="64"/>
      </right>
      <top style="thin">
        <color indexed="64"/>
      </top>
      <bottom style="thin">
        <color theme="6" tint="0.79998168889431442"/>
      </bottom>
      <diagonal/>
    </border>
    <border>
      <left/>
      <right style="thin">
        <color indexed="64"/>
      </right>
      <top style="thin">
        <color theme="6" tint="0.79998168889431442"/>
      </top>
      <bottom style="thin">
        <color theme="6" tint="0.79998168889431442"/>
      </bottom>
      <diagonal/>
    </border>
    <border>
      <left/>
      <right style="thin">
        <color indexed="64"/>
      </right>
      <top style="thin">
        <color theme="6" tint="0.79998168889431442"/>
      </top>
      <bottom style="thin">
        <color indexed="64"/>
      </bottom>
      <diagonal/>
    </border>
    <border>
      <left style="thin">
        <color indexed="64"/>
      </left>
      <right/>
      <top style="thin">
        <color theme="1"/>
      </top>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auto="1"/>
      </left>
      <right style="thin">
        <color auto="1"/>
      </right>
      <top style="thin">
        <color auto="1"/>
      </top>
      <bottom/>
      <diagonal/>
    </border>
  </borders>
  <cellStyleXfs count="9">
    <xf numFmtId="0" fontId="0" fillId="0" borderId="0"/>
    <xf numFmtId="9" fontId="1" fillId="0" borderId="0" applyFont="0" applyFill="0" applyBorder="0" applyAlignment="0" applyProtection="0"/>
    <xf numFmtId="0" fontId="16" fillId="0" borderId="0"/>
    <xf numFmtId="0" fontId="17" fillId="0" borderId="0"/>
    <xf numFmtId="164" fontId="1" fillId="0" borderId="0" applyFont="0" applyFill="0" applyBorder="0" applyAlignment="0" applyProtection="0"/>
    <xf numFmtId="0" fontId="33" fillId="0" borderId="0" applyNumberFormat="0" applyFill="0" applyBorder="0" applyAlignment="0" applyProtection="0"/>
    <xf numFmtId="0" fontId="17" fillId="0" borderId="0"/>
    <xf numFmtId="0" fontId="17" fillId="0" borderId="0"/>
    <xf numFmtId="9" fontId="2" fillId="0" borderId="0" applyFont="0" applyFill="0" applyBorder="0" applyAlignment="0" applyProtection="0"/>
  </cellStyleXfs>
  <cellXfs count="598">
    <xf numFmtId="0" fontId="0" fillId="0" borderId="0" xfId="0"/>
    <xf numFmtId="14" fontId="0" fillId="0" borderId="6" xfId="0" applyNumberFormat="1" applyFont="1" applyFill="1" applyBorder="1" applyAlignment="1">
      <alignment horizontal="center" vertical="center" wrapText="1"/>
    </xf>
    <xf numFmtId="14" fontId="2" fillId="0" borderId="6" xfId="0" applyNumberFormat="1" applyFont="1" applyFill="1" applyBorder="1" applyAlignment="1">
      <alignment horizontal="left" vertical="center" wrapText="1"/>
    </xf>
    <xf numFmtId="14" fontId="11" fillId="0" borderId="6" xfId="0" applyNumberFormat="1" applyFont="1" applyFill="1" applyBorder="1" applyAlignment="1">
      <alignment horizontal="center" vertical="center" wrapText="1"/>
    </xf>
    <xf numFmtId="0" fontId="5" fillId="0" borderId="6" xfId="0" applyFont="1" applyFill="1" applyBorder="1" applyAlignment="1">
      <alignment vertical="center" wrapText="1"/>
    </xf>
    <xf numFmtId="0" fontId="8" fillId="0" borderId="6" xfId="0" applyFont="1" applyFill="1" applyBorder="1" applyAlignment="1">
      <alignment horizontal="center" vertical="center" wrapText="1"/>
    </xf>
    <xf numFmtId="0" fontId="0" fillId="0" borderId="6" xfId="0" applyFill="1" applyBorder="1" applyAlignment="1">
      <alignment vertical="center" wrapText="1"/>
    </xf>
    <xf numFmtId="9" fontId="2" fillId="0" borderId="0" xfId="0" applyNumberFormat="1" applyFont="1" applyFill="1" applyBorder="1" applyAlignment="1">
      <alignment horizontal="center" vertical="center" wrapText="1"/>
    </xf>
    <xf numFmtId="9" fontId="0" fillId="0" borderId="6" xfId="0" applyNumberFormat="1" applyBorder="1" applyAlignment="1">
      <alignment horizontal="center" vertical="center"/>
    </xf>
    <xf numFmtId="0" fontId="0" fillId="0" borderId="6" xfId="0" applyBorder="1" applyAlignment="1">
      <alignment horizontal="center" vertical="center"/>
    </xf>
    <xf numFmtId="0" fontId="0" fillId="0" borderId="0" xfId="0" applyAlignment="1">
      <alignment vertical="center" wrapText="1"/>
    </xf>
    <xf numFmtId="0" fontId="0" fillId="0" borderId="6" xfId="0" applyFill="1" applyBorder="1" applyAlignment="1">
      <alignment horizontal="center" vertical="center" wrapText="1"/>
    </xf>
    <xf numFmtId="0" fontId="0" fillId="0" borderId="0" xfId="0" applyAlignment="1">
      <alignment wrapText="1"/>
    </xf>
    <xf numFmtId="0" fontId="12" fillId="0" borderId="6" xfId="0" applyFont="1" applyFill="1" applyBorder="1" applyAlignment="1">
      <alignment horizontal="center" vertical="center" wrapText="1"/>
    </xf>
    <xf numFmtId="0" fontId="0" fillId="0" borderId="0" xfId="0" pivotButton="1"/>
    <xf numFmtId="0" fontId="0" fillId="0" borderId="0" xfId="0" applyAlignment="1">
      <alignment horizontal="left"/>
    </xf>
    <xf numFmtId="9" fontId="0" fillId="0" borderId="0" xfId="0" applyNumberFormat="1"/>
    <xf numFmtId="165" fontId="0" fillId="0" borderId="0" xfId="0" applyNumberFormat="1"/>
    <xf numFmtId="0" fontId="0" fillId="0" borderId="0" xfId="0" applyAlignment="1">
      <alignment vertical="center"/>
    </xf>
    <xf numFmtId="0" fontId="21" fillId="0" borderId="0" xfId="0" applyFont="1"/>
    <xf numFmtId="0" fontId="0" fillId="0" borderId="14" xfId="0" applyBorder="1"/>
    <xf numFmtId="0" fontId="21" fillId="0" borderId="7" xfId="0" applyFont="1" applyBorder="1"/>
    <xf numFmtId="0" fontId="0" fillId="0" borderId="19" xfId="0" applyBorder="1"/>
    <xf numFmtId="0" fontId="0" fillId="0" borderId="6" xfId="0" applyBorder="1" applyAlignment="1">
      <alignment horizontal="center"/>
    </xf>
    <xf numFmtId="0" fontId="0" fillId="0" borderId="5" xfId="0" applyBorder="1" applyAlignment="1">
      <alignment horizontal="center"/>
    </xf>
    <xf numFmtId="0" fontId="0" fillId="0" borderId="6" xfId="0" applyBorder="1"/>
    <xf numFmtId="0" fontId="0" fillId="0" borderId="6" xfId="0" applyBorder="1" applyAlignment="1">
      <alignment horizontal="left"/>
    </xf>
    <xf numFmtId="0" fontId="0" fillId="0" borderId="6" xfId="0" applyNumberFormat="1" applyBorder="1" applyAlignment="1">
      <alignment horizontal="center"/>
    </xf>
    <xf numFmtId="0" fontId="0" fillId="0" borderId="20" xfId="0" applyBorder="1" applyAlignment="1">
      <alignment horizontal="center" vertical="center" wrapText="1"/>
    </xf>
    <xf numFmtId="0" fontId="12" fillId="0" borderId="20" xfId="0" applyFont="1" applyBorder="1" applyAlignment="1">
      <alignment horizontal="left" vertical="center" wrapText="1"/>
    </xf>
    <xf numFmtId="0" fontId="21" fillId="0" borderId="21" xfId="0" pivotButton="1" applyFont="1" applyBorder="1" applyAlignment="1">
      <alignment horizontal="center" vertical="center" wrapText="1"/>
    </xf>
    <xf numFmtId="0" fontId="21" fillId="0" borderId="20" xfId="0" pivotButton="1" applyFont="1" applyBorder="1" applyAlignment="1">
      <alignment horizontal="center" vertical="center" wrapText="1"/>
    </xf>
    <xf numFmtId="0" fontId="0" fillId="0" borderId="6" xfId="0" applyFont="1" applyBorder="1" applyAlignment="1">
      <alignment horizontal="left" vertical="center" wrapText="1"/>
    </xf>
    <xf numFmtId="9" fontId="0" fillId="0" borderId="6" xfId="0" applyNumberFormat="1" applyFont="1" applyBorder="1" applyAlignment="1">
      <alignment horizontal="center" vertical="center"/>
    </xf>
    <xf numFmtId="0" fontId="0" fillId="0" borderId="6" xfId="0" applyFill="1" applyBorder="1"/>
    <xf numFmtId="0" fontId="0" fillId="6" borderId="0" xfId="0" applyFill="1"/>
    <xf numFmtId="0" fontId="0" fillId="0" borderId="0" xfId="0" applyFill="1"/>
    <xf numFmtId="0" fontId="0" fillId="0" borderId="6" xfId="0" applyFont="1" applyFill="1" applyBorder="1" applyAlignment="1">
      <alignment horizontal="left" vertical="center" wrapText="1"/>
    </xf>
    <xf numFmtId="0" fontId="0" fillId="0" borderId="6" xfId="0" applyNumberFormat="1" applyBorder="1"/>
    <xf numFmtId="9" fontId="0" fillId="0" borderId="6" xfId="1" applyFont="1" applyBorder="1"/>
    <xf numFmtId="9" fontId="0" fillId="0" borderId="0" xfId="1" applyFont="1" applyAlignment="1">
      <alignment horizontal="left"/>
    </xf>
    <xf numFmtId="0" fontId="21" fillId="7" borderId="3" xfId="0" applyFont="1" applyFill="1" applyBorder="1" applyAlignment="1">
      <alignment horizontal="center" vertical="center" wrapText="1"/>
    </xf>
    <xf numFmtId="0" fontId="21" fillId="11" borderId="3" xfId="0" applyFont="1" applyFill="1" applyBorder="1" applyAlignment="1">
      <alignment horizontal="center" vertical="center" wrapText="1"/>
    </xf>
    <xf numFmtId="0" fontId="27" fillId="13" borderId="23" xfId="0" applyFont="1" applyFill="1" applyBorder="1" applyAlignment="1">
      <alignment vertical="center" wrapText="1"/>
    </xf>
    <xf numFmtId="0" fontId="27" fillId="15" borderId="22" xfId="0" applyFont="1" applyFill="1" applyBorder="1" applyAlignment="1">
      <alignment vertical="center" wrapText="1"/>
    </xf>
    <xf numFmtId="9" fontId="0" fillId="0" borderId="6" xfId="0" applyNumberFormat="1" applyFont="1" applyBorder="1" applyAlignment="1">
      <alignment horizontal="center"/>
    </xf>
    <xf numFmtId="9" fontId="0" fillId="0" borderId="25" xfId="0" applyNumberFormat="1" applyFont="1" applyBorder="1" applyAlignment="1">
      <alignment horizontal="center" vertical="center"/>
    </xf>
    <xf numFmtId="9" fontId="0" fillId="0" borderId="26" xfId="0" applyNumberFormat="1" applyFont="1" applyBorder="1" applyAlignment="1">
      <alignment horizontal="center" vertical="center"/>
    </xf>
    <xf numFmtId="9" fontId="0" fillId="0" borderId="27" xfId="0" applyNumberFormat="1" applyFont="1" applyBorder="1" applyAlignment="1">
      <alignment horizontal="center" vertical="center"/>
    </xf>
    <xf numFmtId="0" fontId="0" fillId="0" borderId="0" xfId="0" applyBorder="1"/>
    <xf numFmtId="9" fontId="0" fillId="0" borderId="0" xfId="0" applyNumberFormat="1" applyFont="1" applyBorder="1" applyAlignment="1">
      <alignment horizontal="center" vertical="center"/>
    </xf>
    <xf numFmtId="0" fontId="0" fillId="0" borderId="0" xfId="0" applyFont="1"/>
    <xf numFmtId="9" fontId="0" fillId="0" borderId="6" xfId="0" applyNumberFormat="1" applyFill="1" applyBorder="1" applyAlignment="1">
      <alignment horizontal="center" vertical="center"/>
    </xf>
    <xf numFmtId="9" fontId="5" fillId="0" borderId="6" xfId="1" applyFont="1" applyFill="1" applyBorder="1" applyAlignment="1">
      <alignment vertical="center" wrapText="1"/>
    </xf>
    <xf numFmtId="9" fontId="0" fillId="0" borderId="6" xfId="0" applyNumberFormat="1" applyFont="1" applyFill="1" applyBorder="1" applyAlignment="1">
      <alignment horizontal="left" vertical="top" wrapText="1"/>
    </xf>
    <xf numFmtId="0" fontId="12" fillId="0" borderId="6" xfId="0" applyFont="1" applyFill="1" applyBorder="1" applyAlignment="1">
      <alignment horizontal="left" vertical="top" wrapText="1"/>
    </xf>
    <xf numFmtId="0" fontId="0" fillId="0" borderId="0" xfId="0" applyAlignment="1">
      <alignment horizontal="center"/>
    </xf>
    <xf numFmtId="0" fontId="25" fillId="5" borderId="6" xfId="0" applyFont="1" applyFill="1" applyBorder="1" applyAlignment="1">
      <alignment horizontal="center" vertical="center"/>
    </xf>
    <xf numFmtId="0" fontId="0" fillId="0" borderId="0" xfId="0"/>
    <xf numFmtId="9" fontId="2" fillId="0" borderId="6" xfId="1"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0" fillId="0" borderId="6" xfId="0" applyFont="1" applyFill="1" applyBorder="1" applyAlignment="1">
      <alignment horizontal="left" vertical="top" wrapText="1"/>
    </xf>
    <xf numFmtId="0" fontId="3" fillId="16" borderId="6" xfId="0" applyFont="1" applyFill="1" applyBorder="1" applyAlignment="1">
      <alignment horizontal="center" vertical="center" wrapText="1"/>
    </xf>
    <xf numFmtId="0" fontId="4" fillId="12" borderId="6" xfId="0" applyFont="1" applyFill="1" applyBorder="1" applyAlignment="1">
      <alignment horizontal="center" vertical="center" wrapText="1"/>
    </xf>
    <xf numFmtId="9" fontId="2" fillId="11" borderId="6" xfId="1"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20" xfId="0" applyBorder="1" applyAlignment="1">
      <alignment horizontal="left" vertical="center" wrapText="1"/>
    </xf>
    <xf numFmtId="9" fontId="2" fillId="0" borderId="6" xfId="1" applyFont="1" applyFill="1" applyBorder="1" applyAlignment="1">
      <alignment horizontal="center" vertical="center" wrapText="1"/>
    </xf>
    <xf numFmtId="9" fontId="0" fillId="0" borderId="0" xfId="0" applyNumberFormat="1" applyBorder="1" applyAlignment="1">
      <alignment horizontal="center" vertical="center"/>
    </xf>
    <xf numFmtId="0" fontId="0" fillId="11" borderId="6" xfId="0" applyFont="1" applyFill="1" applyBorder="1" applyAlignment="1">
      <alignment horizontal="left" vertical="top" wrapText="1"/>
    </xf>
    <xf numFmtId="0" fontId="0" fillId="11" borderId="14" xfId="0" applyFont="1" applyFill="1" applyBorder="1" applyAlignment="1">
      <alignment horizontal="left" vertical="top" wrapText="1"/>
    </xf>
    <xf numFmtId="1" fontId="22" fillId="11" borderId="6" xfId="0" applyNumberFormat="1" applyFont="1" applyFill="1" applyBorder="1" applyAlignment="1">
      <alignment horizontal="center" vertical="center" wrapText="1"/>
    </xf>
    <xf numFmtId="9" fontId="0" fillId="11" borderId="17" xfId="0" applyNumberFormat="1" applyFont="1" applyFill="1" applyBorder="1" applyAlignment="1">
      <alignment horizontal="left" vertical="top" wrapText="1"/>
    </xf>
    <xf numFmtId="0" fontId="33" fillId="11" borderId="6" xfId="5" applyFill="1" applyBorder="1" applyAlignment="1">
      <alignment horizontal="center" vertical="center" wrapText="1"/>
    </xf>
    <xf numFmtId="0" fontId="0" fillId="11" borderId="17" xfId="0" applyFont="1" applyFill="1" applyBorder="1" applyAlignment="1">
      <alignment horizontal="left" vertical="top" wrapText="1"/>
    </xf>
    <xf numFmtId="0" fontId="12" fillId="11" borderId="6" xfId="0" applyFont="1" applyFill="1" applyBorder="1" applyAlignment="1">
      <alignment horizontal="left" vertical="top" wrapText="1"/>
    </xf>
    <xf numFmtId="9" fontId="2" fillId="11" borderId="6" xfId="0" applyNumberFormat="1" applyFont="1" applyFill="1" applyBorder="1" applyAlignment="1">
      <alignment horizontal="center" vertical="center" wrapText="1"/>
    </xf>
    <xf numFmtId="9" fontId="2" fillId="11" borderId="6" xfId="1" applyNumberFormat="1" applyFont="1" applyFill="1" applyBorder="1" applyAlignment="1">
      <alignment horizontal="center" vertical="center" wrapText="1"/>
    </xf>
    <xf numFmtId="0" fontId="0" fillId="11" borderId="6" xfId="0" applyNumberFormat="1" applyFont="1" applyFill="1" applyBorder="1" applyAlignment="1">
      <alignment horizontal="left" vertical="top" wrapText="1"/>
    </xf>
    <xf numFmtId="0" fontId="0" fillId="11" borderId="17" xfId="0" applyNumberFormat="1" applyFont="1" applyFill="1" applyBorder="1" applyAlignment="1">
      <alignment horizontal="left" vertical="top" wrapText="1"/>
    </xf>
    <xf numFmtId="9" fontId="0" fillId="11" borderId="14" xfId="1" applyNumberFormat="1" applyFont="1" applyFill="1" applyBorder="1" applyAlignment="1">
      <alignment horizontal="left" vertical="top" wrapText="1"/>
    </xf>
    <xf numFmtId="9" fontId="0" fillId="11" borderId="14" xfId="0" applyNumberFormat="1" applyFont="1" applyFill="1" applyBorder="1" applyAlignment="1">
      <alignment horizontal="left" vertical="top" wrapText="1"/>
    </xf>
    <xf numFmtId="1" fontId="5" fillId="11" borderId="6" xfId="1" applyNumberFormat="1" applyFont="1" applyFill="1" applyBorder="1" applyAlignment="1">
      <alignment horizontal="center" vertical="center" wrapText="1"/>
    </xf>
    <xf numFmtId="9" fontId="5" fillId="11" borderId="6" xfId="1" applyNumberFormat="1" applyFont="1" applyFill="1" applyBorder="1" applyAlignment="1">
      <alignment horizontal="center" vertical="center" wrapText="1"/>
    </xf>
    <xf numFmtId="9" fontId="0" fillId="11" borderId="17" xfId="1" applyNumberFormat="1" applyFont="1" applyFill="1" applyBorder="1" applyAlignment="1">
      <alignment horizontal="left" vertical="top" wrapText="1"/>
    </xf>
    <xf numFmtId="9" fontId="0" fillId="11" borderId="6" xfId="1" applyNumberFormat="1" applyFont="1" applyFill="1" applyBorder="1" applyAlignment="1">
      <alignment horizontal="left" vertical="top" wrapText="1"/>
    </xf>
    <xf numFmtId="9" fontId="12" fillId="11" borderId="6" xfId="0" applyNumberFormat="1" applyFont="1" applyFill="1" applyBorder="1" applyAlignment="1">
      <alignment horizontal="left" vertical="top" wrapText="1"/>
    </xf>
    <xf numFmtId="9" fontId="12" fillId="11" borderId="14" xfId="0" applyNumberFormat="1" applyFont="1" applyFill="1" applyBorder="1" applyAlignment="1">
      <alignment horizontal="left" vertical="top" wrapText="1"/>
    </xf>
    <xf numFmtId="9" fontId="32" fillId="11" borderId="14" xfId="0" applyNumberFormat="1" applyFont="1" applyFill="1" applyBorder="1" applyAlignment="1">
      <alignment horizontal="left" vertical="top" wrapText="1"/>
    </xf>
    <xf numFmtId="9" fontId="0" fillId="11" borderId="6" xfId="0" applyNumberFormat="1" applyFont="1" applyFill="1" applyBorder="1" applyAlignment="1">
      <alignment horizontal="left" vertical="top" wrapText="1"/>
    </xf>
    <xf numFmtId="0" fontId="0" fillId="0" borderId="20" xfId="0" pivotButton="1" applyBorder="1" applyAlignment="1">
      <alignment horizontal="left" vertical="center" wrapText="1"/>
    </xf>
    <xf numFmtId="0" fontId="0" fillId="0" borderId="0" xfId="0" applyBorder="1" applyAlignment="1">
      <alignment horizontal="center" vertical="center"/>
    </xf>
    <xf numFmtId="9" fontId="0" fillId="0" borderId="0" xfId="0" applyNumberFormat="1" applyBorder="1"/>
    <xf numFmtId="0" fontId="0" fillId="0" borderId="29" xfId="0" applyNumberFormat="1" applyBorder="1" applyAlignment="1">
      <alignment horizontal="center"/>
    </xf>
    <xf numFmtId="0" fontId="0" fillId="0" borderId="8" xfId="0" applyNumberFormat="1" applyBorder="1" applyAlignment="1">
      <alignment horizontal="center"/>
    </xf>
    <xf numFmtId="0" fontId="0" fillId="0" borderId="0" xfId="0" applyNumberFormat="1" applyBorder="1" applyAlignment="1">
      <alignment horizontal="center"/>
    </xf>
    <xf numFmtId="0" fontId="0" fillId="0" borderId="0" xfId="0" applyBorder="1" applyAlignment="1">
      <alignment horizontal="left"/>
    </xf>
    <xf numFmtId="9" fontId="0" fillId="0" borderId="0" xfId="0" applyNumberFormat="1" applyBorder="1" applyAlignment="1">
      <alignment horizontal="center"/>
    </xf>
    <xf numFmtId="9" fontId="7" fillId="0" borderId="6" xfId="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xf>
    <xf numFmtId="9" fontId="0" fillId="0" borderId="6"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0" fillId="0" borderId="6" xfId="0" applyFont="1" applyFill="1" applyBorder="1" applyAlignment="1">
      <alignment vertical="top" wrapText="1"/>
    </xf>
    <xf numFmtId="0" fontId="0" fillId="0" borderId="6" xfId="0" applyFont="1" applyFill="1" applyBorder="1" applyAlignment="1">
      <alignment horizontal="center" vertical="center" wrapText="1"/>
    </xf>
    <xf numFmtId="9" fontId="0" fillId="11" borderId="2" xfId="1" applyNumberFormat="1" applyFont="1" applyFill="1" applyBorder="1" applyAlignment="1">
      <alignment horizontal="left" vertical="top" wrapText="1"/>
    </xf>
    <xf numFmtId="9" fontId="12" fillId="11" borderId="6" xfId="0" applyNumberFormat="1" applyFont="1" applyFill="1" applyBorder="1" applyAlignment="1">
      <alignment horizontal="left" vertical="center" wrapText="1"/>
    </xf>
    <xf numFmtId="0" fontId="3" fillId="2" borderId="6" xfId="0" applyFont="1" applyFill="1" applyBorder="1" applyAlignment="1">
      <alignment horizontal="center" vertical="center" wrapText="1"/>
    </xf>
    <xf numFmtId="0" fontId="29" fillId="0" borderId="6" xfId="0" applyFont="1" applyFill="1" applyBorder="1" applyAlignment="1">
      <alignment horizontal="left" vertical="top" wrapText="1"/>
    </xf>
    <xf numFmtId="9" fontId="0" fillId="0" borderId="6" xfId="0" applyNumberFormat="1" applyFill="1" applyBorder="1" applyAlignment="1">
      <alignment horizontal="center" vertical="center" wrapText="1"/>
    </xf>
    <xf numFmtId="0" fontId="29" fillId="0" borderId="6" xfId="0" applyFont="1" applyFill="1" applyBorder="1" applyAlignment="1">
      <alignment vertical="center" wrapText="1"/>
    </xf>
    <xf numFmtId="0" fontId="0" fillId="0" borderId="6" xfId="0" applyFont="1" applyFill="1" applyBorder="1" applyAlignment="1">
      <alignment horizontal="left" vertical="top"/>
    </xf>
    <xf numFmtId="0" fontId="15" fillId="0" borderId="6" xfId="0" applyFont="1" applyFill="1" applyBorder="1" applyAlignment="1">
      <alignment vertical="center" wrapText="1"/>
    </xf>
    <xf numFmtId="9" fontId="5" fillId="0" borderId="6" xfId="1" applyNumberFormat="1" applyFont="1" applyFill="1" applyBorder="1" applyAlignment="1">
      <alignment horizontal="center" vertical="center" wrapText="1"/>
    </xf>
    <xf numFmtId="9" fontId="9" fillId="0" borderId="6" xfId="1"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9" fontId="2" fillId="0" borderId="6" xfId="1" applyNumberFormat="1" applyFont="1" applyFill="1" applyBorder="1" applyAlignment="1">
      <alignment vertical="center" wrapText="1"/>
    </xf>
    <xf numFmtId="0" fontId="2" fillId="0" borderId="6" xfId="0" applyFont="1" applyFill="1" applyBorder="1" applyAlignment="1">
      <alignment vertical="center" wrapText="1"/>
    </xf>
    <xf numFmtId="0" fontId="2" fillId="0" borderId="6" xfId="0" quotePrefix="1" applyFont="1" applyFill="1" applyBorder="1" applyAlignment="1">
      <alignment horizontal="center" vertical="center" wrapText="1"/>
    </xf>
    <xf numFmtId="9" fontId="2" fillId="11" borderId="17" xfId="1" applyFont="1" applyFill="1" applyBorder="1" applyAlignment="1">
      <alignment horizontal="center" vertical="center" wrapText="1"/>
    </xf>
    <xf numFmtId="0" fontId="2" fillId="11" borderId="17" xfId="0" applyFont="1" applyFill="1" applyBorder="1" applyAlignment="1">
      <alignment horizontal="center" vertical="center" wrapText="1"/>
    </xf>
    <xf numFmtId="0" fontId="8" fillId="0" borderId="6" xfId="0" applyFont="1" applyFill="1" applyBorder="1" applyAlignment="1">
      <alignment vertical="center" wrapText="1"/>
    </xf>
    <xf numFmtId="9" fontId="8" fillId="0" borderId="6" xfId="1" applyNumberFormat="1" applyFont="1" applyFill="1" applyBorder="1" applyAlignment="1">
      <alignment horizontal="center" vertical="center" wrapText="1"/>
    </xf>
    <xf numFmtId="0" fontId="0" fillId="11" borderId="18" xfId="0" applyFont="1" applyFill="1" applyBorder="1" applyAlignment="1">
      <alignment horizontal="left" vertical="top" wrapText="1"/>
    </xf>
    <xf numFmtId="9" fontId="9" fillId="11" borderId="15" xfId="0" applyNumberFormat="1" applyFont="1" applyFill="1" applyBorder="1" applyAlignment="1">
      <alignment horizontal="center" vertical="center" wrapText="1"/>
    </xf>
    <xf numFmtId="9" fontId="12" fillId="11" borderId="28" xfId="0" applyNumberFormat="1" applyFont="1" applyFill="1" applyBorder="1" applyAlignment="1">
      <alignment horizontal="left" vertical="top" wrapText="1"/>
    </xf>
    <xf numFmtId="9" fontId="2" fillId="11" borderId="17" xfId="0" applyNumberFormat="1" applyFont="1" applyFill="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xf>
    <xf numFmtId="0" fontId="0" fillId="0" borderId="0" xfId="0" applyFill="1" applyBorder="1"/>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4" borderId="16" xfId="0" applyFont="1" applyFill="1" applyBorder="1" applyAlignment="1">
      <alignment horizontal="center" vertical="center" wrapText="1"/>
    </xf>
    <xf numFmtId="9" fontId="0" fillId="0" borderId="0" xfId="1" applyFont="1" applyFill="1" applyBorder="1"/>
    <xf numFmtId="10" fontId="0" fillId="0" borderId="0" xfId="1" applyNumberFormat="1" applyFont="1" applyFill="1" applyBorder="1"/>
    <xf numFmtId="10" fontId="0" fillId="0" borderId="0" xfId="0" applyNumberFormat="1" applyFill="1" applyBorder="1"/>
    <xf numFmtId="0" fontId="15" fillId="0" borderId="6"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9" fontId="2" fillId="0" borderId="6" xfId="1" applyNumberFormat="1" applyFont="1" applyFill="1" applyBorder="1" applyAlignment="1">
      <alignment horizontal="center" vertical="center" wrapText="1"/>
    </xf>
    <xf numFmtId="0" fontId="25" fillId="3"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9" fontId="5" fillId="0" borderId="6" xfId="1" applyNumberFormat="1" applyFont="1" applyFill="1" applyBorder="1" applyAlignment="1">
      <alignment horizontal="center" wrapText="1"/>
    </xf>
    <xf numFmtId="0" fontId="37" fillId="0" borderId="0" xfId="0" applyFont="1"/>
    <xf numFmtId="9" fontId="0" fillId="0" borderId="6" xfId="1" applyFont="1" applyFill="1" applyBorder="1" applyAlignment="1">
      <alignment horizontal="center" vertical="center"/>
    </xf>
    <xf numFmtId="9" fontId="5" fillId="0" borderId="6" xfId="1" applyFont="1" applyFill="1" applyBorder="1" applyAlignment="1">
      <alignment horizontal="center" vertical="center" wrapText="1"/>
    </xf>
    <xf numFmtId="9" fontId="2" fillId="0" borderId="6" xfId="1"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3" borderId="6" xfId="0" applyFont="1" applyFill="1" applyBorder="1" applyAlignment="1">
      <alignment vertical="center" wrapText="1"/>
    </xf>
    <xf numFmtId="9" fontId="5" fillId="0" borderId="6" xfId="1" applyFont="1" applyFill="1" applyBorder="1" applyAlignment="1">
      <alignment horizontal="center" vertical="center" wrapText="1"/>
    </xf>
    <xf numFmtId="10" fontId="5" fillId="0" borderId="6" xfId="1" applyNumberFormat="1" applyFont="1" applyFill="1" applyBorder="1" applyAlignment="1">
      <alignment horizontal="center" vertical="center" wrapText="1"/>
    </xf>
    <xf numFmtId="1" fontId="5" fillId="0" borderId="6" xfId="1"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0" fillId="0" borderId="6" xfId="0" applyFont="1" applyFill="1" applyBorder="1" applyAlignment="1">
      <alignment vertical="center" wrapText="1"/>
    </xf>
    <xf numFmtId="9" fontId="2" fillId="0" borderId="6" xfId="1" applyNumberFormat="1" applyFont="1" applyFill="1" applyBorder="1" applyAlignment="1">
      <alignment horizontal="left" vertical="center" wrapText="1"/>
    </xf>
    <xf numFmtId="0" fontId="14" fillId="0" borderId="6" xfId="0" applyFont="1" applyFill="1" applyBorder="1" applyAlignment="1">
      <alignment horizontal="center" vertical="center" wrapText="1"/>
    </xf>
    <xf numFmtId="9" fontId="9" fillId="0" borderId="6" xfId="1" applyNumberFormat="1" applyFont="1" applyFill="1" applyBorder="1" applyAlignment="1">
      <alignment vertical="center" wrapText="1"/>
    </xf>
    <xf numFmtId="0" fontId="5"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left" vertical="center" wrapText="1"/>
    </xf>
    <xf numFmtId="9" fontId="5" fillId="0" borderId="6" xfId="1" applyNumberFormat="1" applyFont="1" applyFill="1" applyBorder="1" applyAlignment="1">
      <alignment vertical="center" wrapText="1"/>
    </xf>
    <xf numFmtId="9" fontId="12" fillId="0" borderId="6" xfId="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9" fontId="10" fillId="0" borderId="6" xfId="1" applyNumberFormat="1" applyFont="1" applyFill="1" applyBorder="1" applyAlignment="1">
      <alignment horizontal="center" vertical="center" wrapText="1"/>
    </xf>
    <xf numFmtId="9" fontId="40" fillId="0" borderId="6" xfId="1" applyNumberFormat="1" applyFont="1" applyFill="1" applyBorder="1" applyAlignment="1">
      <alignment horizontal="center" vertical="center" wrapText="1"/>
    </xf>
    <xf numFmtId="0" fontId="35" fillId="0" borderId="6" xfId="0" applyFont="1" applyFill="1" applyBorder="1" applyAlignment="1">
      <alignment vertical="center" wrapText="1"/>
    </xf>
    <xf numFmtId="9" fontId="42" fillId="0" borderId="6" xfId="1" applyNumberFormat="1" applyFont="1" applyFill="1" applyBorder="1" applyAlignment="1">
      <alignment horizontal="center" vertical="center" wrapText="1"/>
    </xf>
    <xf numFmtId="9" fontId="42" fillId="0" borderId="6" xfId="1" applyFont="1" applyFill="1" applyBorder="1" applyAlignment="1">
      <alignment horizontal="center" vertical="center" wrapText="1"/>
    </xf>
    <xf numFmtId="9" fontId="43" fillId="0" borderId="6" xfId="1" applyFont="1" applyFill="1" applyBorder="1" applyAlignment="1">
      <alignment horizontal="center" vertical="center" wrapText="1"/>
    </xf>
    <xf numFmtId="0" fontId="0" fillId="0" borderId="6" xfId="0" applyFont="1" applyFill="1" applyBorder="1" applyAlignment="1">
      <alignment horizontal="center" vertical="center" wrapText="1"/>
    </xf>
    <xf numFmtId="0" fontId="13" fillId="0" borderId="6" xfId="0" applyFont="1" applyFill="1" applyBorder="1" applyAlignment="1">
      <alignment vertical="center" wrapText="1"/>
    </xf>
    <xf numFmtId="14" fontId="0" fillId="0" borderId="6" xfId="0" applyNumberFormat="1" applyFill="1" applyBorder="1" applyAlignment="1">
      <alignment horizontal="center" vertical="center" wrapText="1"/>
    </xf>
    <xf numFmtId="0" fontId="0" fillId="0" borderId="6" xfId="0" applyFill="1" applyBorder="1" applyAlignment="1">
      <alignment horizontal="center" vertical="top" wrapText="1"/>
    </xf>
    <xf numFmtId="0" fontId="0" fillId="0" borderId="6" xfId="0" applyFill="1" applyBorder="1" applyAlignment="1">
      <alignment horizontal="center" vertical="center"/>
    </xf>
    <xf numFmtId="9" fontId="9" fillId="0" borderId="6" xfId="1" applyFont="1" applyFill="1" applyBorder="1" applyAlignment="1">
      <alignment horizontal="center" vertical="center" wrapText="1"/>
    </xf>
    <xf numFmtId="9" fontId="12"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14" fontId="2" fillId="0" borderId="6" xfId="0" applyNumberFormat="1" applyFont="1" applyFill="1" applyBorder="1" applyAlignment="1">
      <alignment vertical="center" wrapText="1"/>
    </xf>
    <xf numFmtId="9" fontId="0" fillId="0" borderId="6" xfId="1" applyFont="1" applyFill="1" applyBorder="1" applyAlignment="1">
      <alignment horizontal="left" vertical="center" wrapText="1"/>
    </xf>
    <xf numFmtId="0" fontId="12" fillId="0" borderId="6" xfId="0" applyFont="1" applyFill="1" applyBorder="1" applyAlignment="1">
      <alignment horizontal="left" vertical="center" wrapText="1"/>
    </xf>
    <xf numFmtId="9" fontId="17" fillId="0" borderId="6" xfId="3" applyNumberFormat="1" applyFill="1" applyBorder="1" applyAlignment="1">
      <alignment horizontal="left" vertical="center" wrapText="1"/>
    </xf>
    <xf numFmtId="14" fontId="17" fillId="0" borderId="6" xfId="3" applyNumberFormat="1" applyFill="1" applyBorder="1" applyAlignment="1">
      <alignment horizontal="center" vertical="center" wrapText="1"/>
    </xf>
    <xf numFmtId="0" fontId="17" fillId="0" borderId="6" xfId="3" applyFill="1" applyBorder="1" applyAlignment="1">
      <alignment vertical="center" wrapText="1"/>
    </xf>
    <xf numFmtId="0" fontId="8" fillId="0" borderId="6" xfId="0" applyFont="1" applyFill="1" applyBorder="1" applyAlignment="1">
      <alignment horizontal="center" vertical="center" wrapText="1"/>
    </xf>
    <xf numFmtId="9" fontId="0" fillId="0" borderId="6" xfId="0" applyNumberFormat="1" applyFont="1" applyFill="1" applyBorder="1" applyAlignment="1">
      <alignment horizontal="left" vertical="center" wrapText="1"/>
    </xf>
    <xf numFmtId="9" fontId="0" fillId="0" borderId="6" xfId="0" applyNumberFormat="1" applyFill="1" applyBorder="1" applyAlignment="1">
      <alignment horizontal="left" vertical="top" wrapText="1"/>
    </xf>
    <xf numFmtId="9" fontId="0" fillId="0" borderId="6" xfId="0" applyNumberFormat="1" applyFill="1" applyBorder="1" applyAlignment="1">
      <alignment horizontal="left" vertical="center" wrapText="1"/>
    </xf>
    <xf numFmtId="0" fontId="40" fillId="0" borderId="6" xfId="0" applyFont="1" applyFill="1" applyBorder="1" applyAlignment="1">
      <alignment horizontal="center" vertical="center" wrapText="1"/>
    </xf>
    <xf numFmtId="0" fontId="10" fillId="0" borderId="6" xfId="0" applyFont="1" applyFill="1" applyBorder="1" applyAlignment="1">
      <alignment vertical="center" wrapText="1"/>
    </xf>
    <xf numFmtId="14" fontId="11" fillId="0" borderId="6" xfId="0" applyNumberFormat="1" applyFont="1" applyFill="1" applyBorder="1" applyAlignment="1">
      <alignment horizontal="center" vertical="center"/>
    </xf>
    <xf numFmtId="9" fontId="10" fillId="0" borderId="6" xfId="1" applyFont="1" applyFill="1" applyBorder="1" applyAlignment="1">
      <alignment horizontal="center" vertical="center" wrapText="1"/>
    </xf>
    <xf numFmtId="9" fontId="28" fillId="0" borderId="6" xfId="1" applyFont="1" applyFill="1" applyBorder="1" applyAlignment="1">
      <alignment horizontal="center" vertical="center"/>
    </xf>
    <xf numFmtId="9" fontId="28" fillId="0" borderId="6" xfId="1" applyFont="1" applyFill="1" applyBorder="1" applyAlignment="1">
      <alignment vertical="center" wrapText="1"/>
    </xf>
    <xf numFmtId="9" fontId="43" fillId="0" borderId="6" xfId="0" applyNumberFormat="1" applyFont="1" applyFill="1" applyBorder="1" applyAlignment="1">
      <alignment horizontal="center" vertical="center" wrapText="1"/>
    </xf>
    <xf numFmtId="14" fontId="28" fillId="0" borderId="6" xfId="0" applyNumberFormat="1" applyFont="1" applyFill="1" applyBorder="1" applyAlignment="1">
      <alignment horizontal="center" vertical="center"/>
    </xf>
    <xf numFmtId="0" fontId="43" fillId="0" borderId="6" xfId="0" applyFont="1" applyFill="1" applyBorder="1" applyAlignment="1">
      <alignment horizontal="center" vertical="center" wrapText="1"/>
    </xf>
    <xf numFmtId="0" fontId="42" fillId="0" borderId="6" xfId="0" applyFont="1" applyFill="1" applyBorder="1" applyAlignment="1">
      <alignment vertical="center" wrapText="1"/>
    </xf>
    <xf numFmtId="9" fontId="28" fillId="0" borderId="6" xfId="1" applyFont="1" applyFill="1" applyBorder="1" applyAlignment="1">
      <alignment horizontal="center" vertical="center" wrapText="1"/>
    </xf>
    <xf numFmtId="0" fontId="30" fillId="0" borderId="6" xfId="0" applyFont="1" applyFill="1" applyBorder="1" applyAlignment="1">
      <alignment horizontal="left" vertical="center" wrapText="1"/>
    </xf>
    <xf numFmtId="0" fontId="7" fillId="0" borderId="6" xfId="0" applyFont="1" applyFill="1" applyBorder="1" applyAlignment="1">
      <alignment vertical="top" wrapText="1"/>
    </xf>
    <xf numFmtId="9" fontId="0" fillId="0" borderId="17" xfId="1" applyFont="1" applyFill="1" applyBorder="1" applyAlignment="1">
      <alignment horizontal="center" vertical="center" wrapText="1"/>
    </xf>
    <xf numFmtId="9" fontId="0" fillId="0" borderId="17" xfId="1" applyFont="1" applyFill="1" applyBorder="1" applyAlignment="1">
      <alignment horizontal="center" vertical="center"/>
    </xf>
    <xf numFmtId="9" fontId="0" fillId="0" borderId="17" xfId="0" applyNumberFormat="1" applyFill="1" applyBorder="1" applyAlignment="1">
      <alignment horizontal="center" vertical="center"/>
    </xf>
    <xf numFmtId="9" fontId="22" fillId="0" borderId="17" xfId="0" applyNumberFormat="1" applyFont="1" applyFill="1" applyBorder="1" applyAlignment="1">
      <alignment horizontal="center" vertical="center"/>
    </xf>
    <xf numFmtId="0" fontId="0" fillId="0" borderId="17" xfId="0" applyFill="1" applyBorder="1"/>
    <xf numFmtId="9" fontId="0" fillId="0" borderId="8" xfId="1" applyFont="1" applyFill="1" applyBorder="1" applyAlignment="1">
      <alignment horizontal="center" vertical="center"/>
    </xf>
    <xf numFmtId="9" fontId="0" fillId="0" borderId="6" xfId="1" applyFont="1" applyFill="1" applyBorder="1" applyAlignment="1">
      <alignment horizontal="center" vertical="center" wrapText="1"/>
    </xf>
    <xf numFmtId="9" fontId="5" fillId="0" borderId="6" xfId="1" applyNumberFormat="1" applyFont="1" applyFill="1" applyBorder="1" applyAlignment="1">
      <alignment horizontal="center" vertical="center" wrapText="1"/>
    </xf>
    <xf numFmtId="0" fontId="5" fillId="0" borderId="6" xfId="3" applyFont="1" applyFill="1" applyBorder="1" applyAlignment="1">
      <alignment horizontal="center" vertical="center" wrapText="1"/>
    </xf>
    <xf numFmtId="9" fontId="5" fillId="0" borderId="6" xfId="8" applyFont="1" applyFill="1" applyBorder="1" applyAlignment="1">
      <alignment horizontal="center" vertical="center" wrapText="1"/>
    </xf>
    <xf numFmtId="0" fontId="2" fillId="0" borderId="6" xfId="0" applyFont="1" applyFill="1" applyBorder="1" applyAlignment="1">
      <alignment horizontal="left" vertical="center" wrapText="1"/>
    </xf>
    <xf numFmtId="0" fontId="12" fillId="0" borderId="6" xfId="0" applyFont="1" applyFill="1" applyBorder="1" applyAlignment="1">
      <alignment vertical="center" wrapText="1"/>
    </xf>
    <xf numFmtId="0" fontId="28" fillId="0" borderId="6" xfId="0" applyFont="1" applyFill="1" applyBorder="1" applyAlignment="1">
      <alignment horizontal="center" vertical="center" wrapText="1"/>
    </xf>
    <xf numFmtId="1" fontId="5" fillId="0" borderId="6" xfId="1"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11" borderId="17" xfId="1" applyFont="1" applyFill="1" applyBorder="1" applyAlignment="1">
      <alignment horizontal="justify" vertical="center" wrapText="1"/>
    </xf>
    <xf numFmtId="9" fontId="0" fillId="11" borderId="17" xfId="0" applyNumberFormat="1" applyFont="1" applyFill="1" applyBorder="1" applyAlignment="1">
      <alignment horizontal="center" vertical="center" wrapText="1"/>
    </xf>
    <xf numFmtId="9" fontId="0" fillId="11" borderId="14" xfId="0" applyNumberFormat="1" applyFont="1" applyFill="1" applyBorder="1" applyAlignment="1">
      <alignment horizontal="center" vertical="center" wrapText="1"/>
    </xf>
    <xf numFmtId="0" fontId="0" fillId="11" borderId="17" xfId="0" applyFont="1" applyFill="1" applyBorder="1" applyAlignment="1">
      <alignment horizontal="center" vertical="center" wrapText="1"/>
    </xf>
    <xf numFmtId="0" fontId="0" fillId="11" borderId="6" xfId="0" applyFont="1" applyFill="1" applyBorder="1" applyAlignment="1">
      <alignment horizontal="center" vertical="center" wrapText="1"/>
    </xf>
    <xf numFmtId="0" fontId="0" fillId="19" borderId="6" xfId="0" applyFont="1" applyFill="1" applyBorder="1" applyAlignment="1">
      <alignment horizontal="justify" vertical="top" wrapText="1"/>
    </xf>
    <xf numFmtId="0" fontId="0" fillId="0" borderId="6" xfId="0" applyBorder="1" applyAlignment="1">
      <alignment horizontal="center" vertical="top" wrapText="1"/>
    </xf>
    <xf numFmtId="9" fontId="2" fillId="10" borderId="6" xfId="0" applyNumberFormat="1" applyFont="1" applyFill="1" applyBorder="1" applyAlignment="1">
      <alignment horizontal="left" vertical="top" wrapText="1"/>
    </xf>
    <xf numFmtId="0" fontId="33" fillId="11" borderId="6" xfId="5" applyFill="1" applyBorder="1" applyAlignment="1">
      <alignment vertical="center" wrapText="1"/>
    </xf>
    <xf numFmtId="9" fontId="0" fillId="11" borderId="14" xfId="1" applyNumberFormat="1" applyFont="1" applyFill="1" applyBorder="1" applyAlignment="1">
      <alignment horizontal="center" vertical="center" wrapText="1"/>
    </xf>
    <xf numFmtId="0" fontId="5" fillId="11" borderId="6" xfId="1" applyNumberFormat="1" applyFont="1" applyFill="1" applyBorder="1" applyAlignment="1">
      <alignment horizontal="center" vertical="center" wrapText="1"/>
    </xf>
    <xf numFmtId="9" fontId="29" fillId="20" borderId="17" xfId="0" applyNumberFormat="1" applyFont="1" applyFill="1" applyBorder="1" applyAlignment="1">
      <alignment horizontal="left" vertical="top" wrapText="1"/>
    </xf>
    <xf numFmtId="9" fontId="2" fillId="0" borderId="17"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9" fontId="0" fillId="11" borderId="17" xfId="0" applyNumberFormat="1" applyFill="1" applyBorder="1" applyAlignment="1">
      <alignment horizontal="left" vertical="top" wrapText="1"/>
    </xf>
    <xf numFmtId="9" fontId="2" fillId="11" borderId="4" xfId="1" applyFont="1" applyFill="1" applyBorder="1" applyAlignment="1">
      <alignment horizontal="center" vertical="center" wrapText="1"/>
    </xf>
    <xf numFmtId="0" fontId="0" fillId="11" borderId="6" xfId="0" applyNumberFormat="1" applyFont="1" applyFill="1" applyBorder="1" applyAlignment="1">
      <alignment horizontal="center" vertical="center" wrapText="1"/>
    </xf>
    <xf numFmtId="0" fontId="0" fillId="11" borderId="1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9" fontId="5" fillId="0" borderId="6" xfId="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5" fillId="0" borderId="6" xfId="1"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9" fontId="5" fillId="0" borderId="6" xfId="1" applyFont="1" applyFill="1" applyBorder="1" applyAlignment="1">
      <alignment horizontal="center" vertical="center" wrapText="1"/>
    </xf>
    <xf numFmtId="9" fontId="5" fillId="0" borderId="6" xfId="1" applyNumberFormat="1" applyFont="1" applyFill="1" applyBorder="1" applyAlignment="1">
      <alignment horizontal="center" vertical="center" wrapText="1"/>
    </xf>
    <xf numFmtId="9" fontId="5" fillId="0" borderId="31" xfId="1" applyFont="1" applyFill="1" applyBorder="1" applyAlignment="1">
      <alignment vertical="center" wrapText="1"/>
    </xf>
    <xf numFmtId="9" fontId="0" fillId="0" borderId="32" xfId="1" applyFont="1" applyFill="1" applyBorder="1" applyAlignment="1">
      <alignment horizontal="center" vertical="center"/>
    </xf>
    <xf numFmtId="9" fontId="0" fillId="0" borderId="31" xfId="0" applyNumberFormat="1" applyBorder="1" applyAlignment="1">
      <alignment horizontal="center" vertical="center" wrapText="1"/>
    </xf>
    <xf numFmtId="9" fontId="0" fillId="0" borderId="31" xfId="0" applyNumberFormat="1" applyFont="1" applyFill="1" applyBorder="1" applyAlignment="1">
      <alignment horizontal="center" vertical="center" wrapText="1"/>
    </xf>
    <xf numFmtId="165" fontId="20" fillId="0" borderId="31" xfId="0" applyNumberFormat="1" applyFont="1" applyFill="1" applyBorder="1" applyAlignment="1">
      <alignment horizontal="center" vertical="center"/>
    </xf>
    <xf numFmtId="14" fontId="7" fillId="0" borderId="31" xfId="0" applyNumberFormat="1" applyFont="1" applyFill="1" applyBorder="1" applyAlignment="1">
      <alignment horizontal="center" vertical="center"/>
    </xf>
    <xf numFmtId="14" fontId="7" fillId="0" borderId="31" xfId="0" applyNumberFormat="1" applyFont="1" applyFill="1" applyBorder="1" applyAlignment="1">
      <alignment horizontal="center" vertical="center" wrapText="1"/>
    </xf>
    <xf numFmtId="0" fontId="0" fillId="0" borderId="31" xfId="0" applyFill="1" applyBorder="1" applyAlignment="1">
      <alignment horizontal="center" vertical="center"/>
    </xf>
    <xf numFmtId="9" fontId="12" fillId="0" borderId="32" xfId="0" applyNumberFormat="1" applyFont="1" applyFill="1" applyBorder="1" applyAlignment="1">
      <alignment horizontal="center" vertical="center"/>
    </xf>
    <xf numFmtId="0" fontId="0" fillId="0" borderId="31" xfId="0" applyBorder="1" applyAlignment="1">
      <alignment horizontal="center"/>
    </xf>
    <xf numFmtId="9" fontId="5" fillId="0" borderId="31" xfId="1" applyNumberFormat="1" applyFont="1" applyFill="1" applyBorder="1" applyAlignment="1">
      <alignment horizontal="center" vertical="center" wrapText="1"/>
    </xf>
    <xf numFmtId="9" fontId="0" fillId="0" borderId="31" xfId="0" applyNumberFormat="1" applyFill="1" applyBorder="1" applyAlignment="1">
      <alignment horizontal="center" vertical="center"/>
    </xf>
    <xf numFmtId="0" fontId="6" fillId="5" borderId="31" xfId="0" applyFont="1" applyFill="1" applyBorder="1" applyAlignment="1">
      <alignment horizontal="center" vertical="center" wrapText="1"/>
    </xf>
    <xf numFmtId="0" fontId="0" fillId="10" borderId="31" xfId="0" applyFill="1" applyBorder="1" applyAlignment="1">
      <alignment horizontal="center" vertical="center" wrapText="1"/>
    </xf>
    <xf numFmtId="9" fontId="0" fillId="10" borderId="31" xfId="0" applyNumberFormat="1" applyFont="1" applyFill="1" applyBorder="1" applyAlignment="1">
      <alignment horizontal="center" vertical="center" wrapText="1"/>
    </xf>
    <xf numFmtId="9" fontId="0" fillId="0" borderId="31" xfId="0" applyNumberFormat="1" applyBorder="1" applyAlignment="1">
      <alignment horizontal="center" vertical="center"/>
    </xf>
    <xf numFmtId="0" fontId="8" fillId="0" borderId="34"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0" fillId="0" borderId="31" xfId="0" applyFill="1" applyBorder="1" applyAlignment="1">
      <alignment horizontal="center"/>
    </xf>
    <xf numFmtId="0" fontId="5" fillId="0" borderId="31" xfId="0" applyFont="1" applyFill="1" applyBorder="1" applyAlignment="1">
      <alignment vertical="center" wrapText="1"/>
    </xf>
    <xf numFmtId="0" fontId="6" fillId="3" borderId="31" xfId="0" applyFont="1" applyFill="1" applyBorder="1" applyAlignment="1">
      <alignment horizontal="center" vertical="center" wrapText="1"/>
    </xf>
    <xf numFmtId="0" fontId="0" fillId="0" borderId="31" xfId="0" applyFont="1" applyFill="1" applyBorder="1" applyAlignment="1">
      <alignment vertical="top" wrapText="1"/>
    </xf>
    <xf numFmtId="14" fontId="0" fillId="0" borderId="31" xfId="0" applyNumberFormat="1" applyFont="1" applyFill="1" applyBorder="1" applyAlignment="1">
      <alignment horizontal="center" vertical="center" wrapText="1"/>
    </xf>
    <xf numFmtId="0" fontId="29" fillId="0" borderId="31" xfId="0" applyFont="1" applyFill="1" applyBorder="1" applyAlignment="1">
      <alignment vertical="center" wrapText="1"/>
    </xf>
    <xf numFmtId="9" fontId="0" fillId="0" borderId="32" xfId="1" applyFont="1" applyFill="1" applyBorder="1" applyAlignment="1">
      <alignment horizontal="center" vertical="center" wrapText="1"/>
    </xf>
    <xf numFmtId="0" fontId="0" fillId="0" borderId="31" xfId="0" applyFont="1" applyFill="1" applyBorder="1" applyAlignment="1">
      <alignment horizontal="left" vertical="top" wrapText="1"/>
    </xf>
    <xf numFmtId="14" fontId="7" fillId="0" borderId="31" xfId="0" applyNumberFormat="1" applyFont="1" applyBorder="1" applyAlignment="1">
      <alignment horizontal="center" vertical="center"/>
    </xf>
    <xf numFmtId="14" fontId="7" fillId="0" borderId="31"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31" xfId="0" applyFont="1" applyFill="1" applyBorder="1" applyAlignment="1">
      <alignment vertical="center" wrapText="1"/>
    </xf>
    <xf numFmtId="0" fontId="29" fillId="0" borderId="31" xfId="0" applyFont="1" applyFill="1" applyBorder="1" applyAlignment="1">
      <alignment horizontal="left" vertical="top" wrapText="1"/>
    </xf>
    <xf numFmtId="0" fontId="5" fillId="0" borderId="35" xfId="0" applyFont="1" applyBorder="1" applyAlignment="1">
      <alignment horizontal="center" vertical="center" wrapText="1"/>
    </xf>
    <xf numFmtId="0" fontId="5" fillId="0" borderId="31" xfId="0" applyFont="1" applyBorder="1" applyAlignment="1">
      <alignment horizontal="center" vertical="center" wrapText="1"/>
    </xf>
    <xf numFmtId="0" fontId="8" fillId="0" borderId="6" xfId="0" applyFont="1" applyFill="1" applyBorder="1" applyAlignment="1">
      <alignment horizontal="center" vertical="center" wrapText="1"/>
    </xf>
    <xf numFmtId="9" fontId="5" fillId="0" borderId="6" xfId="1" applyFont="1" applyFill="1" applyBorder="1" applyAlignment="1">
      <alignment horizontal="center" vertical="center" wrapText="1"/>
    </xf>
    <xf numFmtId="9" fontId="8" fillId="0" borderId="6" xfId="1" applyFont="1" applyFill="1" applyBorder="1" applyAlignment="1">
      <alignment horizontal="center" vertical="center" wrapText="1"/>
    </xf>
    <xf numFmtId="0" fontId="0" fillId="0" borderId="6" xfId="0" applyFill="1" applyBorder="1" applyAlignment="1">
      <alignment horizontal="center" vertical="center" wrapText="1"/>
    </xf>
    <xf numFmtId="1" fontId="5" fillId="0" borderId="31" xfId="1" applyNumberFormat="1" applyFont="1" applyFill="1" applyBorder="1" applyAlignment="1">
      <alignment horizontal="center" vertical="center" wrapText="1"/>
    </xf>
    <xf numFmtId="0" fontId="0" fillId="0" borderId="31" xfId="0" applyFill="1" applyBorder="1" applyAlignment="1">
      <alignment vertical="center" wrapText="1"/>
    </xf>
    <xf numFmtId="0" fontId="5" fillId="0" borderId="31" xfId="0" applyFont="1" applyFill="1" applyBorder="1" applyAlignment="1">
      <alignment horizontal="center" vertical="center" wrapText="1"/>
    </xf>
    <xf numFmtId="0" fontId="0" fillId="0" borderId="35" xfId="0" applyFont="1" applyFill="1" applyBorder="1" applyAlignment="1">
      <alignment horizontal="left" vertical="top" wrapText="1"/>
    </xf>
    <xf numFmtId="0" fontId="0" fillId="0" borderId="5" xfId="0" applyBorder="1" applyAlignment="1">
      <alignment horizontal="center" vertical="center" wrapText="1"/>
    </xf>
    <xf numFmtId="9" fontId="0" fillId="0" borderId="5" xfId="0" applyNumberFormat="1" applyBorder="1" applyAlignment="1">
      <alignment horizontal="center" vertical="center" wrapText="1"/>
    </xf>
    <xf numFmtId="14" fontId="11" fillId="0" borderId="5" xfId="0" applyNumberFormat="1" applyFont="1" applyBorder="1" applyAlignment="1">
      <alignment horizontal="center" vertical="center"/>
    </xf>
    <xf numFmtId="14" fontId="11" fillId="0" borderId="31" xfId="0" applyNumberFormat="1" applyFont="1" applyBorder="1" applyAlignment="1">
      <alignment horizontal="center" vertical="center"/>
    </xf>
    <xf numFmtId="14" fontId="11" fillId="0" borderId="31" xfId="0" applyNumberFormat="1" applyFont="1" applyBorder="1" applyAlignment="1">
      <alignment horizontal="center" vertical="center" wrapText="1"/>
    </xf>
    <xf numFmtId="0" fontId="0" fillId="10" borderId="31" xfId="0" applyFill="1" applyBorder="1" applyAlignment="1">
      <alignment vertical="center" wrapText="1"/>
    </xf>
    <xf numFmtId="0" fontId="0" fillId="0" borderId="31" xfId="0" applyBorder="1" applyAlignment="1">
      <alignment horizontal="center" vertical="center"/>
    </xf>
    <xf numFmtId="9" fontId="0" fillId="0" borderId="32" xfId="0" applyNumberFormat="1" applyFill="1" applyBorder="1" applyAlignment="1">
      <alignment horizontal="center" vertical="center"/>
    </xf>
    <xf numFmtId="0" fontId="0" fillId="0" borderId="32" xfId="0" applyFill="1" applyBorder="1"/>
    <xf numFmtId="9" fontId="0" fillId="0" borderId="31" xfId="0" applyNumberFormat="1" applyFill="1" applyBorder="1" applyAlignment="1">
      <alignment horizontal="center" vertical="center" wrapText="1"/>
    </xf>
    <xf numFmtId="0" fontId="25" fillId="3" borderId="31" xfId="0" applyFont="1" applyFill="1" applyBorder="1" applyAlignment="1">
      <alignment horizontal="center" vertical="center" wrapText="1"/>
    </xf>
    <xf numFmtId="0" fontId="2" fillId="0" borderId="31" xfId="0" applyFont="1" applyFill="1" applyBorder="1" applyAlignment="1">
      <alignment horizontal="left" vertical="center" wrapText="1"/>
    </xf>
    <xf numFmtId="9" fontId="2" fillId="0" borderId="31" xfId="1" applyFont="1" applyFill="1" applyBorder="1" applyAlignment="1">
      <alignment horizontal="center" vertical="center" wrapText="1"/>
    </xf>
    <xf numFmtId="1" fontId="9" fillId="0" borderId="31" xfId="0" applyNumberFormat="1" applyFont="1" applyFill="1" applyBorder="1" applyAlignment="1">
      <alignment horizontal="center" vertical="center" wrapText="1"/>
    </xf>
    <xf numFmtId="14" fontId="2" fillId="0" borderId="31" xfId="0" applyNumberFormat="1" applyFont="1" applyFill="1" applyBorder="1" applyAlignment="1">
      <alignment horizontal="center" vertical="center" wrapText="1"/>
    </xf>
    <xf numFmtId="9" fontId="12" fillId="11" borderId="33" xfId="0" applyNumberFormat="1" applyFont="1" applyFill="1" applyBorder="1" applyAlignment="1">
      <alignment horizontal="left" vertical="top" wrapText="1"/>
    </xf>
    <xf numFmtId="0" fontId="2" fillId="0" borderId="31" xfId="0" applyFont="1" applyFill="1" applyBorder="1" applyAlignment="1">
      <alignment horizontal="center" vertical="center" wrapText="1"/>
    </xf>
    <xf numFmtId="9" fontId="2" fillId="0" borderId="31" xfId="0" applyNumberFormat="1" applyFont="1" applyFill="1" applyBorder="1" applyAlignment="1">
      <alignment horizontal="center" vertical="center" wrapText="1"/>
    </xf>
    <xf numFmtId="0" fontId="15" fillId="0" borderId="31" xfId="0" applyFont="1" applyFill="1" applyBorder="1" applyAlignment="1">
      <alignment horizontal="center" vertical="center" wrapText="1"/>
    </xf>
    <xf numFmtId="9" fontId="5" fillId="0" borderId="31" xfId="1" applyNumberFormat="1" applyFont="1" applyFill="1" applyBorder="1" applyAlignment="1">
      <alignment horizontal="left" vertical="center" wrapText="1"/>
    </xf>
    <xf numFmtId="9" fontId="5" fillId="0" borderId="31" xfId="1" applyFont="1" applyFill="1" applyBorder="1" applyAlignment="1">
      <alignment horizontal="center" vertical="center" wrapText="1"/>
    </xf>
    <xf numFmtId="1" fontId="2" fillId="0" borderId="31"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0" fontId="0" fillId="0" borderId="0" xfId="0" applyNumberFormat="1"/>
    <xf numFmtId="0" fontId="3" fillId="9" borderId="11" xfId="0" applyNumberFormat="1" applyFont="1" applyFill="1" applyBorder="1" applyAlignment="1">
      <alignment horizontal="center" vertical="center" wrapText="1"/>
    </xf>
    <xf numFmtId="9" fontId="0" fillId="11" borderId="33" xfId="1" applyNumberFormat="1" applyFont="1" applyFill="1" applyBorder="1" applyAlignment="1">
      <alignment horizontal="left" vertical="top" wrapText="1"/>
    </xf>
    <xf numFmtId="9" fontId="0" fillId="11" borderId="33" xfId="0" applyNumberFormat="1" applyFont="1" applyFill="1" applyBorder="1" applyAlignment="1">
      <alignment horizontal="left" vertical="top" wrapText="1"/>
    </xf>
    <xf numFmtId="9" fontId="0" fillId="11" borderId="33" xfId="0" applyNumberFormat="1" applyFont="1" applyFill="1" applyBorder="1" applyAlignment="1">
      <alignment horizontal="center" vertical="center" wrapText="1"/>
    </xf>
    <xf numFmtId="0" fontId="0" fillId="11" borderId="33" xfId="0" applyFont="1" applyFill="1" applyBorder="1" applyAlignment="1">
      <alignment horizontal="left" vertical="top" wrapText="1"/>
    </xf>
    <xf numFmtId="9" fontId="0" fillId="11" borderId="33" xfId="1" applyNumberFormat="1" applyFont="1" applyFill="1" applyBorder="1" applyAlignment="1">
      <alignment horizontal="center" vertical="center" wrapText="1"/>
    </xf>
    <xf numFmtId="9" fontId="0" fillId="11" borderId="32" xfId="0" applyNumberFormat="1" applyFont="1" applyFill="1" applyBorder="1" applyAlignment="1">
      <alignment horizontal="center" vertical="center" wrapText="1"/>
    </xf>
    <xf numFmtId="0" fontId="0" fillId="11" borderId="31" xfId="0" applyNumberFormat="1" applyFont="1" applyFill="1" applyBorder="1" applyAlignment="1">
      <alignment horizontal="center" vertical="center" wrapText="1"/>
    </xf>
    <xf numFmtId="0" fontId="0" fillId="11" borderId="33" xfId="0" applyFont="1" applyFill="1" applyBorder="1" applyAlignment="1">
      <alignment horizontal="center" vertical="center" wrapText="1"/>
    </xf>
    <xf numFmtId="9" fontId="0" fillId="11" borderId="31" xfId="0" applyNumberFormat="1" applyFont="1" applyFill="1" applyBorder="1" applyAlignment="1">
      <alignment horizontal="center" vertical="center" wrapText="1"/>
    </xf>
    <xf numFmtId="9" fontId="0" fillId="0" borderId="44" xfId="0" applyNumberFormat="1" applyFill="1" applyBorder="1" applyAlignment="1">
      <alignment horizontal="center" vertical="center"/>
    </xf>
    <xf numFmtId="9" fontId="0" fillId="0" borderId="31" xfId="0" applyNumberFormat="1" applyFont="1" applyFill="1" applyBorder="1" applyAlignment="1">
      <alignment horizontal="left" vertical="top" wrapText="1"/>
    </xf>
    <xf numFmtId="9" fontId="22" fillId="0" borderId="32" xfId="0" applyNumberFormat="1" applyFont="1" applyFill="1" applyBorder="1" applyAlignment="1">
      <alignment horizontal="center" vertical="center"/>
    </xf>
    <xf numFmtId="0" fontId="12" fillId="0" borderId="31" xfId="0" applyFont="1" applyFill="1" applyBorder="1" applyAlignment="1">
      <alignment horizontal="left" vertical="top" wrapText="1"/>
    </xf>
    <xf numFmtId="9" fontId="2" fillId="0" borderId="32" xfId="0" applyNumberFormat="1" applyFont="1" applyFill="1" applyBorder="1" applyAlignment="1">
      <alignment horizontal="center" vertical="center" wrapText="1"/>
    </xf>
    <xf numFmtId="0" fontId="0" fillId="0" borderId="31" xfId="0" applyFill="1" applyBorder="1" applyAlignment="1">
      <alignment horizontal="left" vertical="top" wrapText="1"/>
    </xf>
    <xf numFmtId="0" fontId="0" fillId="0" borderId="31" xfId="0" applyFont="1" applyFill="1" applyBorder="1" applyAlignment="1">
      <alignment horizontal="left" vertical="top"/>
    </xf>
    <xf numFmtId="0" fontId="0" fillId="0" borderId="31" xfId="0" applyFill="1" applyBorder="1" applyAlignment="1">
      <alignment horizontal="center" vertical="top" wrapText="1"/>
    </xf>
    <xf numFmtId="9" fontId="0" fillId="10" borderId="9" xfId="0" applyNumberFormat="1" applyFill="1" applyBorder="1" applyAlignment="1">
      <alignment horizontal="center" vertical="center"/>
    </xf>
    <xf numFmtId="9" fontId="0" fillId="10" borderId="32" xfId="0" applyNumberFormat="1" applyFill="1" applyBorder="1" applyAlignment="1">
      <alignment horizontal="center" vertical="center"/>
    </xf>
    <xf numFmtId="0" fontId="0" fillId="10" borderId="31" xfId="0" applyFont="1" applyFill="1" applyBorder="1" applyAlignment="1">
      <alignment horizontal="left" vertical="center" wrapText="1"/>
    </xf>
    <xf numFmtId="0" fontId="0" fillId="10" borderId="32" xfId="0" applyFill="1" applyBorder="1"/>
    <xf numFmtId="0" fontId="0" fillId="10" borderId="31" xfId="0" applyFont="1" applyFill="1" applyBorder="1" applyAlignment="1">
      <alignment horizontal="left" vertical="top" wrapText="1"/>
    </xf>
    <xf numFmtId="0" fontId="0" fillId="10" borderId="31" xfId="0" applyFont="1" applyFill="1" applyBorder="1" applyAlignment="1">
      <alignment horizontal="center" vertical="center" wrapText="1"/>
    </xf>
    <xf numFmtId="0" fontId="0" fillId="10" borderId="32" xfId="0" applyFill="1" applyBorder="1" applyAlignment="1">
      <alignment horizontal="center" wrapText="1"/>
    </xf>
    <xf numFmtId="9" fontId="0" fillId="10" borderId="32" xfId="1" applyFont="1" applyFill="1" applyBorder="1" applyAlignment="1">
      <alignment horizontal="center" vertical="center"/>
    </xf>
    <xf numFmtId="0" fontId="29" fillId="10" borderId="31" xfId="0" applyFont="1" applyFill="1" applyBorder="1" applyAlignment="1">
      <alignment horizontal="left" vertical="top" wrapText="1"/>
    </xf>
    <xf numFmtId="165" fontId="0" fillId="10" borderId="32" xfId="1" applyNumberFormat="1" applyFont="1" applyFill="1" applyBorder="1" applyAlignment="1">
      <alignment horizontal="center" vertical="center"/>
    </xf>
    <xf numFmtId="9" fontId="0" fillId="11" borderId="6" xfId="0" applyNumberFormat="1" applyFill="1" applyBorder="1" applyAlignment="1">
      <alignment horizontal="left" vertical="top" wrapText="1"/>
    </xf>
    <xf numFmtId="9" fontId="0" fillId="0" borderId="31" xfId="1" applyFont="1" applyFill="1" applyBorder="1" applyAlignment="1">
      <alignment horizontal="center" vertical="center" wrapText="1"/>
    </xf>
    <xf numFmtId="9" fontId="0" fillId="0" borderId="31" xfId="1" applyFont="1" applyFill="1" applyBorder="1" applyAlignment="1">
      <alignment horizontal="center" vertical="center"/>
    </xf>
    <xf numFmtId="0" fontId="0" fillId="0" borderId="31" xfId="0" applyFill="1" applyBorder="1" applyAlignment="1">
      <alignment horizontal="left" vertical="center" wrapText="1"/>
    </xf>
    <xf numFmtId="0" fontId="0" fillId="0" borderId="31" xfId="0" applyFill="1" applyBorder="1" applyAlignment="1">
      <alignment horizontal="center" vertical="center" wrapText="1"/>
    </xf>
    <xf numFmtId="9" fontId="0" fillId="0" borderId="44" xfId="1" applyFont="1" applyFill="1" applyBorder="1" applyAlignment="1">
      <alignment horizontal="center" vertical="center"/>
    </xf>
    <xf numFmtId="0" fontId="0" fillId="0" borderId="44" xfId="0" applyFill="1" applyBorder="1" applyAlignment="1">
      <alignment horizontal="left" vertical="center" wrapText="1"/>
    </xf>
    <xf numFmtId="0" fontId="0" fillId="10" borderId="31" xfId="0" applyFont="1" applyFill="1" applyBorder="1" applyAlignment="1">
      <alignment horizontal="justify" vertical="top" wrapText="1"/>
    </xf>
    <xf numFmtId="9" fontId="0" fillId="0" borderId="31" xfId="0" applyNumberFormat="1" applyFill="1" applyBorder="1" applyAlignment="1">
      <alignment horizontal="left" vertical="center" wrapText="1"/>
    </xf>
    <xf numFmtId="0" fontId="47" fillId="10" borderId="31" xfId="0" applyFont="1" applyFill="1" applyBorder="1" applyAlignment="1">
      <alignment horizontal="left" vertical="top" wrapText="1"/>
    </xf>
    <xf numFmtId="9" fontId="46" fillId="10" borderId="31" xfId="0" applyNumberFormat="1" applyFont="1" applyFill="1" applyBorder="1" applyAlignment="1">
      <alignment horizontal="center" vertical="center" wrapText="1"/>
    </xf>
    <xf numFmtId="0" fontId="47" fillId="0" borderId="31" xfId="0" applyFont="1" applyFill="1" applyBorder="1" applyAlignment="1">
      <alignment horizontal="left" vertical="top" wrapText="1"/>
    </xf>
    <xf numFmtId="0" fontId="47" fillId="10" borderId="31" xfId="0" applyFont="1" applyFill="1" applyBorder="1" applyAlignment="1">
      <alignment horizontal="left" vertical="center" wrapText="1"/>
    </xf>
    <xf numFmtId="0" fontId="46" fillId="0" borderId="31" xfId="0" applyFont="1" applyFill="1" applyBorder="1" applyAlignment="1">
      <alignment horizontal="left" vertical="top" wrapText="1"/>
    </xf>
    <xf numFmtId="9" fontId="0" fillId="11" borderId="31" xfId="0" applyNumberFormat="1" applyFont="1" applyFill="1" applyBorder="1" applyAlignment="1">
      <alignment horizontal="left" vertical="top" wrapText="1"/>
    </xf>
    <xf numFmtId="0" fontId="0" fillId="0" borderId="31" xfId="0" applyBorder="1" applyAlignment="1">
      <alignment horizontal="left" vertical="top" wrapText="1"/>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0" fontId="33" fillId="11" borderId="31" xfId="5" applyFill="1" applyBorder="1" applyAlignment="1">
      <alignment vertical="center" wrapText="1"/>
    </xf>
    <xf numFmtId="9" fontId="0" fillId="11" borderId="31" xfId="1" applyNumberFormat="1" applyFont="1" applyFill="1" applyBorder="1" applyAlignment="1">
      <alignment horizontal="left" vertical="top" wrapText="1"/>
    </xf>
    <xf numFmtId="0" fontId="33" fillId="11" borderId="31" xfId="5" applyFill="1" applyBorder="1" applyAlignment="1">
      <alignment horizontal="left" vertical="top" wrapText="1"/>
    </xf>
    <xf numFmtId="0" fontId="12" fillId="11" borderId="31" xfId="0" applyFont="1" applyFill="1" applyBorder="1" applyAlignment="1">
      <alignment horizontal="left" vertical="top" wrapText="1"/>
    </xf>
    <xf numFmtId="9" fontId="12" fillId="11" borderId="31" xfId="0" applyNumberFormat="1" applyFont="1" applyFill="1" applyBorder="1" applyAlignment="1">
      <alignment horizontal="left" vertical="top" wrapText="1"/>
    </xf>
    <xf numFmtId="0" fontId="0" fillId="10" borderId="5" xfId="0" applyFont="1" applyFill="1" applyBorder="1" applyAlignment="1">
      <alignment horizontal="justify" vertical="center" wrapText="1"/>
    </xf>
    <xf numFmtId="0" fontId="0" fillId="10" borderId="31" xfId="0" applyFont="1" applyFill="1" applyBorder="1" applyAlignment="1">
      <alignment horizontal="justify" vertical="center" wrapText="1"/>
    </xf>
    <xf numFmtId="0" fontId="2" fillId="10" borderId="5" xfId="0" applyFont="1" applyFill="1" applyBorder="1" applyAlignment="1">
      <alignment horizontal="justify" vertical="center" wrapText="1"/>
    </xf>
    <xf numFmtId="0" fontId="0" fillId="0" borderId="31" xfId="0" applyFont="1" applyBorder="1" applyAlignment="1">
      <alignment horizontal="center" wrapText="1"/>
    </xf>
    <xf numFmtId="0" fontId="8"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0" fillId="11" borderId="33" xfId="0" applyNumberFormat="1" applyFill="1" applyBorder="1" applyAlignment="1">
      <alignment horizontal="left" vertical="top" wrapText="1"/>
    </xf>
    <xf numFmtId="0" fontId="5"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0" fillId="0" borderId="31" xfId="0" applyBorder="1" applyAlignment="1">
      <alignment horizontal="left"/>
    </xf>
    <xf numFmtId="0" fontId="0" fillId="0" borderId="31" xfId="0" applyBorder="1" applyAlignment="1">
      <alignment wrapText="1"/>
    </xf>
    <xf numFmtId="9" fontId="0" fillId="0" borderId="31" xfId="0" applyNumberFormat="1" applyBorder="1" applyAlignment="1">
      <alignment horizontal="center"/>
    </xf>
    <xf numFmtId="0" fontId="0" fillId="0" borderId="31" xfId="0" applyNumberFormat="1" applyBorder="1" applyAlignment="1">
      <alignment horizontal="center"/>
    </xf>
    <xf numFmtId="0" fontId="0" fillId="0" borderId="44" xfId="0" applyBorder="1" applyAlignment="1">
      <alignment horizontal="left" vertical="center"/>
    </xf>
    <xf numFmtId="0" fontId="0" fillId="0" borderId="31" xfId="0" pivotButton="1" applyBorder="1" applyAlignment="1">
      <alignment horizontal="center" vertical="center"/>
    </xf>
    <xf numFmtId="0" fontId="0" fillId="0" borderId="31" xfId="0" pivotButton="1" applyBorder="1" applyAlignment="1">
      <alignment horizontal="center"/>
    </xf>
    <xf numFmtId="9" fontId="12" fillId="11" borderId="32" xfId="0" applyNumberFormat="1" applyFont="1" applyFill="1" applyBorder="1" applyAlignment="1">
      <alignment horizontal="center" vertical="center" wrapText="1"/>
    </xf>
    <xf numFmtId="9" fontId="12" fillId="11" borderId="31" xfId="0" applyNumberFormat="1" applyFont="1" applyFill="1" applyBorder="1" applyAlignment="1">
      <alignment horizontal="left" vertical="center" wrapText="1"/>
    </xf>
    <xf numFmtId="9" fontId="33" fillId="11" borderId="31" xfId="5" applyNumberFormat="1" applyFill="1" applyBorder="1" applyAlignment="1">
      <alignment horizontal="left" vertical="center" wrapText="1"/>
    </xf>
    <xf numFmtId="9" fontId="33" fillId="11" borderId="33" xfId="5" applyNumberFormat="1" applyFill="1" applyBorder="1" applyAlignment="1">
      <alignment horizontal="center" vertical="center" wrapText="1"/>
    </xf>
    <xf numFmtId="9" fontId="12" fillId="11" borderId="33" xfId="0" applyNumberFormat="1" applyFont="1" applyFill="1" applyBorder="1" applyAlignment="1">
      <alignment horizontal="center" vertical="center" wrapText="1"/>
    </xf>
    <xf numFmtId="9" fontId="12" fillId="11" borderId="33" xfId="0" applyNumberFormat="1" applyFont="1" applyFill="1" applyBorder="1" applyAlignment="1">
      <alignment horizontal="left" vertical="center" wrapText="1"/>
    </xf>
    <xf numFmtId="0" fontId="0" fillId="11" borderId="33" xfId="1" applyNumberFormat="1" applyFont="1" applyFill="1" applyBorder="1" applyAlignment="1">
      <alignment horizontal="center" vertical="center" wrapText="1"/>
    </xf>
    <xf numFmtId="9" fontId="9" fillId="11" borderId="31" xfId="0" applyNumberFormat="1" applyFont="1" applyFill="1" applyBorder="1" applyAlignment="1">
      <alignment horizontal="center" vertical="center" wrapText="1"/>
    </xf>
    <xf numFmtId="9" fontId="2" fillId="11" borderId="32" xfId="0" applyNumberFormat="1" applyFont="1" applyFill="1" applyBorder="1" applyAlignment="1">
      <alignment horizontal="center" vertical="center" wrapText="1"/>
    </xf>
    <xf numFmtId="9" fontId="0" fillId="11" borderId="33" xfId="1" applyNumberFormat="1" applyFont="1" applyFill="1" applyBorder="1" applyAlignment="1">
      <alignment horizontal="left" vertical="center" wrapText="1"/>
    </xf>
    <xf numFmtId="9" fontId="12" fillId="11" borderId="33" xfId="1" applyNumberFormat="1" applyFont="1" applyFill="1" applyBorder="1" applyAlignment="1">
      <alignment horizontal="center" vertical="center" wrapText="1"/>
    </xf>
    <xf numFmtId="0" fontId="0" fillId="0" borderId="5" xfId="0" applyFont="1" applyFill="1" applyBorder="1" applyAlignment="1">
      <alignment horizontal="justify" vertical="center" wrapText="1"/>
    </xf>
    <xf numFmtId="9" fontId="2" fillId="0" borderId="4" xfId="1" applyFont="1" applyFill="1" applyBorder="1" applyAlignment="1">
      <alignment horizontal="center" vertical="center" wrapText="1"/>
    </xf>
    <xf numFmtId="0" fontId="2" fillId="0" borderId="4" xfId="0" applyFont="1" applyFill="1" applyBorder="1" applyAlignment="1">
      <alignment horizontal="center" vertical="center" wrapText="1"/>
    </xf>
    <xf numFmtId="9" fontId="2" fillId="0" borderId="24" xfId="1" applyFont="1" applyFill="1" applyBorder="1" applyAlignment="1">
      <alignment horizontal="center" vertical="center" wrapText="1"/>
    </xf>
    <xf numFmtId="0" fontId="0" fillId="10" borderId="31" xfId="0" applyFill="1" applyBorder="1" applyAlignment="1">
      <alignment horizontal="left" vertical="top" wrapText="1"/>
    </xf>
    <xf numFmtId="9" fontId="5" fillId="0" borderId="6" xfId="1"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justify" vertical="center" wrapText="1"/>
    </xf>
    <xf numFmtId="0" fontId="29" fillId="0" borderId="31" xfId="0" applyFont="1" applyFill="1" applyBorder="1" applyAlignment="1">
      <alignment vertical="top" wrapText="1"/>
    </xf>
    <xf numFmtId="9" fontId="0" fillId="0" borderId="31" xfId="0" applyNumberFormat="1" applyFill="1" applyBorder="1" applyAlignment="1">
      <alignment vertical="center" wrapText="1"/>
    </xf>
    <xf numFmtId="0" fontId="0" fillId="0" borderId="31" xfId="0" applyFill="1" applyBorder="1" applyAlignment="1">
      <alignment wrapText="1"/>
    </xf>
    <xf numFmtId="9" fontId="46" fillId="0" borderId="31" xfId="0" applyNumberFormat="1" applyFont="1" applyFill="1" applyBorder="1" applyAlignment="1">
      <alignment horizontal="center" vertical="center" wrapText="1"/>
    </xf>
    <xf numFmtId="9" fontId="2" fillId="0" borderId="4" xfId="0" applyNumberFormat="1" applyFont="1" applyFill="1" applyBorder="1" applyAlignment="1">
      <alignment horizontal="center" vertical="center" wrapText="1"/>
    </xf>
    <xf numFmtId="9" fontId="0" fillId="11" borderId="2" xfId="0" applyNumberFormat="1" applyFill="1" applyBorder="1" applyAlignment="1">
      <alignment horizontal="left" vertical="top" wrapText="1"/>
    </xf>
    <xf numFmtId="0" fontId="8"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1" fontId="5" fillId="0" borderId="6" xfId="1" applyNumberFormat="1" applyFont="1" applyFill="1" applyBorder="1" applyAlignment="1">
      <alignment horizontal="center" vertical="center" wrapText="1"/>
    </xf>
    <xf numFmtId="9" fontId="5" fillId="0" borderId="6" xfId="1" applyFont="1" applyFill="1" applyBorder="1" applyAlignment="1">
      <alignment horizontal="center" vertical="center" wrapText="1"/>
    </xf>
    <xf numFmtId="9" fontId="5" fillId="0" borderId="6" xfId="1" applyNumberFormat="1" applyFont="1" applyFill="1" applyBorder="1" applyAlignment="1">
      <alignment horizontal="center" vertical="center" wrapText="1"/>
    </xf>
    <xf numFmtId="9" fontId="10" fillId="0" borderId="6" xfId="1" applyFont="1" applyFill="1" applyBorder="1" applyAlignment="1">
      <alignment horizontal="center" vertical="center" wrapText="1"/>
    </xf>
    <xf numFmtId="0" fontId="10" fillId="0" borderId="6" xfId="0" applyFont="1" applyFill="1" applyBorder="1" applyAlignment="1">
      <alignment horizontal="center" vertical="center" wrapText="1"/>
    </xf>
    <xf numFmtId="9" fontId="5" fillId="0" borderId="6" xfId="8" applyFont="1" applyFill="1" applyBorder="1" applyAlignment="1">
      <alignment horizontal="center" vertical="center" wrapText="1"/>
    </xf>
    <xf numFmtId="0" fontId="5" fillId="0" borderId="6" xfId="3"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0" fontId="0" fillId="11" borderId="18" xfId="0" applyFill="1" applyBorder="1" applyAlignment="1">
      <alignment horizontal="left" vertical="top" wrapText="1"/>
    </xf>
    <xf numFmtId="0" fontId="0" fillId="0" borderId="6" xfId="0" applyFill="1" applyBorder="1" applyAlignment="1">
      <alignment horizontal="left" vertical="top" wrapText="1"/>
    </xf>
    <xf numFmtId="9" fontId="0" fillId="0" borderId="0" xfId="0" applyNumberFormat="1" applyFill="1" applyBorder="1"/>
    <xf numFmtId="9" fontId="0" fillId="0" borderId="0" xfId="0" applyNumberFormat="1" applyFill="1" applyBorder="1" applyAlignment="1">
      <alignment horizontal="center" vertical="center"/>
    </xf>
    <xf numFmtId="0" fontId="0" fillId="0" borderId="31" xfId="0" applyFont="1" applyFill="1" applyBorder="1" applyAlignment="1">
      <alignment horizontal="justify" vertical="center" wrapText="1"/>
    </xf>
    <xf numFmtId="9" fontId="7" fillId="0" borderId="31" xfId="1" applyFont="1" applyFill="1" applyBorder="1" applyAlignment="1">
      <alignment horizontal="center" vertical="center" wrapText="1"/>
    </xf>
    <xf numFmtId="14" fontId="0" fillId="0" borderId="31" xfId="0" applyNumberFormat="1" applyFill="1" applyBorder="1" applyAlignment="1">
      <alignment horizontal="center" vertical="center" wrapText="1"/>
    </xf>
    <xf numFmtId="0" fontId="0" fillId="19" borderId="31" xfId="0" applyFont="1" applyFill="1" applyBorder="1" applyAlignment="1">
      <alignment horizontal="left" vertical="top" wrapText="1"/>
    </xf>
    <xf numFmtId="14" fontId="17" fillId="0" borderId="31" xfId="3" applyNumberFormat="1" applyFill="1" applyBorder="1" applyAlignment="1">
      <alignment horizontal="center" vertical="center" wrapText="1"/>
    </xf>
    <xf numFmtId="9" fontId="0" fillId="0" borderId="31" xfId="1" applyNumberFormat="1" applyFont="1" applyFill="1" applyBorder="1" applyAlignment="1">
      <alignment horizontal="left" vertical="top" wrapText="1"/>
    </xf>
    <xf numFmtId="9" fontId="0" fillId="0" borderId="31" xfId="1" applyNumberFormat="1" applyFont="1" applyFill="1" applyBorder="1" applyAlignment="1">
      <alignment horizontal="center" vertical="center" wrapText="1"/>
    </xf>
    <xf numFmtId="9" fontId="29" fillId="0" borderId="31" xfId="0" applyNumberFormat="1" applyFont="1" applyFill="1" applyBorder="1" applyAlignment="1">
      <alignment horizontal="left" vertical="top" wrapText="1"/>
    </xf>
    <xf numFmtId="9" fontId="22" fillId="0" borderId="31" xfId="0" applyNumberFormat="1" applyFont="1" applyFill="1" applyBorder="1" applyAlignment="1">
      <alignment horizontal="center" vertical="center"/>
    </xf>
    <xf numFmtId="14" fontId="11" fillId="0" borderId="31" xfId="0" applyNumberFormat="1" applyFont="1" applyFill="1" applyBorder="1" applyAlignment="1">
      <alignment horizontal="center" vertical="center" wrapText="1"/>
    </xf>
    <xf numFmtId="9" fontId="0" fillId="10" borderId="31" xfId="0" applyNumberFormat="1" applyFill="1" applyBorder="1" applyAlignment="1">
      <alignment horizontal="center" vertical="center"/>
    </xf>
    <xf numFmtId="0" fontId="0" fillId="0" borderId="31" xfId="0" applyFill="1" applyBorder="1"/>
    <xf numFmtId="0" fontId="10" fillId="0" borderId="31" xfId="0" applyFont="1" applyFill="1" applyBorder="1" applyAlignment="1">
      <alignment vertical="center" wrapText="1"/>
    </xf>
    <xf numFmtId="9" fontId="0" fillId="10" borderId="31" xfId="1" applyFont="1" applyFill="1" applyBorder="1" applyAlignment="1">
      <alignment horizontal="center" vertical="center"/>
    </xf>
    <xf numFmtId="165" fontId="0" fillId="10" borderId="31" xfId="1" applyNumberFormat="1" applyFont="1" applyFill="1" applyBorder="1" applyAlignment="1">
      <alignment horizontal="center" vertical="center"/>
    </xf>
    <xf numFmtId="14" fontId="28" fillId="0" borderId="31" xfId="0" applyNumberFormat="1" applyFont="1" applyFill="1" applyBorder="1" applyAlignment="1">
      <alignment horizontal="center" vertical="center" wrapText="1"/>
    </xf>
    <xf numFmtId="9" fontId="42" fillId="0" borderId="31" xfId="1" applyFont="1" applyFill="1" applyBorder="1" applyAlignment="1">
      <alignment horizontal="center" vertical="center" wrapText="1"/>
    </xf>
    <xf numFmtId="0" fontId="44" fillId="10" borderId="31" xfId="0" applyFont="1" applyFill="1" applyBorder="1" applyAlignment="1">
      <alignment horizontal="left" vertical="top" wrapText="1"/>
    </xf>
    <xf numFmtId="9" fontId="46" fillId="10" borderId="31" xfId="0" applyNumberFormat="1" applyFont="1" applyFill="1" applyBorder="1" applyAlignment="1">
      <alignment horizontal="center" vertical="center"/>
    </xf>
    <xf numFmtId="9" fontId="46" fillId="0" borderId="31" xfId="0" applyNumberFormat="1" applyFont="1" applyFill="1" applyBorder="1" applyAlignment="1">
      <alignment horizontal="center" vertical="center"/>
    </xf>
    <xf numFmtId="9" fontId="0" fillId="10" borderId="31" xfId="0" applyNumberFormat="1" applyFill="1" applyBorder="1" applyAlignment="1">
      <alignment horizontal="center" vertical="center" wrapText="1"/>
    </xf>
    <xf numFmtId="9" fontId="46" fillId="0" borderId="31" xfId="1" applyFont="1" applyFill="1" applyBorder="1" applyAlignment="1">
      <alignment horizontal="center" vertical="center" wrapText="1"/>
    </xf>
    <xf numFmtId="0" fontId="5" fillId="0" borderId="6" xfId="0" applyFont="1" applyFill="1" applyBorder="1" applyAlignment="1">
      <alignment horizontal="center" vertical="center" wrapText="1"/>
    </xf>
    <xf numFmtId="9" fontId="5" fillId="0" borderId="6" xfId="1" applyFont="1" applyFill="1" applyBorder="1" applyAlignment="1">
      <alignment horizontal="center" vertical="center" wrapText="1"/>
    </xf>
    <xf numFmtId="9" fontId="5" fillId="0" borderId="6" xfId="1" applyNumberFormat="1" applyFont="1" applyFill="1" applyBorder="1" applyAlignment="1">
      <alignment horizontal="center" vertical="center" wrapText="1"/>
    </xf>
    <xf numFmtId="9" fontId="5" fillId="0" borderId="6" xfId="1" applyFont="1" applyFill="1" applyBorder="1" applyAlignment="1">
      <alignment horizontal="center" vertical="center" wrapText="1"/>
    </xf>
    <xf numFmtId="0" fontId="28"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9" fontId="5" fillId="0" borderId="6" xfId="1" applyNumberFormat="1" applyFont="1" applyFill="1" applyBorder="1" applyAlignment="1">
      <alignment horizontal="center" vertical="center" wrapText="1"/>
    </xf>
    <xf numFmtId="1" fontId="5" fillId="0" borderId="6" xfId="1" applyNumberFormat="1" applyFont="1" applyFill="1" applyBorder="1" applyAlignment="1">
      <alignment horizontal="center" vertical="center" wrapText="1"/>
    </xf>
    <xf numFmtId="9" fontId="5" fillId="0" borderId="6" xfId="1"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6" xfId="1" applyNumberFormat="1" applyFont="1" applyFill="1" applyBorder="1" applyAlignment="1">
      <alignment horizontal="center" vertical="center" wrapText="1"/>
    </xf>
    <xf numFmtId="9" fontId="5" fillId="0" borderId="6" xfId="1" applyFont="1" applyFill="1" applyBorder="1" applyAlignment="1">
      <alignment horizontal="center" vertical="center" wrapText="1"/>
    </xf>
    <xf numFmtId="0" fontId="28"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9" fontId="2" fillId="0" borderId="6" xfId="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5" fillId="0" borderId="6" xfId="1" applyNumberFormat="1" applyFont="1" applyFill="1" applyBorder="1" applyAlignment="1">
      <alignment horizontal="center" vertical="center" wrapText="1"/>
    </xf>
    <xf numFmtId="0" fontId="0" fillId="0" borderId="31" xfId="0" applyBorder="1" applyAlignment="1">
      <alignment horizontal="center" vertical="top" wrapText="1"/>
    </xf>
    <xf numFmtId="9" fontId="2" fillId="11" borderId="31" xfId="1" applyNumberFormat="1" applyFont="1" applyFill="1" applyBorder="1" applyAlignment="1">
      <alignment horizontal="center" vertical="center" wrapText="1"/>
    </xf>
    <xf numFmtId="0" fontId="0" fillId="10" borderId="0" xfId="0" applyFill="1" applyAlignment="1">
      <alignment horizontal="center"/>
    </xf>
    <xf numFmtId="0" fontId="0" fillId="10" borderId="0" xfId="0" applyFill="1" applyBorder="1" applyAlignment="1">
      <alignment horizontal="center"/>
    </xf>
    <xf numFmtId="0" fontId="36" fillId="0" borderId="12" xfId="0" applyFont="1" applyBorder="1" applyAlignment="1">
      <alignment horizontal="center" vertical="center" wrapText="1"/>
    </xf>
    <xf numFmtId="0" fontId="36" fillId="0" borderId="13" xfId="0" applyFont="1" applyBorder="1" applyAlignment="1">
      <alignment horizontal="center" vertical="center"/>
    </xf>
    <xf numFmtId="0" fontId="36" fillId="0" borderId="1" xfId="0" applyFont="1" applyBorder="1" applyAlignment="1">
      <alignment horizontal="center" vertical="center"/>
    </xf>
    <xf numFmtId="0" fontId="37" fillId="17" borderId="0" xfId="0" applyFont="1" applyFill="1" applyAlignment="1">
      <alignment horizontal="right" vertical="center"/>
    </xf>
    <xf numFmtId="0" fontId="38" fillId="18" borderId="0" xfId="0" applyFont="1" applyFill="1" applyAlignment="1">
      <alignment horizontal="center" vertical="center"/>
    </xf>
    <xf numFmtId="0" fontId="38" fillId="18" borderId="30" xfId="0" applyFont="1" applyFill="1" applyBorder="1" applyAlignment="1">
      <alignment horizontal="center" vertical="center"/>
    </xf>
    <xf numFmtId="0" fontId="8" fillId="0"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7" fillId="17" borderId="10" xfId="0" applyFont="1" applyFill="1" applyBorder="1" applyAlignment="1">
      <alignment horizontal="right" vertical="center"/>
    </xf>
    <xf numFmtId="0" fontId="39" fillId="18" borderId="0" xfId="0" applyFont="1" applyFill="1" applyBorder="1" applyAlignment="1">
      <alignment horizontal="center" vertical="center"/>
    </xf>
    <xf numFmtId="0" fontId="8" fillId="0" borderId="4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 fontId="5" fillId="0" borderId="6" xfId="1" applyNumberFormat="1" applyFont="1" applyFill="1" applyBorder="1" applyAlignment="1">
      <alignment horizontal="center" vertical="center" wrapText="1"/>
    </xf>
    <xf numFmtId="9" fontId="5" fillId="0" borderId="6" xfId="1" applyFont="1" applyFill="1" applyBorder="1" applyAlignment="1">
      <alignment horizontal="center" vertical="center" wrapText="1"/>
    </xf>
    <xf numFmtId="0" fontId="0" fillId="0" borderId="35"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3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9" fontId="8" fillId="0" borderId="44" xfId="1" applyFont="1" applyFill="1" applyBorder="1" applyAlignment="1">
      <alignment horizontal="center" vertical="center" wrapText="1"/>
    </xf>
    <xf numFmtId="9" fontId="8" fillId="0" borderId="4" xfId="1" applyFont="1" applyFill="1" applyBorder="1" applyAlignment="1">
      <alignment horizontal="center" vertical="center" wrapText="1"/>
    </xf>
    <xf numFmtId="9" fontId="8" fillId="0" borderId="5" xfId="1" applyFont="1" applyFill="1" applyBorder="1" applyAlignment="1">
      <alignment horizontal="center" vertical="center" wrapText="1"/>
    </xf>
    <xf numFmtId="1" fontId="5" fillId="0" borderId="35" xfId="1" applyNumberFormat="1" applyFont="1" applyFill="1" applyBorder="1" applyAlignment="1">
      <alignment horizontal="center" vertical="center" wrapText="1"/>
    </xf>
    <xf numFmtId="1" fontId="5" fillId="0" borderId="4" xfId="1" applyNumberFormat="1" applyFont="1" applyFill="1" applyBorder="1" applyAlignment="1">
      <alignment horizontal="center" vertical="center" wrapText="1"/>
    </xf>
    <xf numFmtId="1" fontId="5" fillId="0" borderId="5" xfId="1" applyNumberFormat="1" applyFont="1" applyFill="1" applyBorder="1" applyAlignment="1">
      <alignment horizontal="center" vertical="center" wrapText="1"/>
    </xf>
    <xf numFmtId="9" fontId="5" fillId="0" borderId="35" xfId="1" applyFont="1" applyFill="1" applyBorder="1" applyAlignment="1">
      <alignment horizontal="center" vertical="center" wrapText="1"/>
    </xf>
    <xf numFmtId="9" fontId="5" fillId="0" borderId="4" xfId="1" applyFont="1" applyFill="1" applyBorder="1" applyAlignment="1">
      <alignment horizontal="center" vertical="center" wrapText="1"/>
    </xf>
    <xf numFmtId="9" fontId="5" fillId="0" borderId="5" xfId="1" applyFont="1" applyFill="1" applyBorder="1" applyAlignment="1">
      <alignment horizontal="center" vertical="center" wrapText="1"/>
    </xf>
    <xf numFmtId="1" fontId="5" fillId="0" borderId="44" xfId="1" applyNumberFormat="1"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Fill="1" applyBorder="1" applyAlignment="1">
      <alignment horizontal="center" vertical="center" wrapText="1"/>
    </xf>
    <xf numFmtId="0" fontId="0" fillId="0" borderId="35" xfId="0" applyFill="1" applyBorder="1" applyAlignment="1">
      <alignment horizontal="center" vertical="center" wrapText="1"/>
    </xf>
    <xf numFmtId="0" fontId="8" fillId="0" borderId="35"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10" fillId="0" borderId="31" xfId="0" applyFont="1" applyBorder="1" applyAlignment="1">
      <alignment horizontal="center" vertical="center" wrapText="1"/>
    </xf>
    <xf numFmtId="9" fontId="28" fillId="0" borderId="6" xfId="1" applyFont="1" applyFill="1" applyBorder="1" applyAlignment="1">
      <alignment horizontal="center" vertical="center" wrapText="1"/>
    </xf>
    <xf numFmtId="9" fontId="5" fillId="0" borderId="6" xfId="1" applyNumberFormat="1" applyFont="1" applyFill="1" applyBorder="1" applyAlignment="1">
      <alignment horizontal="center" vertical="center" wrapText="1"/>
    </xf>
    <xf numFmtId="9" fontId="10" fillId="0" borderId="6" xfId="1" applyFont="1" applyFill="1" applyBorder="1" applyAlignment="1">
      <alignment horizontal="center" vertical="center" wrapText="1"/>
    </xf>
    <xf numFmtId="1" fontId="10" fillId="0" borderId="6" xfId="1"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10" fontId="10" fillId="0" borderId="6" xfId="1" applyNumberFormat="1" applyFont="1" applyFill="1" applyBorder="1" applyAlignment="1">
      <alignment horizontal="center" vertical="center" wrapText="1"/>
    </xf>
    <xf numFmtId="9" fontId="0" fillId="0" borderId="6" xfId="1" applyFont="1" applyFill="1" applyBorder="1" applyAlignment="1">
      <alignment horizontal="center" vertical="center"/>
    </xf>
    <xf numFmtId="0" fontId="0" fillId="0" borderId="6" xfId="0" applyFont="1" applyFill="1" applyBorder="1" applyAlignment="1">
      <alignment horizontal="center" vertical="center"/>
    </xf>
    <xf numFmtId="9" fontId="5" fillId="0" borderId="6" xfId="8" applyFont="1" applyFill="1" applyBorder="1" applyAlignment="1">
      <alignment horizontal="center" vertical="center" wrapText="1"/>
    </xf>
    <xf numFmtId="0" fontId="5" fillId="0" borderId="6" xfId="3" applyFont="1" applyFill="1" applyBorder="1" applyAlignment="1">
      <alignment horizontal="center" vertical="center" wrapText="1"/>
    </xf>
    <xf numFmtId="9" fontId="9" fillId="0" borderId="6" xfId="1" applyFont="1" applyFill="1" applyBorder="1" applyAlignment="1">
      <alignment horizontal="center" vertical="center" wrapText="1"/>
    </xf>
    <xf numFmtId="0" fontId="5" fillId="10" borderId="35"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3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15" fillId="0" borderId="3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0" fillId="0" borderId="6" xfId="0" applyFill="1" applyBorder="1" applyAlignment="1">
      <alignment horizontal="center" vertical="center"/>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 fontId="2" fillId="0" borderId="6" xfId="1" applyNumberFormat="1" applyFont="1" applyFill="1" applyBorder="1" applyAlignment="1">
      <alignment horizontal="center" vertical="center" wrapText="1"/>
    </xf>
    <xf numFmtId="165" fontId="34" fillId="0" borderId="6" xfId="1"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0" fontId="34" fillId="0" borderId="6" xfId="0" applyFont="1" applyFill="1" applyBorder="1" applyAlignment="1">
      <alignment horizontal="center" vertical="center" wrapText="1"/>
    </xf>
    <xf numFmtId="9" fontId="11" fillId="0" borderId="31" xfId="1" applyFont="1" applyFill="1" applyBorder="1" applyAlignment="1">
      <alignment horizontal="center" vertical="center" wrapText="1"/>
    </xf>
    <xf numFmtId="9" fontId="11" fillId="0" borderId="6" xfId="1" applyFont="1" applyFill="1" applyBorder="1" applyAlignment="1">
      <alignment horizontal="center" vertical="center" wrapText="1"/>
    </xf>
    <xf numFmtId="0" fontId="2" fillId="0" borderId="6" xfId="0" applyFont="1" applyFill="1" applyBorder="1" applyAlignment="1">
      <alignment horizontal="left" vertical="center" wrapText="1"/>
    </xf>
    <xf numFmtId="0" fontId="28" fillId="0" borderId="6" xfId="0" applyFont="1" applyFill="1" applyBorder="1" applyAlignment="1">
      <alignment horizontal="center" vertical="center" wrapText="1"/>
    </xf>
    <xf numFmtId="0" fontId="45" fillId="3" borderId="35"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5"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4" xfId="0" pivotButton="1" applyBorder="1" applyAlignment="1">
      <alignment horizontal="center" vertical="center"/>
    </xf>
  </cellXfs>
  <cellStyles count="9">
    <cellStyle name="Hipervínculo" xfId="5" builtinId="8"/>
    <cellStyle name="Millares 2" xfId="4"/>
    <cellStyle name="Normal" xfId="0" builtinId="0"/>
    <cellStyle name="Normal 2" xfId="2"/>
    <cellStyle name="Normal 3" xfId="3"/>
    <cellStyle name="Normal 3 2" xfId="6"/>
    <cellStyle name="Normal 3 2 2" xfId="7"/>
    <cellStyle name="Porcentaje 2" xfId="8"/>
    <cellStyle name="Porcentual" xfId="1" builtinId="5"/>
  </cellStyles>
  <dxfs count="2334">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alignment horizontal="general" wrapText="1" readingOrder="0"/>
    </dxf>
    <dxf>
      <alignment horizontal="general" wrapText="1" readingOrder="0"/>
    </dxf>
    <dxf>
      <alignment horizontal="center"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numFmt numFmtId="13" formatCode="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readingOrder="0"/>
    </dxf>
    <dxf>
      <numFmt numFmtId="33" formatCode="_-* #,##0_-;\-* #,##0_-;_-* &quot;-&quot;_-;_-@_-"/>
    </dxf>
    <dxf>
      <numFmt numFmtId="166" formatCode="_-* #,##0.0_-;\-* #,##0.0_-;_-* &quot;-&quot;_-;_-@_-"/>
    </dxf>
    <dxf>
      <numFmt numFmtId="33" formatCode="_-* #,##0_-;\-* #,##0_-;_-* &quot;-&quot;_-;_-@_-"/>
    </dxf>
    <dxf>
      <alignment horizontal="general" readingOrder="0"/>
    </dxf>
    <dxf>
      <numFmt numFmtId="33" formatCode="_-* #,##0_-;\-* #,##0_-;_-* &quot;-&quot;_-;_-@_-"/>
    </dxf>
    <dxf>
      <alignment horizontal="general" readingOrder="0"/>
    </dxf>
    <dxf>
      <numFmt numFmtId="33" formatCode="_-* #,##0_-;\-* #,##0_-;_-* &quot;-&quot;_-;_-@_-"/>
    </dxf>
    <dxf>
      <alignment horizontal="general" readingOrder="0"/>
    </dxf>
    <dxf>
      <numFmt numFmtId="33" formatCode="_-* #,##0_-;\-* #,##0_-;_-* &quot;-&quot;_-;_-@_-"/>
    </dxf>
    <dxf>
      <numFmt numFmtId="166" formatCode="_-* #,##0.0_-;\-* #,##0.0_-;_-* &quot;-&quot;_-;_-@_-"/>
    </dxf>
    <dxf>
      <numFmt numFmtId="33" formatCode="_-* #,##0_-;\-* #,##0_-;_-* &quot;-&quot;_-;_-@_-"/>
    </dxf>
    <dxf>
      <numFmt numFmtId="33" formatCode="_-* #,##0_-;\-* #,##0_-;_-* &quot;-&quot;_-;_-@_-"/>
    </dxf>
    <dxf>
      <alignment horizontal="general" readingOrder="0"/>
    </dxf>
    <dxf>
      <numFmt numFmtId="33" formatCode="_-* #,##0_-;\-* #,##0_-;_-* &quot;-&quot;_-;_-@_-"/>
    </dxf>
    <dxf>
      <alignment horizontal="general" readingOrder="0"/>
    </dxf>
    <dxf>
      <alignment horizontal="center" readingOrder="0"/>
    </dxf>
    <dxf>
      <alignment horizontal="general" readingOrder="0"/>
    </dxf>
    <dxf>
      <numFmt numFmtId="33" formatCode="_-* #,##0_-;\-* #,##0_-;_-* &quot;-&quot;_-;_-@_-"/>
    </dxf>
    <dxf>
      <numFmt numFmtId="166" formatCode="_-* #,##0.0_-;\-* #,##0.0_-;_-* &quot;-&quot;_-;_-@_-"/>
    </dxf>
    <dxf>
      <numFmt numFmtId="33" formatCode="_-* #,##0_-;\-* #,##0_-;_-* &quot;-&quot;_-;_-@_-"/>
    </dxf>
    <dxf>
      <numFmt numFmtId="13" formatCode="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solid">
          <bgColor rgb="FFFFFF00"/>
        </patternFill>
      </fill>
    </dxf>
    <dxf>
      <fill>
        <patternFill patternType="solid">
          <bgColor rgb="FFFFFF00"/>
        </patternFill>
      </fill>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general" readingOrder="0"/>
    </dxf>
    <dxf>
      <numFmt numFmtId="0" formatCode="General"/>
    </dxf>
    <dxf>
      <numFmt numFmtId="0" formatCode="General"/>
    </dxf>
    <dxf>
      <numFmt numFmtId="0" formatCode="General"/>
    </dxf>
    <dxf>
      <numFmt numFmtId="1" formatCode="0"/>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bottom" readingOrder="0"/>
    </dxf>
    <dxf>
      <alignment vertical="center" readingOrder="0"/>
    </dxf>
    <dxf>
      <alignment vertical="bottom" readingOrder="0"/>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border>
        <left style="medium">
          <color theme="0"/>
        </left>
        <right style="medium">
          <color theme="0"/>
        </right>
        <top style="medium">
          <color theme="0"/>
        </top>
        <bottom style="medium">
          <color theme="0"/>
        </bottom>
        <vertical style="medium">
          <color theme="0"/>
        </vertic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alignment vertical="bottom" readingOrder="0"/>
    </dxf>
    <dxf>
      <alignment vertical="bottom" readingOrder="0"/>
    </dxf>
    <dxf>
      <alignment vertical="bottom" readingOrder="0"/>
    </dxf>
    <dxf>
      <alignment wrapText="1" readingOrder="0"/>
    </dxf>
    <dxf>
      <alignment wrapText="1" readingOrder="0"/>
    </dxf>
    <dxf>
      <alignment horizont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alignment horizontal="left"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b/>
      </font>
    </dxf>
    <dxf>
      <font>
        <b/>
      </font>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numFmt numFmtId="13" formatCode="0%"/>
    </dxf>
    <dxf>
      <numFmt numFmtId="167" formatCode="_-* #,##0\ _€_-;\-* #,##0\ _€_-;_-* &quot;-&quot;??\ _€_-;_-@_-"/>
    </dxf>
    <dxf>
      <numFmt numFmtId="13" formatCode="0%"/>
    </dxf>
    <dxf>
      <numFmt numFmtId="13" formatCode="0%"/>
    </dxf>
    <dxf>
      <numFmt numFmtId="13" formatCode="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general" readingOrder="0"/>
    </dxf>
    <dxf>
      <numFmt numFmtId="0" formatCode="General"/>
    </dxf>
    <dxf>
      <numFmt numFmtId="1" formatCode="0"/>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bottom" readingOrder="0"/>
    </dxf>
    <dxf>
      <alignment vertical="center" readingOrder="0"/>
    </dxf>
    <dxf>
      <alignment vertical="bottom" readingOrder="0"/>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border>
        <left style="medium">
          <color theme="0"/>
        </left>
        <right style="medium">
          <color theme="0"/>
        </right>
        <top style="medium">
          <color theme="0"/>
        </top>
        <bottom style="medium">
          <color theme="0"/>
        </bottom>
        <vertical style="medium">
          <color theme="0"/>
        </vertic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strRef>
          <c:f>Indicadores!$BU$21</c:f>
          <c:strCache>
            <c:ptCount val="1"/>
            <c:pt idx="0">
              <c:v>Cumplimiento Productos y Actividades</c:v>
            </c:pt>
          </c:strCache>
        </c:strRef>
      </c:tx>
      <c:layout>
        <c:manualLayout>
          <c:xMode val="edge"/>
          <c:yMode val="edge"/>
          <c:x val="1.8013779527559063E-2"/>
          <c:y val="2.7777777777778109E-2"/>
        </c:manualLayout>
      </c:layout>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plotArea>
      <c:layout>
        <c:manualLayout>
          <c:layoutTarget val="inner"/>
          <c:xMode val="edge"/>
          <c:yMode val="edge"/>
          <c:x val="6.3031839350962779E-2"/>
          <c:y val="0.12457770299324963"/>
          <c:w val="0.80377749574045887"/>
          <c:h val="0.67016835004480479"/>
        </c:manualLayout>
      </c:layout>
      <c:barChart>
        <c:barDir val="col"/>
        <c:grouping val="clustered"/>
        <c:ser>
          <c:idx val="0"/>
          <c:order val="0"/>
          <c:tx>
            <c:strRef>
              <c:f>Indicadores!$BT$15</c:f>
              <c:strCache>
                <c:ptCount val="1"/>
                <c:pt idx="0">
                  <c:v>Productos</c:v>
                </c:pt>
              </c:strCache>
            </c:strRef>
          </c:tx>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Indicadores!$BU$15:$CC$15</c:f>
              <c:numCache>
                <c:formatCode>0%</c:formatCode>
                <c:ptCount val="9"/>
                <c:pt idx="0">
                  <c:v>0</c:v>
                </c:pt>
                <c:pt idx="1">
                  <c:v>1</c:v>
                </c:pt>
                <c:pt idx="2">
                  <c:v>0.64079365079365092</c:v>
                </c:pt>
                <c:pt idx="3">
                  <c:v>0.8322222222222222</c:v>
                </c:pt>
                <c:pt idx="4">
                  <c:v>0.42666666666666669</c:v>
                </c:pt>
                <c:pt idx="5">
                  <c:v>0</c:v>
                </c:pt>
                <c:pt idx="6">
                  <c:v>0.66666666666666663</c:v>
                </c:pt>
                <c:pt idx="7">
                  <c:v>0.46623376623376622</c:v>
                </c:pt>
                <c:pt idx="8">
                  <c:v>0</c:v>
                </c:pt>
              </c:numCache>
            </c:numRef>
          </c:val>
          <c:extLst xmlns:c16r2="http://schemas.microsoft.com/office/drawing/2015/06/chart">
            <c:ext xmlns:c16="http://schemas.microsoft.com/office/drawing/2014/chart" uri="{C3380CC4-5D6E-409C-BE32-E72D297353CC}">
              <c16:uniqueId val="{00000000-F2E9-46F9-B921-D60EFA55435E}"/>
            </c:ext>
          </c:extLst>
        </c:ser>
        <c:ser>
          <c:idx val="1"/>
          <c:order val="1"/>
          <c:tx>
            <c:strRef>
              <c:f>Indicadores!$BT$16</c:f>
              <c:strCache>
                <c:ptCount val="1"/>
                <c:pt idx="0">
                  <c:v>Actividades</c:v>
                </c:pt>
              </c:strCache>
            </c:strRef>
          </c:tx>
          <c:spPr>
            <a:solidFill>
              <a:schemeClr val="accent3"/>
            </a:solidFill>
            <a:ln>
              <a:noFill/>
            </a:ln>
            <a:effectLst/>
          </c:spPr>
          <c:dLbls>
            <c:dLbl>
              <c:idx val="0"/>
              <c:layout>
                <c:manualLayout>
                  <c:x val="1.4422040284335641E-2"/>
                  <c:y val="4.8829700354028831E-2"/>
                </c:manualLayout>
              </c:layout>
              <c:dLblPos val="outEnd"/>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918-45E6-A61E-9CA2821000B9}"/>
                </c:ext>
              </c:extLst>
            </c:dLbl>
            <c:spPr>
              <a:noFill/>
              <a:ln>
                <a:noFill/>
              </a:ln>
              <a:effectLst/>
            </c:spPr>
            <c:txPr>
              <a:bodyPr rot="0" spcFirstLastPara="1" vertOverflow="ellipsis" vert="horz" wrap="square" lIns="38100" tIns="19050" rIns="38100" bIns="19050" anchor="b" anchorCtr="0">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Indicadores!$BU$16:$CC$16</c:f>
              <c:numCache>
                <c:formatCode>0%</c:formatCode>
                <c:ptCount val="9"/>
                <c:pt idx="0">
                  <c:v>0.69285714285714284</c:v>
                </c:pt>
                <c:pt idx="1">
                  <c:v>0.02</c:v>
                </c:pt>
                <c:pt idx="2">
                  <c:v>0.38111111111111112</c:v>
                </c:pt>
                <c:pt idx="3">
                  <c:v>1</c:v>
                </c:pt>
                <c:pt idx="4">
                  <c:v>0.42716049382716048</c:v>
                </c:pt>
                <c:pt idx="5">
                  <c:v>0.71799999999999997</c:v>
                </c:pt>
                <c:pt idx="6">
                  <c:v>0.16048780487804878</c:v>
                </c:pt>
                <c:pt idx="7">
                  <c:v>0</c:v>
                </c:pt>
                <c:pt idx="8">
                  <c:v>0</c:v>
                </c:pt>
              </c:numCache>
            </c:numRef>
          </c:val>
          <c:extLst xmlns:c16r2="http://schemas.microsoft.com/office/drawing/2015/06/chart">
            <c:ext xmlns:c16="http://schemas.microsoft.com/office/drawing/2014/chart" uri="{C3380CC4-5D6E-409C-BE32-E72D297353CC}">
              <c16:uniqueId val="{00000001-F2E9-46F9-B921-D60EFA55435E}"/>
            </c:ext>
          </c:extLst>
        </c:ser>
        <c:gapWidth val="219"/>
        <c:overlap val="-27"/>
        <c:axId val="96306304"/>
        <c:axId val="96307840"/>
      </c:barChart>
      <c:catAx>
        <c:axId val="96306304"/>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CO"/>
          </a:p>
        </c:txPr>
        <c:crossAx val="96307840"/>
        <c:crosses val="autoZero"/>
        <c:auto val="1"/>
        <c:lblAlgn val="ctr"/>
        <c:lblOffset val="100"/>
      </c:catAx>
      <c:valAx>
        <c:axId val="96307840"/>
        <c:scaling>
          <c:orientation val="minMax"/>
        </c:scaling>
        <c:axPos val="l"/>
        <c:majorGridlines>
          <c:spPr>
            <a:ln w="9525" cap="flat" cmpd="sng" algn="ctr">
              <a:noFill/>
              <a:round/>
            </a:ln>
            <a:effectLst/>
          </c:spPr>
        </c:majorGridlines>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6306304"/>
        <c:crosses val="autoZero"/>
        <c:crossBetween val="between"/>
      </c:valAx>
      <c:spPr>
        <a:solidFill>
          <a:schemeClr val="bg1">
            <a:lumMod val="95000"/>
          </a:schemeClr>
        </a:solidFill>
        <a:ln>
          <a:noFill/>
        </a:ln>
        <a:effectLst/>
      </c:spPr>
    </c:plotArea>
    <c:legend>
      <c:legendPos val="r"/>
      <c:layout>
        <c:manualLayout>
          <c:xMode val="edge"/>
          <c:yMode val="edge"/>
          <c:x val="0.87942862034021563"/>
          <c:y val="0.45098075190253134"/>
          <c:w val="0.10434658433990705"/>
          <c:h val="9.8300629371897236E-2"/>
        </c:manualLayout>
      </c:layout>
      <c:spPr>
        <a:solidFill>
          <a:schemeClr val="bg1">
            <a:lumMod val="85000"/>
          </a:schemeClr>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chart>
  <c:spPr>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path path="circle">
        <a:fillToRect l="100000" t="100000"/>
      </a:path>
      <a:tileRect r="-100000" b="-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000000000000333" l="0.70000000000000062" r="0.70000000000000062" t="0.750000000000003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Indicadores</a:t>
            </a:r>
            <a:r>
              <a:rPr lang="es-CO" b="1" baseline="0"/>
              <a:t> de Cumplimiento</a:t>
            </a:r>
            <a:endParaRPr lang="es-CO" b="1"/>
          </a:p>
        </c:rich>
      </c:tx>
      <c:spPr>
        <a:noFill/>
        <a:ln>
          <a:noFill/>
        </a:ln>
        <a:effectLst/>
      </c:spPr>
    </c:title>
    <c:plotArea>
      <c:layout/>
      <c:barChart>
        <c:barDir val="col"/>
        <c:grouping val="clustered"/>
        <c:ser>
          <c:idx val="0"/>
          <c:order val="0"/>
          <c:tx>
            <c:strRef>
              <c:f>Indicadores!$B$44</c:f>
              <c:strCache>
                <c:ptCount val="1"/>
                <c:pt idx="0">
                  <c:v>Gestión de las Comunicaciones Internas y Externas</c:v>
                </c:pt>
              </c:strCache>
            </c:strRef>
          </c:tx>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Indicadores!$CE$10</c:f>
              <c:numCache>
                <c:formatCode>0%</c:formatCode>
                <c:ptCount val="1"/>
                <c:pt idx="0">
                  <c:v>#N/A</c:v>
                </c:pt>
              </c:numCache>
            </c:numRef>
          </c:val>
          <c:extLst xmlns:c16r2="http://schemas.microsoft.com/office/drawing/2015/06/chart">
            <c:ext xmlns:c16="http://schemas.microsoft.com/office/drawing/2014/chart" uri="{C3380CC4-5D6E-409C-BE32-E72D297353CC}">
              <c16:uniqueId val="{00000000-ED60-4A9C-A1F9-ED04DE13019A}"/>
            </c:ext>
          </c:extLst>
        </c:ser>
        <c:ser>
          <c:idx val="1"/>
          <c:order val="1"/>
          <c:tx>
            <c:strRef>
              <c:f>Indicadores!$C$44</c:f>
              <c:strCache>
                <c:ptCount val="1"/>
                <c:pt idx="0">
                  <c:v>Gestión de las Comunicaciones Internas y Externas</c:v>
                </c:pt>
              </c:strCache>
            </c:strRef>
          </c:tx>
          <c:spPr>
            <a:solidFill>
              <a:schemeClr val="accent3"/>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Indicadores!$CF$10</c:f>
              <c:numCache>
                <c:formatCode>0%</c:formatCode>
                <c:ptCount val="1"/>
                <c:pt idx="0">
                  <c:v>#N/A</c:v>
                </c:pt>
              </c:numCache>
            </c:numRef>
          </c:val>
          <c:extLst xmlns:c16r2="http://schemas.microsoft.com/office/drawing/2015/06/chart">
            <c:ext xmlns:c16="http://schemas.microsoft.com/office/drawing/2014/chart" uri="{C3380CC4-5D6E-409C-BE32-E72D297353CC}">
              <c16:uniqueId val="{00000001-ED60-4A9C-A1F9-ED04DE13019A}"/>
            </c:ext>
          </c:extLst>
        </c:ser>
        <c:gapWidth val="140"/>
        <c:overlap val="-25"/>
        <c:axId val="96432896"/>
        <c:axId val="96434432"/>
      </c:barChart>
      <c:catAx>
        <c:axId val="96432896"/>
        <c:scaling>
          <c:orientation val="minMax"/>
        </c:scaling>
        <c:delete val="1"/>
        <c:axPos val="b"/>
        <c:majorTickMark val="none"/>
        <c:tickLblPos val="none"/>
        <c:crossAx val="96434432"/>
        <c:crosses val="autoZero"/>
        <c:auto val="1"/>
        <c:lblAlgn val="ctr"/>
        <c:lblOffset val="100"/>
      </c:catAx>
      <c:valAx>
        <c:axId val="96434432"/>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6432896"/>
        <c:crosses val="autoZero"/>
        <c:crossBetween val="between"/>
      </c:valAx>
      <c:spPr>
        <a:solidFill>
          <a:schemeClr val="bg1">
            <a:lumMod val="95000"/>
          </a:schemeClr>
        </a:solid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000000000000333" l="0.70000000000000062" r="0.70000000000000062" t="0.750000000000003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chart>
    <c:autoTitleDeleted val="1"/>
    <c:plotArea>
      <c:layout/>
      <c:doughnutChart>
        <c:varyColors val="1"/>
        <c:ser>
          <c:idx val="0"/>
          <c:order val="0"/>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3DB-4F55-8A4E-1901579201B3}"/>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3DB-4F55-8A4E-1901579201B3}"/>
              </c:ext>
            </c:extLst>
          </c:dPt>
          <c:val>
            <c:numRef>
              <c:f>Indicadores!$CF$15:$CF$16</c:f>
              <c:numCache>
                <c:formatCode>General</c:formatCode>
                <c:ptCount val="2"/>
                <c:pt idx="0">
                  <c:v>60</c:v>
                </c:pt>
                <c:pt idx="1">
                  <c:v>15</c:v>
                </c:pt>
              </c:numCache>
            </c:numRef>
          </c:val>
          <c:extLst xmlns:c16r2="http://schemas.microsoft.com/office/drawing/2015/06/chart">
            <c:ext xmlns:c16="http://schemas.microsoft.com/office/drawing/2014/chart" uri="{C3380CC4-5D6E-409C-BE32-E72D297353CC}">
              <c16:uniqueId val="{00000000-74A3-44D5-B63A-6ED402180880}"/>
            </c:ext>
          </c:extLst>
        </c:ser>
        <c:firstSliceAng val="0"/>
        <c:holeSize val="85"/>
      </c:doughnutChart>
      <c:spPr>
        <a:noFill/>
        <a:ln>
          <a:noFill/>
        </a:ln>
        <a:effectLst/>
      </c:spPr>
    </c:plotArea>
    <c:plotVisOnly val="1"/>
    <c:dispBlanksAs val="zero"/>
  </c:chart>
  <c:spPr>
    <a:noFill/>
    <a:ln w="9525" cap="flat" cmpd="sng" algn="ctr">
      <a:noFill/>
      <a:round/>
    </a:ln>
    <a:effectLst/>
  </c:spPr>
  <c:txPr>
    <a:bodyPr/>
    <a:lstStyle/>
    <a:p>
      <a:pPr>
        <a:defRPr/>
      </a:pPr>
      <a:endParaRPr lang="es-CO"/>
    </a:p>
  </c:txPr>
  <c:printSettings>
    <c:headerFooter/>
    <c:pageMargins b="0.75000000000000333" l="0.70000000000000062" r="0.70000000000000062" t="0.750000000000003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clrMapOvr bg1="lt1" tx1="dk1" bg2="lt2" tx2="dk2" accent1="accent1" accent2="accent2" accent3="accent3" accent4="accent4" accent5="accent5" accent6="accent6" hlink="hlink" folHlink="folHlink"/>
  <c:chart>
    <c:title>
      <c:tx>
        <c:rich>
          <a:bodyPr/>
          <a:lstStyle/>
          <a:p>
            <a:pPr>
              <a:defRPr sz="1400">
                <a:solidFill>
                  <a:sysClr val="windowText" lastClr="000000"/>
                </a:solidFill>
              </a:defRPr>
            </a:pPr>
            <a:r>
              <a:rPr lang="es-CO" sz="1400">
                <a:solidFill>
                  <a:sysClr val="windowText" lastClr="000000"/>
                </a:solidFill>
              </a:rPr>
              <a:t>Plan</a:t>
            </a:r>
            <a:r>
              <a:rPr lang="es-CO" sz="1400" baseline="0">
                <a:solidFill>
                  <a:sysClr val="windowText" lastClr="000000"/>
                </a:solidFill>
              </a:rPr>
              <a:t> de acción 4to trimestre 2019</a:t>
            </a:r>
            <a:endParaRPr lang="es-CO" sz="1400">
              <a:solidFill>
                <a:sysClr val="windowText" lastClr="000000"/>
              </a:solidFill>
            </a:endParaRPr>
          </a:p>
        </c:rich>
      </c:tx>
    </c:title>
    <c:plotArea>
      <c:layout>
        <c:manualLayout>
          <c:layoutTarget val="inner"/>
          <c:xMode val="edge"/>
          <c:yMode val="edge"/>
          <c:x val="0.19209170282286234"/>
          <c:y val="0.19667520794640656"/>
          <c:w val="0.61724566763540134"/>
          <c:h val="0.81666762109281799"/>
        </c:manualLayout>
      </c:layout>
      <c:doughnutChart>
        <c:varyColors val="1"/>
        <c:ser>
          <c:idx val="0"/>
          <c:order val="0"/>
          <c:tx>
            <c:strRef>
              <c:f>Tablas!$D$455</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spPr>
              <a:solidFill>
                <a:srgbClr val="FF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1683-402E-85E0-F2556DDAD567}"/>
              </c:ext>
            </c:extLst>
          </c:dPt>
          <c:dPt>
            <c:idx val="2"/>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1683-402E-85E0-F2556DDAD567}"/>
              </c:ext>
            </c:extLst>
          </c:dPt>
          <c:dPt>
            <c:idx val="3"/>
            <c:spPr>
              <a:solidFill>
                <a:srgbClr val="FFC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1683-402E-85E0-F2556DDAD567}"/>
              </c:ext>
            </c:extLst>
          </c:dPt>
          <c:dPt>
            <c:idx val="4"/>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1683-402E-85E0-F2556DDAD567}"/>
              </c:ext>
            </c:extLst>
          </c:dPt>
          <c:dPt>
            <c:idx val="5"/>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9-1683-402E-85E0-F2556DDAD567}"/>
              </c:ext>
            </c:extLst>
          </c:dPt>
          <c:dPt>
            <c:idx val="6"/>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B-1683-402E-85E0-F2556DDAD567}"/>
              </c:ext>
            </c:extLst>
          </c:dPt>
          <c:dPt>
            <c:idx val="7"/>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D-1683-402E-85E0-F2556DDAD567}"/>
              </c:ext>
            </c:extLst>
          </c:dPt>
          <c:dPt>
            <c:idx val="8"/>
            <c:spPr>
              <a:solidFill>
                <a:srgbClr val="00CC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F-1683-402E-85E0-F2556DDAD567}"/>
              </c:ext>
            </c:extLst>
          </c:dPt>
          <c:dPt>
            <c:idx val="9"/>
            <c:spPr>
              <a:no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11-1683-402E-85E0-F2556DDAD567}"/>
              </c:ext>
            </c:extLst>
          </c:dPt>
          <c:dLbls>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1683-402E-85E0-F2556DDAD567}"/>
                </c:ext>
              </c:extLst>
            </c:dLbl>
            <c:spPr>
              <a:noFill/>
              <a:ln>
                <a:noFill/>
              </a:ln>
              <a:effectLst/>
            </c:spPr>
            <c:txPr>
              <a:bodyPr/>
              <a:lstStyle/>
              <a:p>
                <a:pPr>
                  <a:defRPr>
                    <a:solidFill>
                      <a:schemeClr val="tx1"/>
                    </a:solidFill>
                  </a:defRPr>
                </a:pPr>
                <a:endParaRPr lang="es-CO"/>
              </a:p>
            </c:txPr>
            <c:showCatName val="1"/>
            <c:separator>; </c:separator>
            <c:showLeaderLines val="1"/>
            <c:extLst xmlns:c16r2="http://schemas.microsoft.com/office/drawing/2015/06/chart">
              <c:ext xmlns:c15="http://schemas.microsoft.com/office/drawing/2012/chart" uri="{CE6537A1-D6FC-4f65-9D91-7224C49458BB}"/>
            </c:extLst>
          </c:dLbls>
          <c:cat>
            <c:numRef>
              <c:f>Tablas!$C$456:$C$465</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Tablas!$D$456:$D$465</c:f>
              <c:numCache>
                <c:formatCode>General</c:formatCode>
                <c:ptCount val="10"/>
                <c:pt idx="0">
                  <c:v>1</c:v>
                </c:pt>
                <c:pt idx="1">
                  <c:v>1</c:v>
                </c:pt>
                <c:pt idx="2">
                  <c:v>1</c:v>
                </c:pt>
                <c:pt idx="3">
                  <c:v>1</c:v>
                </c:pt>
                <c:pt idx="4">
                  <c:v>1</c:v>
                </c:pt>
                <c:pt idx="5">
                  <c:v>1</c:v>
                </c:pt>
                <c:pt idx="6">
                  <c:v>1</c:v>
                </c:pt>
                <c:pt idx="7">
                  <c:v>1</c:v>
                </c:pt>
                <c:pt idx="8">
                  <c:v>1</c:v>
                </c:pt>
                <c:pt idx="9">
                  <c:v>9</c:v>
                </c:pt>
              </c:numCache>
            </c:numRef>
          </c:val>
          <c:extLst xmlns:c16r2="http://schemas.microsoft.com/office/drawing/2015/06/chart">
            <c:ext xmlns:c16="http://schemas.microsoft.com/office/drawing/2014/chart" uri="{C3380CC4-5D6E-409C-BE32-E72D297353CC}">
              <c16:uniqueId val="{00000012-1683-402E-85E0-F2556DDAD567}"/>
            </c:ext>
          </c:extLst>
        </c:ser>
        <c:firstSliceAng val="270"/>
        <c:holeSize val="50"/>
      </c:doughnutChart>
      <c:scatterChart>
        <c:scatterStyle val="smoothMarker"/>
        <c:ser>
          <c:idx val="1"/>
          <c:order val="1"/>
          <c:tx>
            <c:strRef>
              <c:f>Tablas!$B$468</c:f>
              <c:strCache>
                <c:ptCount val="1"/>
                <c:pt idx="0">
                  <c:v>Puntos</c:v>
                </c:pt>
              </c:strCache>
            </c:strRef>
          </c:tx>
          <c:spPr>
            <a:ln w="28575">
              <a:headEnd type="diamond"/>
              <a:tailEnd type="stealth"/>
            </a:ln>
          </c:spPr>
          <c:marker>
            <c:symbol val="none"/>
          </c:marker>
          <c:dPt>
            <c:idx val="0"/>
            <c:spPr>
              <a:ln w="28575">
                <a:headEnd type="diamond" w="lg" len="med"/>
                <a:tailEnd type="stealth"/>
              </a:ln>
            </c:spPr>
            <c:extLst xmlns:c16r2="http://schemas.microsoft.com/office/drawing/2015/06/chart">
              <c:ext xmlns:c16="http://schemas.microsoft.com/office/drawing/2014/chart" uri="{C3380CC4-5D6E-409C-BE32-E72D297353CC}">
                <c16:uniqueId val="{00000014-1683-402E-85E0-F2556DDAD567}"/>
              </c:ext>
            </c:extLst>
          </c:dPt>
          <c:dPt>
            <c:idx val="1"/>
            <c:spPr>
              <a:ln w="28575">
                <a:solidFill>
                  <a:srgbClr val="0070C0"/>
                </a:solidFill>
                <a:headEnd type="diamond"/>
                <a:tailEnd type="stealth"/>
              </a:ln>
            </c:spPr>
            <c:extLst xmlns:c16r2="http://schemas.microsoft.com/office/drawing/2015/06/chart">
              <c:ext xmlns:c16="http://schemas.microsoft.com/office/drawing/2014/chart" uri="{C3380CC4-5D6E-409C-BE32-E72D297353CC}">
                <c16:uniqueId val="{00000016-1683-402E-85E0-F2556DDAD567}"/>
              </c:ext>
            </c:extLst>
          </c:dPt>
          <c:xVal>
            <c:numRef>
              <c:f>Tablas!$C$469:$C$470</c:f>
              <c:numCache>
                <c:formatCode>General</c:formatCode>
                <c:ptCount val="2"/>
                <c:pt idx="0">
                  <c:v>0</c:v>
                </c:pt>
                <c:pt idx="1">
                  <c:v>-1</c:v>
                </c:pt>
              </c:numCache>
            </c:numRef>
          </c:xVal>
          <c:yVal>
            <c:numRef>
              <c:f>Tablas!$D$469:$D$470</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7-1683-402E-85E0-F2556DDAD567}"/>
            </c:ext>
          </c:extLst>
        </c:ser>
        <c:axId val="77267328"/>
        <c:axId val="77257344"/>
      </c:scatterChart>
      <c:valAx>
        <c:axId val="77257344"/>
        <c:scaling>
          <c:orientation val="minMax"/>
          <c:max val="1"/>
          <c:min val="-1"/>
        </c:scaling>
        <c:delete val="1"/>
        <c:axPos val="l"/>
        <c:numFmt formatCode="General" sourceLinked="1"/>
        <c:tickLblPos val="none"/>
        <c:crossAx val="77267328"/>
        <c:crosses val="autoZero"/>
        <c:crossBetween val="midCat"/>
        <c:majorUnit val="0.5"/>
        <c:minorUnit val="4.0000000000000022E-2"/>
      </c:valAx>
      <c:valAx>
        <c:axId val="77267328"/>
        <c:scaling>
          <c:orientation val="minMax"/>
          <c:max val="1"/>
          <c:min val="-1"/>
        </c:scaling>
        <c:delete val="1"/>
        <c:axPos val="b"/>
        <c:numFmt formatCode="General" sourceLinked="1"/>
        <c:tickLblPos val="none"/>
        <c:crossAx val="77257344"/>
        <c:crosses val="autoZero"/>
        <c:crossBetween val="midCat"/>
      </c:valAx>
      <c:spPr>
        <a:noFill/>
        <a:ln>
          <a:noFill/>
        </a:ln>
      </c:spPr>
    </c:plotArea>
    <c:plotVisOnly val="1"/>
    <c:dispBlanksAs val="gap"/>
  </c:chart>
  <c:spPr>
    <a:gradFill flip="none" rotWithShape="1">
      <a:gsLst>
        <a:gs pos="0">
          <a:sysClr val="window" lastClr="FFFFFF">
            <a:lumMod val="75000"/>
            <a:shade val="30000"/>
            <a:satMod val="115000"/>
          </a:sysClr>
        </a:gs>
        <a:gs pos="50000">
          <a:sysClr val="window" lastClr="FFFFFF">
            <a:lumMod val="75000"/>
            <a:shade val="67500"/>
            <a:satMod val="115000"/>
          </a:sysClr>
        </a:gs>
        <a:gs pos="100000">
          <a:sysClr val="window" lastClr="FFFFFF">
            <a:lumMod val="75000"/>
            <a:shade val="100000"/>
            <a:satMod val="115000"/>
          </a:sysClr>
        </a:gs>
      </a:gsLst>
      <a:path path="circle">
        <a:fillToRect t="100000" r="100000"/>
      </a:path>
      <a:tileRect l="-100000" b="-100000"/>
    </a:gradFill>
    <a:scene3d>
      <a:camera prst="orthographicFront"/>
      <a:lightRig rig="threePt" dir="t"/>
    </a:scene3d>
    <a:sp3d>
      <a:bevelT/>
    </a:sp3d>
  </c:spPr>
  <c:txPr>
    <a:bodyPr/>
    <a:lstStyle/>
    <a:p>
      <a:pPr>
        <a:defRPr>
          <a:solidFill>
            <a:schemeClr val="bg1"/>
          </a:solidFill>
        </a:defRPr>
      </a:pPr>
      <a:endParaRPr lang="es-CO"/>
    </a:p>
  </c:txPr>
  <c:printSettings>
    <c:headerFooter/>
    <c:pageMargins b="0.75000000000000333" l="0.70000000000000062" r="0.70000000000000062" t="0.75000000000000333" header="0.30000000000000032" footer="0.30000000000000032"/>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lang val="es-CO"/>
  <c:pivotSource>
    <c:name>[PLAN_DE_ACCION_UAECOB_2020_1 y 2 TRIMESTRE Final.xlsx]Tablas!Tabla Ejecución</c:name>
    <c:fmtId val="16"/>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Estado</a:t>
            </a:r>
            <a:r>
              <a:rPr lang="en-US" b="1" baseline="0"/>
              <a:t> de Ejecución</a:t>
            </a:r>
            <a:endParaRPr lang="en-US" b="1"/>
          </a:p>
        </c:rich>
      </c:tx>
      <c:spPr>
        <a:noFill/>
        <a:ln>
          <a:noFill/>
        </a:ln>
        <a:effectLst/>
      </c:spPr>
    </c:title>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Val val="1"/>
          <c:extLst xmlns:c16r2="http://schemas.microsoft.com/office/drawing/2015/06/char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Val val="1"/>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dLblPos val="outEnd"/>
          <c:showVal val="1"/>
          <c:extLst xmlns:c16r2="http://schemas.microsoft.com/office/drawing/2015/06/chart">
            <c:ext xmlns:c15="http://schemas.microsoft.com/office/drawing/2012/chart" uri="{CE6537A1-D6FC-4f65-9D91-7224C49458BB}"/>
          </c:extLst>
        </c:dLbl>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Val val="1"/>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2255443522048432"/>
          <c:y val="0.15319444444444594"/>
          <c:w val="0.71187685914260712"/>
          <c:h val="0.72088764946048778"/>
        </c:manualLayout>
      </c:layout>
      <c:barChart>
        <c:barDir val="bar"/>
        <c:grouping val="clustered"/>
        <c:ser>
          <c:idx val="0"/>
          <c:order val="0"/>
          <c:tx>
            <c:strRef>
              <c:f>Tablas!$B$37</c:f>
              <c:strCache>
                <c:ptCount val="1"/>
                <c:pt idx="0">
                  <c:v>Total</c:v>
                </c:pt>
              </c:strCache>
            </c:strRef>
          </c:tx>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Val val="1"/>
          </c:dLbls>
          <c:cat>
            <c:strRef>
              <c:f>Tablas!$A$38:$A$40</c:f>
              <c:strCache>
                <c:ptCount val="2"/>
                <c:pt idx="0">
                  <c:v>EN EJECUCIÓN</c:v>
                </c:pt>
                <c:pt idx="1">
                  <c:v>SIN EJECUTAR</c:v>
                </c:pt>
              </c:strCache>
            </c:strRef>
          </c:cat>
          <c:val>
            <c:numRef>
              <c:f>Tablas!$B$38:$B$40</c:f>
              <c:numCache>
                <c:formatCode>General</c:formatCode>
                <c:ptCount val="2"/>
                <c:pt idx="0">
                  <c:v>60</c:v>
                </c:pt>
                <c:pt idx="1">
                  <c:v>15</c:v>
                </c:pt>
              </c:numCache>
            </c:numRef>
          </c:val>
          <c:extLst xmlns:c16r2="http://schemas.microsoft.com/office/drawing/2015/06/chart">
            <c:ext xmlns:c16="http://schemas.microsoft.com/office/drawing/2014/chart" uri="{C3380CC4-5D6E-409C-BE32-E72D297353CC}">
              <c16:uniqueId val="{00000000-89CE-4C9F-9608-9BA5917AE390}"/>
            </c:ext>
          </c:extLst>
        </c:ser>
        <c:dLbls>
          <c:showVal val="1"/>
        </c:dLbls>
        <c:gapWidth val="219"/>
        <c:axId val="73901568"/>
        <c:axId val="73903104"/>
      </c:barChart>
      <c:catAx>
        <c:axId val="73901568"/>
        <c:scaling>
          <c:orientation val="minMax"/>
        </c:scaling>
        <c:axPos val="l"/>
        <c:numFmt formatCode="General" sourceLinked="1"/>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903104"/>
        <c:crosses val="autoZero"/>
        <c:auto val="1"/>
        <c:lblAlgn val="ctr"/>
        <c:lblOffset val="100"/>
      </c:catAx>
      <c:valAx>
        <c:axId val="73903104"/>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901568"/>
        <c:crosses val="autoZero"/>
        <c:crossBetween val="between"/>
      </c:valAx>
      <c:spPr>
        <a:solidFill>
          <a:schemeClr val="bg1">
            <a:lumMod val="95000"/>
          </a:schemeClr>
        </a:solidFill>
        <a:ln>
          <a:noFill/>
        </a:ln>
        <a:effectLst/>
      </c:spPr>
    </c:plotArea>
    <c:plotVisOnly val="1"/>
    <c:dispBlanksAs val="gap"/>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000000000000333" l="0.70000000000000062" r="0.70000000000000062" t="0.75000000000000333" header="0.30000000000000032" footer="0.30000000000000032"/>
    <c:pageSetup/>
  </c:printSettings>
  <c:extLst xmlns:c16r2="http://schemas.microsoft.com/office/drawing/2015/06/chart">
    <c:ext xmlns:c14="http://schemas.microsoft.com/office/drawing/2007/8/2/chart" uri="{781A3756-C4B2-4CAC-9D66-4F8BD8637D16}">
      <c14:pivotOptions>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c:lang val="es-CO"/>
  <c:clrMapOvr bg1="lt1" tx1="dk1" bg2="lt2" tx2="dk2" accent1="accent1" accent2="accent2" accent3="accent3" accent4="accent4" accent5="accent5" accent6="accent6" hlink="hlink" folHlink="folHlink"/>
  <c:pivotSource>
    <c:name>[PLAN_DE_ACCION_UAECOB_2020_1 y 2 TRIMESTRE Final.xlsx]Tablas!Productos Periodo</c:name>
    <c:fmtId val="3"/>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4to trimestre 2019</a:t>
            </a:r>
            <a:endParaRPr lang="es-CO" sz="1200">
              <a:effectLst/>
            </a:endParaRPr>
          </a:p>
        </c:rich>
      </c:tx>
      <c:spPr>
        <a:noFill/>
        <a:ln>
          <a:noFill/>
        </a:ln>
        <a:effectLst/>
      </c:spPr>
    </c:title>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9"/>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CO"/>
            </a:p>
          </c:txPr>
          <c:dLblPos val="t"/>
          <c:showVal val="1"/>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12"/>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CO"/>
            </a:p>
          </c:txPr>
          <c:dLblPos val="t"/>
          <c:showVal val="1"/>
          <c:extLst xmlns:c16r2="http://schemas.microsoft.com/office/drawing/2015/06/char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14"/>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t" anchorCtr="0">
              <a:spAutoFit/>
            </a:bodyPr>
            <a:lstStyle/>
            <a:p>
              <a:pPr>
                <a:defRPr sz="900" b="1" i="0" u="none" strike="noStrike" kern="1200" baseline="0">
                  <a:solidFill>
                    <a:schemeClr val="tx2"/>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16"/>
        <c:spPr>
          <a:solidFill>
            <a:schemeClr val="accent1"/>
          </a:solidFill>
          <a:ln w="28575" cap="rnd">
            <a:solidFill>
              <a:srgbClr val="00B050"/>
            </a:solidFill>
            <a:round/>
          </a:ln>
          <a:effectLst/>
        </c:spPr>
        <c:marker>
          <c:spPr>
            <a:solidFill>
              <a:schemeClr val="accent1"/>
            </a:solidFill>
            <a:ln w="9525">
              <a:solidFill>
                <a:schemeClr val="accent1"/>
              </a:solidFill>
            </a:ln>
            <a:effectLst/>
          </c:spPr>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21"/>
        <c:spPr>
          <a:solidFill>
            <a:schemeClr val="accent1"/>
          </a:solidFill>
          <a:ln>
            <a:solidFill>
              <a:srgbClr val="00B05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w="28575" cap="rnd">
            <a:solidFill>
              <a:srgbClr val="C00000"/>
            </a:solidFill>
            <a:round/>
          </a:ln>
          <a:effectLst/>
        </c:spPr>
        <c:marker>
          <c:symbol val="circle"/>
          <c:size val="5"/>
          <c:spPr>
            <a:solidFill>
              <a:sysClr val="windowText" lastClr="000000"/>
            </a:solidFill>
            <a:ln w="9525">
              <a:solidFill>
                <a:schemeClr val="accent1"/>
              </a:solidFill>
            </a:ln>
            <a:effectLst/>
          </c:spPr>
        </c:marker>
      </c:pivotFmt>
      <c:pivotFmt>
        <c:idx val="26"/>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28"/>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3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s>
    <c:plotArea>
      <c:layout/>
      <c:barChart>
        <c:barDir val="col"/>
        <c:grouping val="clustered"/>
        <c:dLbls>
          <c:showVal val="1"/>
        </c:dLbls>
        <c:gapWidth val="219"/>
        <c:axId val="77641600"/>
        <c:axId val="77643136"/>
      </c:barChart>
      <c:catAx>
        <c:axId val="7764160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7643136"/>
        <c:crosses val="autoZero"/>
        <c:auto val="1"/>
        <c:lblAlgn val="ctr"/>
        <c:lblOffset val="100"/>
      </c:catAx>
      <c:valAx>
        <c:axId val="77643136"/>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7641600"/>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rgbClr val="4F81BD"/>
      </a:solidFill>
      <a:round/>
    </a:ln>
    <a:effectLst/>
    <a:scene3d>
      <a:camera prst="orthographicFront"/>
      <a:lightRig rig="threePt" dir="t"/>
    </a:scene3d>
    <a:sp3d>
      <a:bevelT/>
    </a:sp3d>
  </c:spPr>
  <c:txPr>
    <a:bodyPr/>
    <a:lstStyle/>
    <a:p>
      <a:pPr>
        <a:defRPr/>
      </a:pPr>
      <a:endParaRPr lang="es-CO"/>
    </a:p>
  </c:txPr>
  <c:printSettings>
    <c:headerFooter/>
    <c:pageMargins b="0.75000000000000333" l="0.70000000000000062" r="0.70000000000000062" t="0.75000000000000333" header="0.30000000000000032" footer="0.30000000000000032"/>
    <c:pageSetup orientation="portrait"/>
  </c:printSettings>
  <c:extLst xmlns:c16r2="http://schemas.microsoft.com/office/drawing/2015/06/char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400"/>
            </a:pPr>
            <a:r>
              <a:rPr lang="es-CO" sz="1400"/>
              <a:t>Plan</a:t>
            </a:r>
            <a:r>
              <a:rPr lang="es-CO" sz="1400" baseline="0"/>
              <a:t> de acción 3er trimestre 2019</a:t>
            </a:r>
            <a:endParaRPr lang="es-CO" sz="1400"/>
          </a:p>
        </c:rich>
      </c:tx>
    </c:title>
    <c:plotArea>
      <c:layout>
        <c:manualLayout>
          <c:layoutTarget val="inner"/>
          <c:xMode val="edge"/>
          <c:yMode val="edge"/>
          <c:x val="0.19209170282286234"/>
          <c:y val="0.19667520794640656"/>
          <c:w val="0.61724566763540134"/>
          <c:h val="0.81666762109281799"/>
        </c:manualLayout>
      </c:layout>
      <c:doughnutChart>
        <c:varyColors val="1"/>
        <c:ser>
          <c:idx val="0"/>
          <c:order val="0"/>
          <c:tx>
            <c:strRef>
              <c:f>Tablas!$D$455</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spPr>
              <a:solidFill>
                <a:srgbClr val="FF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C443-416B-9F1B-B65C18218D19}"/>
              </c:ext>
            </c:extLst>
          </c:dPt>
          <c:dPt>
            <c:idx val="2"/>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C443-416B-9F1B-B65C18218D19}"/>
              </c:ext>
            </c:extLst>
          </c:dPt>
          <c:dPt>
            <c:idx val="3"/>
            <c:spPr>
              <a:solidFill>
                <a:srgbClr val="FFC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C443-416B-9F1B-B65C18218D19}"/>
              </c:ext>
            </c:extLst>
          </c:dPt>
          <c:dPt>
            <c:idx val="4"/>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C443-416B-9F1B-B65C18218D19}"/>
              </c:ext>
            </c:extLst>
          </c:dPt>
          <c:dPt>
            <c:idx val="5"/>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9-C443-416B-9F1B-B65C18218D19}"/>
              </c:ext>
            </c:extLst>
          </c:dPt>
          <c:dPt>
            <c:idx val="6"/>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B-C443-416B-9F1B-B65C18218D19}"/>
              </c:ext>
            </c:extLst>
          </c:dPt>
          <c:dPt>
            <c:idx val="7"/>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D-C443-416B-9F1B-B65C18218D19}"/>
              </c:ext>
            </c:extLst>
          </c:dPt>
          <c:dPt>
            <c:idx val="8"/>
            <c:spPr>
              <a:solidFill>
                <a:srgbClr val="00CC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F-C443-416B-9F1B-B65C18218D19}"/>
              </c:ext>
            </c:extLst>
          </c:dPt>
          <c:dPt>
            <c:idx val="9"/>
            <c:spPr>
              <a:no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11-C443-416B-9F1B-B65C18218D19}"/>
              </c:ext>
            </c:extLst>
          </c:dPt>
          <c:dLbls>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C443-416B-9F1B-B65C18218D19}"/>
                </c:ext>
              </c:extLst>
            </c:dLbl>
            <c:spPr>
              <a:noFill/>
              <a:ln>
                <a:noFill/>
              </a:ln>
              <a:effectLst/>
            </c:spPr>
            <c:txPr>
              <a:bodyPr/>
              <a:lstStyle/>
              <a:p>
                <a:pPr>
                  <a:defRPr>
                    <a:solidFill>
                      <a:schemeClr val="tx1"/>
                    </a:solidFill>
                  </a:defRPr>
                </a:pPr>
                <a:endParaRPr lang="es-CO"/>
              </a:p>
            </c:txPr>
            <c:showCatName val="1"/>
            <c:separator>; </c:separator>
            <c:showLeaderLines val="1"/>
            <c:extLst xmlns:c16r2="http://schemas.microsoft.com/office/drawing/2015/06/chart">
              <c:ext xmlns:c15="http://schemas.microsoft.com/office/drawing/2012/chart" uri="{CE6537A1-D6FC-4f65-9D91-7224C49458BB}"/>
            </c:extLst>
          </c:dLbls>
          <c:cat>
            <c:numRef>
              <c:f>Tablas!$C$456:$C$465</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Tablas!$D$456:$D$465</c:f>
              <c:numCache>
                <c:formatCode>General</c:formatCode>
                <c:ptCount val="10"/>
                <c:pt idx="0">
                  <c:v>1</c:v>
                </c:pt>
                <c:pt idx="1">
                  <c:v>1</c:v>
                </c:pt>
                <c:pt idx="2">
                  <c:v>1</c:v>
                </c:pt>
                <c:pt idx="3">
                  <c:v>1</c:v>
                </c:pt>
                <c:pt idx="4">
                  <c:v>1</c:v>
                </c:pt>
                <c:pt idx="5">
                  <c:v>1</c:v>
                </c:pt>
                <c:pt idx="6">
                  <c:v>1</c:v>
                </c:pt>
                <c:pt idx="7">
                  <c:v>1</c:v>
                </c:pt>
                <c:pt idx="8">
                  <c:v>1</c:v>
                </c:pt>
                <c:pt idx="9">
                  <c:v>9</c:v>
                </c:pt>
              </c:numCache>
            </c:numRef>
          </c:val>
          <c:extLst xmlns:c16r2="http://schemas.microsoft.com/office/drawing/2015/06/chart">
            <c:ext xmlns:c16="http://schemas.microsoft.com/office/drawing/2014/chart" uri="{C3380CC4-5D6E-409C-BE32-E72D297353CC}">
              <c16:uniqueId val="{00000012-C443-416B-9F1B-B65C18218D19}"/>
            </c:ext>
          </c:extLst>
        </c:ser>
        <c:firstSliceAng val="270"/>
        <c:holeSize val="50"/>
      </c:doughnutChart>
      <c:scatterChart>
        <c:scatterStyle val="smoothMarker"/>
        <c:ser>
          <c:idx val="1"/>
          <c:order val="1"/>
          <c:tx>
            <c:strRef>
              <c:f>Tablas!$B$468</c:f>
              <c:strCache>
                <c:ptCount val="1"/>
                <c:pt idx="0">
                  <c:v>Puntos</c:v>
                </c:pt>
              </c:strCache>
            </c:strRef>
          </c:tx>
          <c:spPr>
            <a:ln w="28575">
              <a:headEnd type="diamond"/>
              <a:tailEnd type="stealth"/>
            </a:ln>
          </c:spPr>
          <c:marker>
            <c:symbol val="none"/>
          </c:marker>
          <c:dPt>
            <c:idx val="0"/>
            <c:spPr>
              <a:ln w="28575">
                <a:headEnd type="diamond" w="lg" len="med"/>
                <a:tailEnd type="stealth"/>
              </a:ln>
            </c:spPr>
            <c:extLst xmlns:c16r2="http://schemas.microsoft.com/office/drawing/2015/06/chart">
              <c:ext xmlns:c16="http://schemas.microsoft.com/office/drawing/2014/chart" uri="{C3380CC4-5D6E-409C-BE32-E72D297353CC}">
                <c16:uniqueId val="{00000014-C443-416B-9F1B-B65C18218D19}"/>
              </c:ext>
            </c:extLst>
          </c:dPt>
          <c:dPt>
            <c:idx val="1"/>
            <c:spPr>
              <a:ln w="28575">
                <a:solidFill>
                  <a:srgbClr val="0070C0"/>
                </a:solidFill>
                <a:headEnd type="diamond"/>
                <a:tailEnd type="stealth"/>
              </a:ln>
            </c:spPr>
            <c:extLst xmlns:c16r2="http://schemas.microsoft.com/office/drawing/2015/06/chart">
              <c:ext xmlns:c16="http://schemas.microsoft.com/office/drawing/2014/chart" uri="{C3380CC4-5D6E-409C-BE32-E72D297353CC}">
                <c16:uniqueId val="{00000016-C443-416B-9F1B-B65C18218D19}"/>
              </c:ext>
            </c:extLst>
          </c:dPt>
          <c:xVal>
            <c:numRef>
              <c:f>Tablas!$C$469:$C$470</c:f>
              <c:numCache>
                <c:formatCode>General</c:formatCode>
                <c:ptCount val="2"/>
                <c:pt idx="0">
                  <c:v>0</c:v>
                </c:pt>
                <c:pt idx="1">
                  <c:v>-1</c:v>
                </c:pt>
              </c:numCache>
            </c:numRef>
          </c:xVal>
          <c:yVal>
            <c:numRef>
              <c:f>Tablas!$D$469:$D$470</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7-C443-416B-9F1B-B65C18218D19}"/>
            </c:ext>
          </c:extLst>
        </c:ser>
        <c:axId val="78990336"/>
        <c:axId val="78988800"/>
      </c:scatterChart>
      <c:valAx>
        <c:axId val="78988800"/>
        <c:scaling>
          <c:orientation val="minMax"/>
          <c:max val="1"/>
          <c:min val="-1"/>
        </c:scaling>
        <c:delete val="1"/>
        <c:axPos val="l"/>
        <c:numFmt formatCode="General" sourceLinked="1"/>
        <c:tickLblPos val="none"/>
        <c:crossAx val="78990336"/>
        <c:crosses val="autoZero"/>
        <c:crossBetween val="midCat"/>
        <c:majorUnit val="0.5"/>
        <c:minorUnit val="4.0000000000000022E-2"/>
      </c:valAx>
      <c:valAx>
        <c:axId val="78990336"/>
        <c:scaling>
          <c:orientation val="minMax"/>
          <c:max val="1"/>
          <c:min val="-1"/>
        </c:scaling>
        <c:delete val="1"/>
        <c:axPos val="b"/>
        <c:numFmt formatCode="General" sourceLinked="1"/>
        <c:tickLblPos val="none"/>
        <c:crossAx val="78988800"/>
        <c:crosses val="autoZero"/>
        <c:crossBetween val="midCat"/>
      </c:valAx>
      <c:spPr>
        <a:noFill/>
        <a:ln>
          <a:noFill/>
        </a:ln>
      </c:spPr>
    </c:plotArea>
    <c:plotVisOnly val="1"/>
    <c:dispBlanksAs val="gap"/>
  </c:chart>
  <c:spPr>
    <a:solidFill>
      <a:schemeClr val="tx1"/>
    </a:solidFill>
    <a:scene3d>
      <a:camera prst="orthographicFront"/>
      <a:lightRig rig="threePt" dir="t"/>
    </a:scene3d>
    <a:sp3d>
      <a:bevelT/>
    </a:sp3d>
  </c:spPr>
  <c:txPr>
    <a:bodyPr/>
    <a:lstStyle/>
    <a:p>
      <a:pPr>
        <a:defRPr>
          <a:solidFill>
            <a:schemeClr val="bg1"/>
          </a:solidFill>
        </a:defRPr>
      </a:pPr>
      <a:endParaRPr lang="es-CO"/>
    </a:p>
  </c:txPr>
  <c:printSettings>
    <c:headerFooter/>
    <c:pageMargins b="0.75000000000000333" l="0.70000000000000062" r="0.70000000000000062" t="0.75000000000000333"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s-CO"/>
  <c:clrMapOvr bg1="lt1" tx1="dk1" bg2="lt2" tx2="dk2" accent1="accent1" accent2="accent2" accent3="accent3" accent4="accent4" accent5="accent5" accent6="accent6" hlink="hlink" folHlink="folHlink"/>
  <c:pivotSource>
    <c:name>[PLAN_DE_ACCION_UAECOB_2020_1 y 2 TRIMESTRE Final.xlsx]Tablas!Productos Periodo</c:name>
    <c:fmtId val="1"/>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4to trimestre 2019</a:t>
            </a:r>
            <a:endParaRPr lang="es-CO" sz="1200">
              <a:effectLst/>
            </a:endParaRPr>
          </a:p>
        </c:rich>
      </c:tx>
      <c:spPr>
        <a:noFill/>
        <a:ln>
          <a:noFill/>
        </a:ln>
        <a:effectLst/>
      </c:spPr>
    </c:title>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16"/>
        <c:spPr>
          <a:solidFill>
            <a:schemeClr val="accent1"/>
          </a:solidFill>
          <a:ln w="28575" cap="rnd">
            <a:solidFill>
              <a:srgbClr val="C00000"/>
            </a:solidFill>
            <a:round/>
          </a:ln>
          <a:effectLst/>
        </c:spPr>
        <c:marker>
          <c:symbol val="diamond"/>
          <c:size val="5"/>
          <c:spPr>
            <a:solidFill>
              <a:sysClr val="windowText" lastClr="000000"/>
            </a:solidFill>
            <a:ln w="9525">
              <a:solidFill>
                <a:sysClr val="windowText" lastClr="00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t"/>
          <c:showVal val="1"/>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delete val="1"/>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dLbl>
          <c:idx val="0"/>
          <c:delete val="1"/>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2"/>
          </a:solidFill>
          <a:ln>
            <a:noFill/>
          </a:ln>
          <a:effectLst/>
        </c:spPr>
        <c:marker>
          <c:symbol val="none"/>
        </c:marker>
      </c:pivotFmt>
    </c:pivotFmts>
    <c:plotArea>
      <c:layout/>
      <c:barChart>
        <c:barDir val="col"/>
        <c:grouping val="clustered"/>
        <c:gapWidth val="219"/>
        <c:axId val="79059200"/>
        <c:axId val="79065088"/>
      </c:barChart>
      <c:catAx>
        <c:axId val="7905920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9065088"/>
        <c:crosses val="autoZero"/>
        <c:auto val="1"/>
        <c:lblAlgn val="ctr"/>
        <c:lblOffset val="100"/>
      </c:catAx>
      <c:valAx>
        <c:axId val="79065088"/>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9059200"/>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000000000000333" l="0.70000000000000062" r="0.70000000000000062" t="0.75000000000000333" header="0.30000000000000032" footer="0.30000000000000032"/>
    <c:pageSetup orientation="portrait"/>
  </c:printSettings>
  <c:extLst xmlns:c16r2="http://schemas.microsoft.com/office/drawing/2015/06/char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BU$19" lockText="1"/>
</file>

<file path=xl/ctrlProps/ctrlProp2.xml><?xml version="1.0" encoding="utf-8"?>
<formControlPr xmlns="http://schemas.microsoft.com/office/spreadsheetml/2009/9/main" objectType="CheckBox" checked="Checked" fmlaLink="$BU$20" lockText="1"/>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2.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image" Target="../media/image2.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5</xdr:col>
      <xdr:colOff>1681443</xdr:colOff>
      <xdr:row>16</xdr:row>
      <xdr:rowOff>12472</xdr:rowOff>
    </xdr:from>
    <xdr:to>
      <xdr:col>11</xdr:col>
      <xdr:colOff>357468</xdr:colOff>
      <xdr:row>40</xdr:row>
      <xdr:rowOff>15127</xdr:rowOff>
    </xdr:to>
    <xdr:grpSp>
      <xdr:nvGrpSpPr>
        <xdr:cNvPr id="4" name="Grupo 3">
          <a:extLst>
            <a:ext uri="{FF2B5EF4-FFF2-40B4-BE49-F238E27FC236}">
              <a16:creationId xmlns:a16="http://schemas.microsoft.com/office/drawing/2014/main" xmlns="" id="{00000000-0008-0000-0100-000004000000}"/>
            </a:ext>
          </a:extLst>
        </xdr:cNvPr>
        <xdr:cNvGrpSpPr/>
      </xdr:nvGrpSpPr>
      <xdr:grpSpPr>
        <a:xfrm>
          <a:off x="7269443" y="3822472"/>
          <a:ext cx="7134225" cy="4587355"/>
          <a:chOff x="6090677" y="375616"/>
          <a:chExt cx="7203385" cy="4377183"/>
        </a:xfrm>
      </xdr:grpSpPr>
      <xdr:graphicFrame macro="">
        <xdr:nvGraphicFramePr>
          <xdr:cNvPr id="3" name="Gráfico 2">
            <a:extLst>
              <a:ext uri="{FF2B5EF4-FFF2-40B4-BE49-F238E27FC236}">
                <a16:creationId xmlns:a16="http://schemas.microsoft.com/office/drawing/2014/main" xmlns="" id="{00000000-0008-0000-0100-000003000000}"/>
              </a:ext>
            </a:extLst>
          </xdr:cNvPr>
          <xdr:cNvGraphicFramePr/>
        </xdr:nvGraphicFramePr>
        <xdr:xfrm>
          <a:off x="6090677" y="392420"/>
          <a:ext cx="7203385" cy="4360379"/>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xdr:col>
      <xdr:colOff>60879</xdr:colOff>
      <xdr:row>44</xdr:row>
      <xdr:rowOff>123826</xdr:rowOff>
    </xdr:from>
    <xdr:to>
      <xdr:col>2</xdr:col>
      <xdr:colOff>2362200</xdr:colOff>
      <xdr:row>51</xdr:row>
      <xdr:rowOff>28575</xdr:rowOff>
    </xdr:to>
    <xdr:graphicFrame macro="">
      <xdr:nvGraphicFramePr>
        <xdr:cNvPr id="2" name="Gráfico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81</xdr:col>
      <xdr:colOff>1656521</xdr:colOff>
      <xdr:row>18</xdr:row>
      <xdr:rowOff>11596</xdr:rowOff>
    </xdr:from>
    <xdr:to>
      <xdr:col>87</xdr:col>
      <xdr:colOff>140804</xdr:colOff>
      <xdr:row>32</xdr:row>
      <xdr:rowOff>87796</xdr:rowOff>
    </xdr:to>
    <xdr:graphicFrame macro="">
      <xdr:nvGraphicFramePr>
        <xdr:cNvPr id="5" name="Gráfico 4">
          <a:extLst>
            <a:ext uri="{FF2B5EF4-FFF2-40B4-BE49-F238E27FC236}">
              <a16:creationId xmlns:a16="http://schemas.microsoft.com/office/drawing/2014/main" xmlns=""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83</xdr:col>
      <xdr:colOff>447261</xdr:colOff>
      <xdr:row>21</xdr:row>
      <xdr:rowOff>8282</xdr:rowOff>
    </xdr:from>
    <xdr:to>
      <xdr:col>85</xdr:col>
      <xdr:colOff>273326</xdr:colOff>
      <xdr:row>29</xdr:row>
      <xdr:rowOff>0</xdr:rowOff>
    </xdr:to>
    <xdr:sp macro="" textlink="$CF$17">
      <xdr:nvSpPr>
        <xdr:cNvPr id="6" name="Elipse 5">
          <a:extLst>
            <a:ext uri="{FF2B5EF4-FFF2-40B4-BE49-F238E27FC236}">
              <a16:creationId xmlns:a16="http://schemas.microsoft.com/office/drawing/2014/main" xmlns="" id="{00000000-0008-0000-0100-000006000000}"/>
            </a:ext>
          </a:extLst>
        </xdr:cNvPr>
        <xdr:cNvSpPr/>
      </xdr:nvSpPr>
      <xdr:spPr>
        <a:xfrm>
          <a:off x="33105587" y="3246782"/>
          <a:ext cx="1499152" cy="15157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0524A71-E0CA-49DB-B2D0-776E2AC4A82B}" type="TxLink">
            <a:rPr lang="en-US" sz="1100" b="0" i="0" u="none" strike="noStrike">
              <a:solidFill>
                <a:srgbClr val="000000"/>
              </a:solidFill>
              <a:latin typeface="Calibri"/>
              <a:cs typeface="Calibri"/>
            </a:rPr>
            <a:pPr algn="ctr"/>
            <a:t>80%</a:t>
          </a:fld>
          <a:endParaRPr lang="es-CO" sz="3600"/>
        </a:p>
      </xdr:txBody>
    </xdr:sp>
    <xdr:clientData/>
  </xdr:twoCellAnchor>
  <xdr:twoCellAnchor>
    <xdr:from>
      <xdr:col>5</xdr:col>
      <xdr:colOff>144947</xdr:colOff>
      <xdr:row>5</xdr:row>
      <xdr:rowOff>10353</xdr:rowOff>
    </xdr:from>
    <xdr:to>
      <xdr:col>6</xdr:col>
      <xdr:colOff>190500</xdr:colOff>
      <xdr:row>14</xdr:row>
      <xdr:rowOff>77029</xdr:rowOff>
    </xdr:to>
    <xdr:graphicFrame macro="">
      <xdr:nvGraphicFramePr>
        <xdr:cNvPr id="9" name="9 Gráfico">
          <a:extLst>
            <a:ext uri="{FF2B5EF4-FFF2-40B4-BE49-F238E27FC236}">
              <a16:creationId xmlns:a16="http://schemas.microsoft.com/office/drawing/2014/main" xmlns=""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830745</xdr:colOff>
      <xdr:row>4</xdr:row>
      <xdr:rowOff>133350</xdr:rowOff>
    </xdr:from>
    <xdr:to>
      <xdr:col>4</xdr:col>
      <xdr:colOff>285750</xdr:colOff>
      <xdr:row>8</xdr:row>
      <xdr:rowOff>533400</xdr:rowOff>
    </xdr:to>
    <mc:AlternateContent xmlns:mc="http://schemas.openxmlformats.org/markup-compatibility/2006">
      <mc:Choice xmlns:a14="http://schemas.microsoft.com/office/drawing/2010/main" xmlns="" Requires="a14">
        <xdr:graphicFrame macro="">
          <xdr:nvGraphicFramePr>
            <xdr:cNvPr id="11" name="Tipo de resultado">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Tipo de resultado"/>
            </a:graphicData>
          </a:graphic>
        </xdr:graphicFrame>
      </mc:Choice>
      <mc:Fallback>
        <xdr:sp macro="" textlink="">
          <xdr:nvSpPr>
            <xdr:cNvPr id="8" name="7 Rectángulo"/>
            <xdr:cNvSpPr>
              <a:spLocks noTextEdit="1"/>
            </xdr:cNvSpPr>
          </xdr:nvSpPr>
          <xdr:spPr>
            <a:xfrm>
              <a:off x="3631095" y="1466850"/>
              <a:ext cx="2455380" cy="11620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824533</xdr:colOff>
      <xdr:row>9</xdr:row>
      <xdr:rowOff>139562</xdr:rowOff>
    </xdr:from>
    <xdr:to>
      <xdr:col>3</xdr:col>
      <xdr:colOff>428625</xdr:colOff>
      <xdr:row>13</xdr:row>
      <xdr:rowOff>381000</xdr:rowOff>
    </xdr:to>
    <mc:AlternateContent xmlns:mc="http://schemas.openxmlformats.org/markup-compatibility/2006">
      <mc:Choice xmlns:a14="http://schemas.microsoft.com/office/drawing/2010/main" xmlns="" Requires="a14">
        <xdr:graphicFrame macro="">
          <xdr:nvGraphicFramePr>
            <xdr:cNvPr id="12" name="Estado del Producto">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microsoft.com/office/drawing/2010/slicer">
              <sle:slicer xmlns:sle="http://schemas.microsoft.com/office/drawing/2010/slicer" name="Estado del Producto"/>
            </a:graphicData>
          </a:graphic>
        </xdr:graphicFrame>
      </mc:Choice>
      <mc:Fallback>
        <xdr:sp macro="" textlink="">
          <xdr:nvSpPr>
            <xdr:cNvPr id="10" name="9 Rectángulo"/>
            <xdr:cNvSpPr>
              <a:spLocks noTextEdit="1"/>
            </xdr:cNvSpPr>
          </xdr:nvSpPr>
          <xdr:spPr>
            <a:xfrm>
              <a:off x="3624883" y="2806562"/>
              <a:ext cx="2023442" cy="1003438"/>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6</xdr:col>
      <xdr:colOff>723900</xdr:colOff>
      <xdr:row>4</xdr:row>
      <xdr:rowOff>180975</xdr:rowOff>
    </xdr:from>
    <xdr:to>
      <xdr:col>10</xdr:col>
      <xdr:colOff>95250</xdr:colOff>
      <xdr:row>14</xdr:row>
      <xdr:rowOff>85725</xdr:rowOff>
    </xdr:to>
    <xdr:graphicFrame macro="">
      <xdr:nvGraphicFramePr>
        <xdr:cNvPr id="14" name="Gráfico 1">
          <a:extLst>
            <a:ext uri="{FF2B5EF4-FFF2-40B4-BE49-F238E27FC236}">
              <a16:creationId xmlns:a16="http://schemas.microsoft.com/office/drawing/2014/main" xmlns=""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409575</xdr:colOff>
      <xdr:row>1</xdr:row>
      <xdr:rowOff>9525</xdr:rowOff>
    </xdr:from>
    <xdr:to>
      <xdr:col>17</xdr:col>
      <xdr:colOff>337776</xdr:colOff>
      <xdr:row>3</xdr:row>
      <xdr:rowOff>105688</xdr:rowOff>
    </xdr:to>
    <xdr:pic>
      <xdr:nvPicPr>
        <xdr:cNvPr id="15" name="Imagen 14">
          <a:extLst>
            <a:ext uri="{FF2B5EF4-FFF2-40B4-BE49-F238E27FC236}">
              <a16:creationId xmlns:a16="http://schemas.microsoft.com/office/drawing/2014/main" xmlns="" id="{00000000-0008-0000-01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12096750" y="771525"/>
          <a:ext cx="4119200" cy="477163"/>
        </a:xfrm>
        <a:prstGeom prst="rect">
          <a:avLst/>
        </a:prstGeom>
      </xdr:spPr>
    </xdr:pic>
    <xdr:clientData/>
  </xdr:twoCellAnchor>
  <xdr:twoCellAnchor>
    <xdr:from>
      <xdr:col>1</xdr:col>
      <xdr:colOff>5043</xdr:colOff>
      <xdr:row>0</xdr:row>
      <xdr:rowOff>95250</xdr:rowOff>
    </xdr:from>
    <xdr:to>
      <xdr:col>12</xdr:col>
      <xdr:colOff>323850</xdr:colOff>
      <xdr:row>3</xdr:row>
      <xdr:rowOff>180975</xdr:rowOff>
    </xdr:to>
    <xdr:sp macro="" textlink="">
      <xdr:nvSpPr>
        <xdr:cNvPr id="16" name="16 Rectángulo">
          <a:extLst>
            <a:ext uri="{FF2B5EF4-FFF2-40B4-BE49-F238E27FC236}">
              <a16:creationId xmlns:a16="http://schemas.microsoft.com/office/drawing/2014/main" xmlns="" id="{00000000-0008-0000-0100-000010000000}"/>
            </a:ext>
          </a:extLst>
        </xdr:cNvPr>
        <xdr:cNvSpPr/>
      </xdr:nvSpPr>
      <xdr:spPr>
        <a:xfrm>
          <a:off x="352425" y="95250"/>
          <a:ext cx="13575366" cy="65722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GENERALES PLAN DE ACCIÓN INSTITUCIONAL 4to TRIMESTRE DE 2019</a:t>
          </a:r>
        </a:p>
      </xdr:txBody>
    </xdr:sp>
    <xdr:clientData/>
  </xdr:twoCellAnchor>
  <xdr:twoCellAnchor editAs="oneCell">
    <xdr:from>
      <xdr:col>1</xdr:col>
      <xdr:colOff>38099</xdr:colOff>
      <xdr:row>4</xdr:row>
      <xdr:rowOff>114300</xdr:rowOff>
    </xdr:from>
    <xdr:to>
      <xdr:col>2</xdr:col>
      <xdr:colOff>600074</xdr:colOff>
      <xdr:row>13</xdr:row>
      <xdr:rowOff>542925</xdr:rowOff>
    </xdr:to>
    <mc:AlternateContent xmlns:mc="http://schemas.openxmlformats.org/markup-compatibility/2006">
      <mc:Choice xmlns:a14="http://schemas.microsoft.com/office/drawing/2010/main" xmlns="" Requires="a14">
        <xdr:graphicFrame macro="">
          <xdr:nvGraphicFramePr>
            <xdr:cNvPr id="17" name="DEPENDENCIA">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microsoft.com/office/drawing/2010/slicer">
              <sle:slicer xmlns:sle="http://schemas.microsoft.com/office/drawing/2010/slicer" name="DEPENDENCIA"/>
            </a:graphicData>
          </a:graphic>
        </xdr:graphicFrame>
      </mc:Choice>
      <mc:Fallback>
        <xdr:sp macro="" textlink="">
          <xdr:nvSpPr>
            <xdr:cNvPr id="13" name="12 Rectángulo"/>
            <xdr:cNvSpPr>
              <a:spLocks noTextEdit="1"/>
            </xdr:cNvSpPr>
          </xdr:nvSpPr>
          <xdr:spPr>
            <a:xfrm>
              <a:off x="438149" y="1447800"/>
              <a:ext cx="2962275" cy="25241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0</xdr:col>
      <xdr:colOff>333375</xdr:colOff>
      <xdr:row>15</xdr:row>
      <xdr:rowOff>123824</xdr:rowOff>
    </xdr:from>
    <xdr:to>
      <xdr:col>5</xdr:col>
      <xdr:colOff>1457325</xdr:colOff>
      <xdr:row>39</xdr:row>
      <xdr:rowOff>133349</xdr:rowOff>
    </xdr:to>
    <xdr:graphicFrame macro="">
      <xdr:nvGraphicFramePr>
        <xdr:cNvPr id="18" name="Gráfico 1">
          <a:extLst>
            <a:ext uri="{FF2B5EF4-FFF2-40B4-BE49-F238E27FC236}">
              <a16:creationId xmlns:a16="http://schemas.microsoft.com/office/drawing/2014/main" xmlns=""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1</xdr:col>
      <xdr:colOff>178687</xdr:colOff>
      <xdr:row>39</xdr:row>
      <xdr:rowOff>188410</xdr:rowOff>
    </xdr:from>
    <xdr:ext cx="2995435" cy="405432"/>
    <xdr:sp macro="" textlink="">
      <xdr:nvSpPr>
        <xdr:cNvPr id="7" name="Rectángulo 7">
          <a:extLst>
            <a:ext uri="{FF2B5EF4-FFF2-40B4-BE49-F238E27FC236}">
              <a16:creationId xmlns:a16="http://schemas.microsoft.com/office/drawing/2014/main" xmlns="" id="{00000000-0008-0000-0100-000008000000}"/>
            </a:ext>
          </a:extLst>
        </xdr:cNvPr>
        <xdr:cNvSpPr/>
      </xdr:nvSpPr>
      <xdr:spPr>
        <a:xfrm>
          <a:off x="578737" y="8379910"/>
          <a:ext cx="2995435" cy="405432"/>
        </a:xfrm>
        <a:prstGeom prst="rect">
          <a:avLst/>
        </a:prstGeom>
        <a:noFill/>
      </xdr:spPr>
      <xdr:txBody>
        <a:bodyPr wrap="none" lIns="91440" tIns="45720" rIns="91440" bIns="45720">
          <a:spAutoFit/>
        </a:bodyPr>
        <a:lstStyle/>
        <a:p>
          <a:pPr algn="ctr"/>
          <a:r>
            <a:rPr lang="es-ES" sz="2000" b="0" cap="none" spc="0">
              <a:ln w="0"/>
              <a:solidFill>
                <a:schemeClr val="tx1"/>
              </a:solidFill>
              <a:effectLst>
                <a:outerShdw blurRad="38100" dist="19050" dir="2700000" algn="tl" rotWithShape="0">
                  <a:schemeClr val="dk1">
                    <a:alpha val="40000"/>
                  </a:schemeClr>
                </a:outerShdw>
              </a:effectLst>
            </a:rPr>
            <a:t>INDICADORES</a:t>
          </a:r>
          <a:r>
            <a:rPr lang="es-ES" sz="2000" b="0" cap="none" spc="0" baseline="0">
              <a:ln w="0"/>
              <a:solidFill>
                <a:schemeClr val="tx1"/>
              </a:solidFill>
              <a:effectLst>
                <a:outerShdw blurRad="38100" dist="19050" dir="2700000" algn="tl" rotWithShape="0">
                  <a:schemeClr val="dk1">
                    <a:alpha val="40000"/>
                  </a:schemeClr>
                </a:outerShdw>
              </a:effectLst>
            </a:rPr>
            <a:t> </a:t>
          </a:r>
          <a:r>
            <a:rPr lang="es-ES" sz="1400" b="0" cap="none" spc="0" baseline="0">
              <a:ln w="0"/>
              <a:solidFill>
                <a:schemeClr val="tx1"/>
              </a:solidFill>
              <a:effectLst>
                <a:outerShdw blurRad="38100" dist="19050" dir="2700000" algn="tl" rotWithShape="0">
                  <a:schemeClr val="dk1">
                    <a:alpha val="40000"/>
                  </a:schemeClr>
                </a:outerShdw>
              </a:effectLst>
            </a:rPr>
            <a:t>(despliegue lista)</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1</xdr:col>
      <xdr:colOff>0</xdr:colOff>
      <xdr:row>120</xdr:row>
      <xdr:rowOff>0</xdr:rowOff>
    </xdr:from>
    <xdr:to>
      <xdr:col>1</xdr:col>
      <xdr:colOff>1024217</xdr:colOff>
      <xdr:row>128</xdr:row>
      <xdr:rowOff>48904</xdr:rowOff>
    </xdr:to>
    <xdr:pic>
      <xdr:nvPicPr>
        <xdr:cNvPr id="11"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8" cstate="print"/>
        <a:stretch>
          <a:fillRect/>
        </a:stretch>
      </xdr:blipFill>
      <xdr:spPr>
        <a:xfrm>
          <a:off x="403412" y="38010353"/>
          <a:ext cx="1024217" cy="1572904"/>
        </a:xfrm>
        <a:prstGeom prst="rect">
          <a:avLst/>
        </a:prstGeom>
      </xdr:spPr>
    </xdr:pic>
    <xdr:clientData/>
  </xdr:twoCellAnchor>
  <xdr:twoCellAnchor editAs="oneCell">
    <xdr:from>
      <xdr:col>1</xdr:col>
      <xdr:colOff>1288676</xdr:colOff>
      <xdr:row>120</xdr:row>
      <xdr:rowOff>33619</xdr:rowOff>
    </xdr:from>
    <xdr:to>
      <xdr:col>5</xdr:col>
      <xdr:colOff>2552520</xdr:colOff>
      <xdr:row>128</xdr:row>
      <xdr:rowOff>88620</xdr:rowOff>
    </xdr:to>
    <xdr:pic>
      <xdr:nvPicPr>
        <xdr:cNvPr id="12" name="Imagen 9">
          <a:extLst>
            <a:ext uri="{FF2B5EF4-FFF2-40B4-BE49-F238E27FC236}">
              <a16:creationId xmlns:a16="http://schemas.microsoft.com/office/drawing/2014/main" xmlns="" id="{00000000-0008-0000-0100-00000A000000}"/>
            </a:ext>
          </a:extLst>
        </xdr:cNvPr>
        <xdr:cNvPicPr>
          <a:picLocks noChangeAspect="1"/>
        </xdr:cNvPicPr>
      </xdr:nvPicPr>
      <xdr:blipFill>
        <a:blip xmlns:r="http://schemas.openxmlformats.org/officeDocument/2006/relationships" r:embed="rId9" cstate="print"/>
        <a:stretch>
          <a:fillRect/>
        </a:stretch>
      </xdr:blipFill>
      <xdr:spPr>
        <a:xfrm>
          <a:off x="1692088" y="38043972"/>
          <a:ext cx="7236579" cy="1579001"/>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chemeClr val="tx2"/>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chemeClr val="tx2"/>
              </a:solidFill>
              <a:latin typeface="Verdana" panose="020B0604030504040204" pitchFamily="34" charset="0"/>
              <a:ea typeface="Verdana" panose="020B0604030504040204" pitchFamily="34" charset="0"/>
              <a:cs typeface="Calibri"/>
            </a:rPr>
            <a:pPr/>
            <a:t>0,0%</a:t>
          </a:fld>
          <a:endParaRPr lang="es-CO" sz="1800" b="1">
            <a:solidFill>
              <a:schemeClr val="tx2"/>
            </a:solidFill>
            <a:latin typeface="Verdana" pitchFamily="34" charset="0"/>
            <a:ea typeface="Verdana" pitchFamily="34" charset="0"/>
            <a:cs typeface="Verdana"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0</xdr:colOff>
      <xdr:row>95</xdr:row>
      <xdr:rowOff>0</xdr:rowOff>
    </xdr:from>
    <xdr:to>
      <xdr:col>1</xdr:col>
      <xdr:colOff>1024217</xdr:colOff>
      <xdr:row>103</xdr:row>
      <xdr:rowOff>48903</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312964" y="77397429"/>
          <a:ext cx="1024217" cy="1572904"/>
        </a:xfrm>
        <a:prstGeom prst="rect">
          <a:avLst/>
        </a:prstGeom>
      </xdr:spPr>
    </xdr:pic>
    <xdr:clientData/>
  </xdr:twoCellAnchor>
  <xdr:twoCellAnchor editAs="oneCell">
    <xdr:from>
      <xdr:col>1</xdr:col>
      <xdr:colOff>1265464</xdr:colOff>
      <xdr:row>95</xdr:row>
      <xdr:rowOff>13607</xdr:rowOff>
    </xdr:from>
    <xdr:to>
      <xdr:col>4</xdr:col>
      <xdr:colOff>1032381</xdr:colOff>
      <xdr:row>103</xdr:row>
      <xdr:rowOff>68607</xdr:rowOff>
    </xdr:to>
    <xdr:pic>
      <xdr:nvPicPr>
        <xdr:cNvPr id="4" name="Imagen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cstate="print"/>
        <a:stretch>
          <a:fillRect/>
        </a:stretch>
      </xdr:blipFill>
      <xdr:spPr>
        <a:xfrm>
          <a:off x="1578428" y="77411036"/>
          <a:ext cx="7236579" cy="1579001"/>
        </a:xfrm>
        <a:prstGeom prst="rect">
          <a:avLst/>
        </a:prstGeom>
      </xdr:spPr>
    </xdr:pic>
    <xdr:clientData/>
  </xdr:twoCellAnchor>
  <xdr:twoCellAnchor editAs="oneCell">
    <xdr:from>
      <xdr:col>13</xdr:col>
      <xdr:colOff>1428751</xdr:colOff>
      <xdr:row>1</xdr:row>
      <xdr:rowOff>233489</xdr:rowOff>
    </xdr:from>
    <xdr:to>
      <xdr:col>17</xdr:col>
      <xdr:colOff>478973</xdr:colOff>
      <xdr:row>1</xdr:row>
      <xdr:rowOff>1182833</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21104680" y="437596"/>
          <a:ext cx="3388178" cy="949344"/>
        </a:xfrm>
        <a:prstGeom prst="rect">
          <a:avLst/>
        </a:prstGeom>
      </xdr:spPr>
    </xdr:pic>
    <xdr:clientData/>
  </xdr:twoCellAnchor>
  <xdr:twoCellAnchor editAs="oneCell">
    <xdr:from>
      <xdr:col>1</xdr:col>
      <xdr:colOff>244929</xdr:colOff>
      <xdr:row>1</xdr:row>
      <xdr:rowOff>208360</xdr:rowOff>
    </xdr:from>
    <xdr:to>
      <xdr:col>2</xdr:col>
      <xdr:colOff>1803665</xdr:colOff>
      <xdr:row>1</xdr:row>
      <xdr:rowOff>1119188</xdr:rowOff>
    </xdr:to>
    <xdr:pic>
      <xdr:nvPicPr>
        <xdr:cNvPr id="7" name="Imagen 6"/>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xmlns="" val="0"/>
            </a:ext>
          </a:extLst>
        </a:blip>
        <a:srcRect t="18987" b="16979"/>
        <a:stretch/>
      </xdr:blipFill>
      <xdr:spPr>
        <a:xfrm>
          <a:off x="518773" y="410766"/>
          <a:ext cx="3533604" cy="910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658091</xdr:colOff>
      <xdr:row>0</xdr:row>
      <xdr:rowOff>0</xdr:rowOff>
    </xdr:from>
    <xdr:to>
      <xdr:col>21</xdr:col>
      <xdr:colOff>1143000</xdr:colOff>
      <xdr:row>3</xdr:row>
      <xdr:rowOff>17318</xdr:rowOff>
    </xdr:to>
    <xdr:sp macro="" textlink="">
      <xdr:nvSpPr>
        <xdr:cNvPr id="3" name="Flecha abajo 2">
          <a:extLst>
            <a:ext uri="{FF2B5EF4-FFF2-40B4-BE49-F238E27FC236}">
              <a16:creationId xmlns:a16="http://schemas.microsoft.com/office/drawing/2014/main" xmlns="" id="{00000000-0008-0000-0300-000003000000}"/>
            </a:ext>
          </a:extLst>
        </xdr:cNvPr>
        <xdr:cNvSpPr/>
      </xdr:nvSpPr>
      <xdr:spPr>
        <a:xfrm>
          <a:off x="38896636" y="259773"/>
          <a:ext cx="484909" cy="71004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27</xdr:col>
      <xdr:colOff>1194955</xdr:colOff>
      <xdr:row>0</xdr:row>
      <xdr:rowOff>0</xdr:rowOff>
    </xdr:from>
    <xdr:to>
      <xdr:col>27</xdr:col>
      <xdr:colOff>1679864</xdr:colOff>
      <xdr:row>3</xdr:row>
      <xdr:rowOff>17318</xdr:rowOff>
    </xdr:to>
    <xdr:sp macro="" textlink="">
      <xdr:nvSpPr>
        <xdr:cNvPr id="4" name="Flecha abajo 3">
          <a:extLst>
            <a:ext uri="{FF2B5EF4-FFF2-40B4-BE49-F238E27FC236}">
              <a16:creationId xmlns:a16="http://schemas.microsoft.com/office/drawing/2014/main" xmlns="" id="{00000000-0008-0000-0300-000004000000}"/>
            </a:ext>
          </a:extLst>
        </xdr:cNvPr>
        <xdr:cNvSpPr/>
      </xdr:nvSpPr>
      <xdr:spPr>
        <a:xfrm>
          <a:off x="45235091" y="259773"/>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28</xdr:col>
      <xdr:colOff>1330037</xdr:colOff>
      <xdr:row>0</xdr:row>
      <xdr:rowOff>0</xdr:rowOff>
    </xdr:from>
    <xdr:to>
      <xdr:col>28</xdr:col>
      <xdr:colOff>1814946</xdr:colOff>
      <xdr:row>2</xdr:row>
      <xdr:rowOff>169719</xdr:rowOff>
    </xdr:to>
    <xdr:sp macro="" textlink="">
      <xdr:nvSpPr>
        <xdr:cNvPr id="5" name="Flecha abajo 4">
          <a:extLst>
            <a:ext uri="{FF2B5EF4-FFF2-40B4-BE49-F238E27FC236}">
              <a16:creationId xmlns:a16="http://schemas.microsoft.com/office/drawing/2014/main" xmlns="" id="{00000000-0008-0000-0300-000005000000}"/>
            </a:ext>
          </a:extLst>
        </xdr:cNvPr>
        <xdr:cNvSpPr/>
      </xdr:nvSpPr>
      <xdr:spPr>
        <a:xfrm>
          <a:off x="47950582" y="221674"/>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0</xdr:colOff>
      <xdr:row>256</xdr:row>
      <xdr:rowOff>0</xdr:rowOff>
    </xdr:from>
    <xdr:to>
      <xdr:col>1</xdr:col>
      <xdr:colOff>1024217</xdr:colOff>
      <xdr:row>264</xdr:row>
      <xdr:rowOff>48906</xdr:rowOff>
    </xdr:to>
    <xdr:pic>
      <xdr:nvPicPr>
        <xdr:cNvPr id="6" name="Imagen 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1" cstate="print"/>
        <a:stretch>
          <a:fillRect/>
        </a:stretch>
      </xdr:blipFill>
      <xdr:spPr>
        <a:xfrm>
          <a:off x="394607" y="243717536"/>
          <a:ext cx="1024217" cy="1572904"/>
        </a:xfrm>
        <a:prstGeom prst="rect">
          <a:avLst/>
        </a:prstGeom>
      </xdr:spPr>
    </xdr:pic>
    <xdr:clientData/>
  </xdr:twoCellAnchor>
  <xdr:twoCellAnchor editAs="oneCell">
    <xdr:from>
      <xdr:col>1</xdr:col>
      <xdr:colOff>1306286</xdr:colOff>
      <xdr:row>256</xdr:row>
      <xdr:rowOff>27215</xdr:rowOff>
    </xdr:from>
    <xdr:to>
      <xdr:col>4</xdr:col>
      <xdr:colOff>1058936</xdr:colOff>
      <xdr:row>264</xdr:row>
      <xdr:rowOff>82218</xdr:rowOff>
    </xdr:to>
    <xdr:pic>
      <xdr:nvPicPr>
        <xdr:cNvPr id="7" name="Imagen 6">
          <a:extLst>
            <a:ext uri="{FF2B5EF4-FFF2-40B4-BE49-F238E27FC236}">
              <a16:creationId xmlns:a16="http://schemas.microsoft.com/office/drawing/2014/main" xmlns="" id="{00000000-0008-0000-0300-000007000000}"/>
            </a:ext>
          </a:extLst>
        </xdr:cNvPr>
        <xdr:cNvPicPr>
          <a:picLocks noChangeAspect="1"/>
        </xdr:cNvPicPr>
      </xdr:nvPicPr>
      <xdr:blipFill>
        <a:blip xmlns:r="http://schemas.openxmlformats.org/officeDocument/2006/relationships" r:embed="rId2" cstate="print"/>
        <a:stretch>
          <a:fillRect/>
        </a:stretch>
      </xdr:blipFill>
      <xdr:spPr>
        <a:xfrm>
          <a:off x="1700893" y="243744751"/>
          <a:ext cx="7236579" cy="1579001"/>
        </a:xfrm>
        <a:prstGeom prst="rect">
          <a:avLst/>
        </a:prstGeom>
      </xdr:spPr>
    </xdr:pic>
    <xdr:clientData/>
  </xdr:twoCellAnchor>
  <xdr:twoCellAnchor editAs="oneCell">
    <xdr:from>
      <xdr:col>19</xdr:col>
      <xdr:colOff>604384</xdr:colOff>
      <xdr:row>1</xdr:row>
      <xdr:rowOff>174449</xdr:rowOff>
    </xdr:from>
    <xdr:to>
      <xdr:col>20</xdr:col>
      <xdr:colOff>1819457</xdr:colOff>
      <xdr:row>1</xdr:row>
      <xdr:rowOff>1115856</xdr:rowOff>
    </xdr:to>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32036884" y="378556"/>
          <a:ext cx="3390446" cy="941407"/>
        </a:xfrm>
        <a:prstGeom prst="rect">
          <a:avLst/>
        </a:prstGeom>
      </xdr:spPr>
    </xdr:pic>
    <xdr:clientData/>
  </xdr:twoCellAnchor>
  <xdr:twoCellAnchor editAs="oneCell">
    <xdr:from>
      <xdr:col>1</xdr:col>
      <xdr:colOff>190500</xdr:colOff>
      <xdr:row>1</xdr:row>
      <xdr:rowOff>149679</xdr:rowOff>
    </xdr:from>
    <xdr:to>
      <xdr:col>2</xdr:col>
      <xdr:colOff>1737461</xdr:colOff>
      <xdr:row>1</xdr:row>
      <xdr:rowOff>1060507</xdr:rowOff>
    </xdr:to>
    <xdr:pic>
      <xdr:nvPicPr>
        <xdr:cNvPr id="10" name="Imagen 9"/>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xmlns="" val="0"/>
            </a:ext>
          </a:extLst>
        </a:blip>
        <a:srcRect t="18987" b="16979"/>
        <a:stretch/>
      </xdr:blipFill>
      <xdr:spPr>
        <a:xfrm>
          <a:off x="544286" y="353786"/>
          <a:ext cx="3533604" cy="9108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485777</xdr:colOff>
      <xdr:row>454</xdr:row>
      <xdr:rowOff>142874</xdr:rowOff>
    </xdr:from>
    <xdr:to>
      <xdr:col>5</xdr:col>
      <xdr:colOff>2190751</xdr:colOff>
      <xdr:row>468</xdr:row>
      <xdr:rowOff>9525</xdr:rowOff>
    </xdr:to>
    <xdr:graphicFrame macro="">
      <xdr:nvGraphicFramePr>
        <xdr:cNvPr id="2" name="9 Gráfico">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1543050</xdr:colOff>
      <xdr:row>41</xdr:row>
      <xdr:rowOff>28574</xdr:rowOff>
    </xdr:from>
    <xdr:to>
      <xdr:col>8</xdr:col>
      <xdr:colOff>1266825</xdr:colOff>
      <xdr:row>59</xdr:row>
      <xdr:rowOff>85725</xdr:rowOff>
    </xdr:to>
    <xdr:graphicFrame macro="">
      <xdr:nvGraphicFramePr>
        <xdr:cNvPr id="3" name="Gráfico 1">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0</xdr:col>
      <xdr:colOff>1024217</xdr:colOff>
      <xdr:row>168</xdr:row>
      <xdr:rowOff>191779</xdr:rowOff>
    </xdr:to>
    <xdr:pic>
      <xdr:nvPicPr>
        <xdr:cNvPr id="5" name="Imagen 4">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3" cstate="print"/>
        <a:stretch>
          <a:fillRect/>
        </a:stretch>
      </xdr:blipFill>
      <xdr:spPr>
        <a:xfrm>
          <a:off x="0" y="45796200"/>
          <a:ext cx="1024217" cy="1572904"/>
        </a:xfrm>
        <a:prstGeom prst="rect">
          <a:avLst/>
        </a:prstGeom>
      </xdr:spPr>
    </xdr:pic>
    <xdr:clientData/>
  </xdr:twoCellAnchor>
  <xdr:twoCellAnchor editAs="oneCell">
    <xdr:from>
      <xdr:col>0</xdr:col>
      <xdr:colOff>1162050</xdr:colOff>
      <xdr:row>161</xdr:row>
      <xdr:rowOff>38100</xdr:rowOff>
    </xdr:from>
    <xdr:to>
      <xdr:col>5</xdr:col>
      <xdr:colOff>1369179</xdr:colOff>
      <xdr:row>169</xdr:row>
      <xdr:rowOff>35951</xdr:rowOff>
    </xdr:to>
    <xdr:pic>
      <xdr:nvPicPr>
        <xdr:cNvPr id="6" name="Imagen 5">
          <a:extLst>
            <a:ext uri="{FF2B5EF4-FFF2-40B4-BE49-F238E27FC236}">
              <a16:creationId xmlns:a16="http://schemas.microsoft.com/office/drawing/2014/main" xmlns="" id="{00000000-0008-0000-0400-000006000000}"/>
            </a:ext>
          </a:extLst>
        </xdr:cNvPr>
        <xdr:cNvPicPr>
          <a:picLocks noChangeAspect="1"/>
        </xdr:cNvPicPr>
      </xdr:nvPicPr>
      <xdr:blipFill>
        <a:blip xmlns:r="http://schemas.openxmlformats.org/officeDocument/2006/relationships" r:embed="rId4" cstate="print"/>
        <a:stretch>
          <a:fillRect/>
        </a:stretch>
      </xdr:blipFill>
      <xdr:spPr>
        <a:xfrm>
          <a:off x="1162050" y="45834300"/>
          <a:ext cx="7236579" cy="1579001"/>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IVEETSA" refreshedDate="44101.610708449072" createdVersion="6" refreshedVersion="3" minRefreshableVersion="3" recordCount="75">
  <cacheSource type="worksheet">
    <worksheetSource ref="B6:AH81" sheet="PLAN DE ACCIÓN 2020 Producto"/>
  </cacheSource>
  <cacheFields count="34">
    <cacheField name="Pilar o Eje Transversal" numFmtId="0">
      <sharedItems count="2">
        <s v="3.  Construcción de comunidad y cultura ciudadana"/>
        <s v="7. Gobierno Legítimo, fortalecimiento Local y eficiencia"/>
      </sharedItems>
    </cacheField>
    <cacheField name="Meta Plan de Desarrollo o de Producto" numFmtId="0">
      <sharedItems/>
    </cacheField>
    <cacheField name="OBJETIVOS ESTRATÉGICOS" numFmtId="0">
      <sharedItems longText="1"/>
    </cacheField>
    <cacheField name="PROCESO" numFmtId="0">
      <sharedItems/>
    </cacheField>
    <cacheField name="DEPENDENCIA" numFmtId="0">
      <sharedItems containsBlank="1" count="33">
        <s v="Conocimiento del Riesgo "/>
        <s v="Evaluación Independiente"/>
        <s v="Gestión de Asuntos Jurídicos"/>
        <s v="Gestión de Infraestructura"/>
        <s v="Gestión de Servicio a la Ciudadanía"/>
        <s v="Gestión Integrada"/>
        <s v="Gestión de las Comunicaciones"/>
        <s v="Gestión estratégica "/>
        <s v="Gestión Humana"/>
        <s v="Gestión Integral de Incendios"/>
        <s v="Gestión Integral de Incendios, Gestión para la Búsqueda y Rescate, Gestión Logística de Emergencias."/>
        <s v="Gestion Integral de Parque Automotor y HEAS"/>
        <s v="Gestión Tecnológica"/>
        <s v="Reducción del Riesgo"/>
        <m u="1"/>
        <s v="9. Subdirección de Gestión Humana" u="1"/>
        <s v="Gestión de Servicio a la Ciudadania" u="1"/>
        <s v="Gestión del Talento Humano" u="1"/>
        <s v="6. Subdirección Operativa" u="1"/>
        <s v="1. Dirección" u="1"/>
        <s v="Gestión de las Comunicaciones Internas y Externas" u="1"/>
        <s v="Gestión para la Búsqueda y Rescate" u="1"/>
        <s v="Gestión Estratégica" u="1"/>
        <s v="Conocimiento del Riesgo" u="1"/>
        <s v="7. Subdirección Logística" u="1"/>
        <s v="4. Oficina Asesora Jurídica" u="1"/>
        <s v="2. Oficina de Control Interno" u="1"/>
        <s v="5. Subdirección de Gestión del Riesgo" u="1"/>
        <s v="Gestión Integral de Vehículos y Equipos" u="1"/>
        <s v="Gestión Administrativa" u="1"/>
        <s v="8. Subdirección de Gestión Corporativa" u="1"/>
        <s v="Gestión Financiera" u="1"/>
        <s v="3. Oficina Asesora de Planeación" u="1"/>
      </sharedItems>
    </cacheField>
    <cacheField name="DEPENDENCIA RESPONSABLE" numFmtId="0">
      <sharedItems/>
    </cacheField>
    <cacheField name="No." numFmtId="0">
      <sharedItems containsSemiMixedTypes="0" containsString="0" containsNumber="1" containsInteger="1" minValue="1" maxValue="14"/>
    </cacheField>
    <cacheField name="Nombre del producto" numFmtId="0">
      <sharedItems count="230" longText="1">
        <s v="Estructuración de un Sistema de Información Geográfica"/>
        <s v="Caracterización de escenarios de riesgo "/>
        <s v="Instalación de sala de monitoreo "/>
        <s v="Socialización  a los oficiales y suboficiales de las diecisiete (17) estaciones y Central de comuniaciones de la UAECOBB en los temas correspondientes a los procedimientos:_x000a_1. Determinación de Origen y causa de los incendios._x000a_2. Expedición de constancias de servicios de emergencia."/>
        <s v="Plan Anual de Auditoria vigencia 2020"/>
        <s v="Actualización de formatos y procedimientos de las diferentes modalidades de contratación "/>
        <s v="Socialización formatos y procedimientos de las diferentes modalidades de contratación"/>
        <s v="Jornada de Contratación Estatal"/>
        <s v="Jornada de Defensa Judicial"/>
        <s v="Gestionar la adquisición de un predio para la construcción de una (1) Escuela de Formación Bomberil."/>
        <s v="Estructuración y elaboración de los estudios previos para la adecuación y ampliación de la Estación de Bomberos de Marichuela - B10."/>
        <s v="Atender las necesidades de mantenimiento de las estaciones de bomberos y el edificio comando. "/>
        <s v="Gestionar la adquisición de dos predios para la construcción de dos (2) estaciones de Bomberos."/>
        <s v="Recibir el 100% de los estudios y diseños para la construcción de la estación de bomberos de Ferias."/>
        <s v="Revisión y ajustes de los procedimientos de Gestión de Servicio a la Ciudadanía."/>
        <s v="Estrategias de formación, sensibilización y divulgación en temas de servicio y trámite de PQRSD."/>
        <s v="Diseño del Sistema Integrado de Conservación Documental "/>
        <s v="Actualización de la TRD"/>
        <s v="Actualización del PINAR"/>
        <s v="Cierre de hallazgos de auditoría de la Subdirección de Gestión Corporativa"/>
        <s v="Fortalecimiento de la Cultura del Sistema Integrado de Gestión"/>
        <s v="Gestión para Certificación ISO 9001-2015"/>
        <s v="Revista virtual: &quot;Bomberos Hoy el Magazzine&quot;."/>
        <s v="Noticiero &quot;Bomberos Hoy&quot;"/>
        <s v="Periódico virtual &quot;El Hidrante!"/>
        <s v="Reportaje: Bomberos en acción"/>
        <s v="La foto de la semana"/>
        <s v="Crónica: Historias en Bomberos Bogotá"/>
        <s v="Identificar y gestionar a través de cooperación técnica dos transferencias de conocimiento con el fin de fortalecer procedimientos actuales de la Entidad.  "/>
        <s v="Jornadas de articulación con la Academia"/>
        <s v="Actualización del modelo de caracterización del relacionamiento de la UAECOB con sus grupos de interés"/>
        <s v="Seguimiento y control al presupuesto de inversión."/>
        <s v="Seguimiento a los Planes Institucionales - Referentes Estrategicos"/>
        <s v="Formulación Plan de Desarrollo Distrital UAECOB"/>
        <s v="Plan Estrategico 2020 - 2024"/>
        <s v="Estrategia de Transparencia, Gestión Ética y Lucha contra la Corrupción. "/>
        <s v="Implementación del Sistema de Seguridad y Salud en el trabajo en la UAECOB"/>
        <s v="Desarollar el Plan Institucional de Capacitación y dar inicio a la implementación de la Escuela de Formacion Bomberil"/>
        <s v="Ejercicio de incendios en edificios de gran altura (IEGA)"/>
        <s v="Ejercicio  Plan Específico de Respuesta (PER)_x000a_para Incendios"/>
        <s v="Ejercicio  Plan Específico de Respuesta (PER)_x000a_para MATPEL."/>
        <s v="Ejercicio práctico de rescate por extensión y aguas rápidas."/>
        <s v="Entrenamiento y reentrenamiento en natación básica  al  personal operativo _x000a_de la Entidad.  "/>
        <s v="Foro Rescate Vehicular"/>
        <s v="Ejercicio de uso efectivo de manejo de aguas en incendios forestales "/>
        <s v="Curso Bomberitos _x000a_&quot;Nicolas Quevedo Rizo&quot;"/>
        <s v="Revisión de hidrantes en Bogotá"/>
        <s v="Equipos, herramientas y accesorios (EHA´S) para la atención de incendios y búsqueda y rescate."/>
        <s v="Procedimientos y/o Protocolo Actualizado del Parque Automotor"/>
        <s v="Procedimientos  y/o Protocolo Actualizado del Equipo Menor"/>
        <s v="Procedimiento y/o Protocolo Actualizado del Suministro de Combustible"/>
        <s v="_x000a_Procedimiento y/o Protocolo del Mantenimiento Predictivo, Preventivo y Correctivo  de Equipos Especiales Pesados en Garantia."/>
        <s v="Afinamiento de los servidores  y de la SAM virtuales de la entidad"/>
        <s v="Implementación de  Cursos virtuales  en el LMS Docebo"/>
        <s v="Puesta y funcionamiento del sistema de información Misional para la UAECOB. "/>
        <s v="Registro nacional de bases de datos ante la Superintendencia de Industria y Comercio. "/>
        <s v="Migración data del misional antiguo al nuevo. "/>
        <s v="(Sistema integrado de admón. de personal) - Nuevo módulo de generación histórico para la liquidación de las demandas) "/>
        <s v="(Sistema integrado de admón. de personal) - Nuevo módulo de cálculo de recargos extras y compensatorios para la liquidación mensual de la nómina. "/>
        <s v="Sicovi, Sirep, y Certificaciones."/>
        <s v="Sistema del Liquidador Misional (SLM)"/>
        <s v="Sistema de administración de capacitación a brigadistas contra incendios empresariales Clase 1 (MISCIO-BRICIM)"/>
        <s v="Ventanilla única de atención ciudadano. "/>
        <s v="Diseño, desarrollo e implementación de la nueva intranet para la UAECOB"/>
        <s v="Transición de la Estrategia de Gobierno en línea a la implementación de la Política de Gobierno Digital."/>
        <s v="Identificar y desarrollar  requerimientos de necesidades para el levantamiento de todo lo necesario para nuevo sistema de infomacion misional (Submodulo de revisones Tecnicas procesos presenciales y virtuales)."/>
        <s v="Formulación y/o Actualización de la Guía Técnica de CONDICIONES Y REQUISITOS PARA ARTEFACTOS PIROTÉCNICOS, FUEGOS ARTIFICIALES, PÓLVORA Y GLOBOS"/>
        <s v="Diseñar la Capacitacion de Reentrenamiento Virtual Brigadas Contra Incendio Clase I."/>
        <s v="Mesas de trabajo para la articulacion del modelo Educativo del Proceso de Capacitacion Acorde con lo establecido por la Academia Res. 09-70807-11 de 2019."/>
        <s v="Proyecto de virtualización de Capacitación Comunitaria"/>
        <s v="Desarrollo del material audiovisual para curso virtual Nicolás Quevedo Rizo y/o Forestales.}"/>
        <s v="Elaboracion de insumos para página y aplicación interactiva del Club Bomberitos. "/>
        <s v="Sistematizar los tramites del club bomberitos en la pagina de la UAECOB. "/>
        <s v="Actualizar el material POP perteneciente al Club Bomberitos.  "/>
        <s v="Diseño de escenarios casa club bomberitos tipo containers"/>
        <s v="Dar estricto cumplimiento a los objetivos y programas del Plan Institucional de Gestión Ambiental PIGA." u="1"/>
        <s v="Formulación de una estrategia metodológica para adaptar los contenidos de capacitación comunitaria dirigida a personas en condiciones de discapacidad." u="1"/>
        <s v="Socialización sobre articulación del nuevo Modelo de Planeación y Gestión- MIPG y el Sistema Integrado de Gestión." u="1"/>
        <s v="Realizar un programa de capacitación y reentrenamiento a mínimo dos grupos especializados durante dos jornadas " u="1"/>
        <s v="Mesas de trabajo para la articulacion del modelo Educativo del Proceso de Capacitacion Acorde con lo establecido por la Academis Res. 09-70807-11 de 2019." u="1"/>
        <s v="Flujo de procesos con la integración de los estándares de Gestión de Calidad, Ambiental y Seguridad y Salud en el Trabajo en los Procesos." u="1"/>
        <s v="Identificar y gestionar a través de cooperación técnica dos transferencias de conocimiento con el fin de fortalecer  procedimientos actuales de la Entidad.  " u="1"/>
        <s v=" Capacitación Básica de investigación de incendios " u="1"/>
        <s v="proyectar las acciones necesarias para la  implementación de  una Biblioteca Virtual para la UAE Cuerpo Oficial de Bomberos Bogotá." u="1"/>
        <s v="Implementación de la capacitación virtual sobre “Brigadas Contra Incendios Clase I”." u="1"/>
        <s v="Dar cumplimiento a la Política de Cero Papel en la Entidad, de conformidad con la Resolución 730 de 2013." u="1"/>
        <s v="Acciones Bomberiles. " u="1"/>
        <s v="Actividad de lanzamiento y socialización Guía Buenas Prácticas Saber Hacer Cuerpo Oficial Bomberos de Bogotá" u="1"/>
        <s v="Aplicación móvil para el sistema de información Misional Implementada" u="1"/>
        <s v="Diseñar la “Capacitación de Reentrenamiento Virtual para las Brigadas Contra Incendio Clase I”." u="1"/>
        <s v="Proyecto de virtualización de “Capacitación Comunitaria”." u="1"/>
        <s v="Insumo para Campaña de Prevención por incendios en el hogar " u="1"/>
        <s v="Desarrollar jornadas de capacitación en las estaciones en pedagogía para las actividades del Club Bomberitos " u="1"/>
        <s v="Realizar socializaciones comunicativas a los servidores públicos y/o contratistas del Edificio comando, sobre la  GUÍA DE LENGUAJE CLARO E INCLUYENTE DEL DISTRITO CAPITAL para generar importancia de las respuestas frente a la  coherencia de los requerimientos ciudadanos " u="1"/>
        <s v="Diagnostico Integral de Archivos" u="1"/>
        <s v="Procedimientos Actualizados del Parque Automotor" u="1"/>
        <s v="Realización de Plan Específico de Respuesta (PER) por incendio en entidades públicas distritales o Grandes Superficies o empresas industriales y/o comerciales" u="1"/>
        <s v="Programa de Prevención de accidentes laboraes " u="1"/>
        <s v="Actividad de prevención en el marco de los programas del club bomberitos." u="1"/>
        <s v="Auditores internos entrenados" u="1"/>
        <s v="Cambio de la Cultura del Sistema Integrado de Gestión- MIPG" u="1"/>
        <s v="*Continuación - Herramienta tecnológica para la creación y administración de cursos virtuales en la UEA implementada" u="1"/>
        <s v="Creación Procedimientos de Acuerdo Marco de Precios, Otros Instrumentos de agregación de Demanda y Grandes Superficies" u="1"/>
        <s v="Realizar seguimiento a la implementación del subsistema de Seguridad y Salud en el Trabajo" u="1"/>
        <s v="Transición de la Estrategia de Gobierno en linea a la implementacion de la Política de Gobierno Digital " u="1"/>
        <s v="Simulacro de búsqueda y rescate con caninos en media montaña" u="1"/>
        <s v="realizar las acciones necesarias para la aprobación del PEI de la escuela de Formación Bomberil de la UAECOB ante las autoridades competentes " u="1"/>
        <s v="Ejercicio IEC INSARAG " u="1"/>
        <s v="Revisión de formatos y procedimientos de contratación " u="1"/>
        <s v="Implementación proyecto de prevención y autoprotección  comunitaria ante incendios forestales (fase 2)." u="1"/>
        <s v="Actualización del material de referencia para  los curso de investigación  de Incendio Básico e Intermedio" u="1"/>
        <s v="Realizar las acciones necesarias para la Formalización de la Escuela de Formación Bomberil de la UAECOB ante las autoridades competentes" u="1"/>
        <s v=" Desarrollar e implementar un programa para la prevención de Desórdenes Musculoesqueléticos" u="1"/>
        <s v="Elaboración de los estudios y diseños para la adecuación de la Estación de Bomberos de Ferias - B7." u="1"/>
        <s v="Crónica: Bomberos de corazón." u="1"/>
        <s v="cartografía social en localidad de puente Aranda para materiales peligrosos" u="1"/>
        <s v="Realizar charlas comunicativas a los servidores públicos y/o contratistas del Edificio comando, en lo relacionado a las funciones del Defensor de la Ciudadanía de la UAECOB, para generar importancia frente a la oportunidad y coherencia de los requerimientos ciudadanos" u="1"/>
        <s v="Actualización Manual de Contratación y  Supervisión" u="1"/>
        <s v="TRD convalidada por el Consejo Distrital de Archivo" u="1"/>
        <s v="Procedimiento de respuesta S.A.R.T." u="1"/>
        <s v="Mantener la Cultura del Sistema Integrado de Gestión- MIPG" u="1"/>
        <s v="Socialización de tramites y servicios  de la entidad en las 20 localidades._x000a_" u="1"/>
        <s v="Plan para el Fortalecimiento de la Gestión Integral de los Servicios Logísticos" u="1"/>
        <s v="Realizar Seguimiento a la implementación del PIGA" u="1"/>
        <s v="Socialización del árbol de servicios de emergencias de la UAECOB." u="1"/>
        <s v="Definición y formulación de los insumos necesarios para establecer un sistema de información Logístico " u="1"/>
        <s v="Aprobación de Estudios, Diseños y Estudios Previos para la adecuación y ampliación de la Estación de Bomberos de Marichuela - B10." u="1"/>
        <s v="Información  estadística de las emergencias atendidas por la UAECOB." u="1"/>
        <s v="Creación de procedimiento de pago de sentencias judiciales y conciliaciones" u="1"/>
        <s v="Proyecto virtualización capacitación normativa aplicada a revisiones técnicas" u="1"/>
        <s v="Charlas, conversatorios, exposiciones con entidades del Distrito que sean referentes del Sistema Integrado de Gestión" u="1"/>
        <s v="*Continuación -Levantamiento de inventario de activos de Información de Software, hardware y servicios, cuadro de caracterización documental actualizados" u="1"/>
        <s v="Proceso de clasificación en el marco de la estrategia de búsqueda y rescate de la DNBC" u="1"/>
        <s v="Gestionar la adquisición de un (1) predio para la implementación de una (1) estación de Bomberos" u="1"/>
        <s v="*Continuación - Ventanilla única de atención ciudadano. " u="1"/>
        <s v="Socializar a los funcionarios de la Línea 195, sobre la información de los trámites y servicios con los que cuenta la UAECOB." u="1"/>
        <s v="_x000a_Plan de Mantenimiento Preventivo y Correctivo de Parque Automotor _x000a_" u="1"/>
        <s v="Socialización y distribución del Portafolio de servicios de la UAECOB" u="1"/>
        <s v="Formulación y/o Actualización de la Guía Técnica de Pirotecnia y efectos especiales." u="1"/>
        <s v="Sensibilización del equipo de investigación de incendios  en las 17 estaciones de la UAECOB." u="1"/>
        <s v="Diseñar un programa de capacitación para ascenso de oficiales y suboficiales adaptado a la misionalidad de la entidad " u="1"/>
        <s v=" Desarrollo académico de socialización y prevención disciplinaria a través del proceso de inducción y reinducción Coordinado por la OCDI" u="1"/>
        <s v="Formulación y/o Actualización de la Guía Técnica de “Condiciones y Requisitos para Artefactos Pirotécnicos, Fuegos Artificiales, Pólvora y Globos”." u="1"/>
        <s v="Mesas de trabajo para la articulación del modelo educativo del Proceso de Capacitación acorde con lo establecido por la Academia mediante la Res. 09-70807-11 de 2019." u="1"/>
        <s v="Actualizar la estrategia &quot;campañas de reducción del riesgo relacionadas con la prevención y mitigación de riesgos de incendio, matpel y otras  emergencias competencia de la UAECOB&quot; - IMER" u="1"/>
        <s v="Capacitaciones documentales " u="1"/>
        <s v="Simulacro de comunicaciones en emergencias" u="1"/>
        <s v="Formular Estructura Funcional para la Subdirección Logística" u="1"/>
        <s v="Guía de riesgos comunes y asociados a incendios" u="1"/>
        <s v="Proyecto de virtualización de “Capacitación a Empresas de Pirotecnia”." u="1"/>
        <s v="Resultados de auditorías y seguimientos del Sistema Integrado de Gestión" u="1"/>
        <s v="Herramienta tecnológica para la creación y administración de cursos virtuales en la UEA implementada" u="1"/>
        <s v="Construcción de bases de datos de contratos" u="1"/>
        <s v="Socialización de la estrategia de Cambio Climático UAECOB" u="1"/>
        <s v="Creación de protocolo para la puesta en marcha de medios alternativos de solución de conflictos" u="1"/>
        <s v="Desarrollo e Implementación de un programa orientado a promover la práctica de actividad física en el personal de la UAECOB" u="1"/>
        <s v="Capacitar en  el marco normativo contable para entidades de Gobierno (NMNCEG) aplicables a la UAE Cuerpo Oficial de Bomberos." u="1"/>
        <s v="Desarrollo del proyecto de prevención y autoprotección comunitaria ante incendios forestales en las áreas y barrios de las localidades con mayor ocurrencia de incidentes forestales en los últimos 2 años.    " u="1"/>
        <s v="Plan de adecuación del Modelo Integrado de Planeación y Gestión - MIPG - y el Sistema Integrado de Gestión." u="1"/>
        <s v="Realizar un programa de capacitación y reentrenamiento para los integrantes nuevos que ingresaron a la entidad " u="1"/>
        <s v="Identificación de nuevos requerimientos en el Sistema de Información Misional - Sub-módulo Revisiones Técnicas y Auto revisiones" u="1"/>
        <s v="Revisión y ajuste de la Estrategia de  Sensibilización Y Educación En Prevención De Incendios Y Emergencias Conexas- Club Bomberitos" u="1"/>
        <s v="Levantamiento de inventario de activos de Información de Software, hardware y servicios, cuadro de caracterización documental actualizados" u="1"/>
        <s v="Guía de Buenas Prácticas UAECOB 2019" u="1"/>
        <s v="Foto de la semana" u="1"/>
        <s v="Diseñar y Gestionar una estrategia para la gestión del riesgo por incendios forestales en la localidad de Sumapaz" u="1"/>
        <s v="Seguimiento y control de los Planes e Indicadores que Gestiona la Entidad" u="1"/>
        <s v="Garantizar el Manejo integral de los Residuos que se generan en las dependencias de la UAECOB en cumplimiento a los Programas del PIGA" u="1"/>
        <s v="Realizar jornadas de sensibilización en las 17 estaciones para el personal uniformado de los cambios normativos en  revisiones técnicas y aglomeración de publico" u="1"/>
        <s v="Simulacro de rescate vehicular " u="1"/>
        <s v="Actualización del árbol de servicios" u="1"/>
        <s v="Ejercicio práctico de Plan Específico de Respuesta (PER)" u="1"/>
        <s v="Socialización formatos y procedimientos de las diferetes modalidades de contratación" u="1"/>
        <s v="Documento de solicitud para el reconocimiento, certificación y/o acreditación del Equipo de Investigación de Incendios de la UAECOB ante la Dirección Nacional de Bomberos de Colombia, que incluya el análisis y diagnóstico correspondiente." u="1"/>
        <s v="Sistema Integrado de Conservación Documental" u="1"/>
        <s v="_x000a_Plan de Mantenimiento Preventivo y Correctivo de  Equipo Menor_x000a__x000a__x000a_" u="1"/>
        <s v="Creación de matriz de control y seguimiento de aprobación garantías" u="1"/>
        <s v="Ejercicio práctico de rescate por extensión y de aguas rápidas." u="1"/>
        <s v="Sistematización del procedimiento de capacitación a brigadas contra incendio empresarial" u="1"/>
        <s v="Implementación de (1) estación satélite forestal de bomberos sujeta al proyecto del sendero ambiental en los cerros orientales)" u="1"/>
        <s v="Planeación y organización de un evento de intercambio de experiencias con otros cuerpos de bomberos de Colombia sobre la implementación de la resolución 0358 de 2014 de la DNBC" u="1"/>
        <s v="Diseño, desarrollo e implementación del nuevo Sistema de Información Misional para la UAECOB" u="1"/>
        <s v="Herramienta tecnológica para la administración y gestión documental de la UAECOB Implementada." u="1"/>
        <s v="Realizar una actividad de conocimiento  y/o Reducción en riesgos en incendios, búsqueda y rescate y materiales peligrosos incluida en el plan de acción de  los CLGR-CC (Consejos locales de gestión del riesgo y cambio climático)." u="1"/>
        <s v="Articulación de la estrategia de “Gestión de Cambio Climático” con la estrategia de “Sensibilización de Club Bomberitos”. " u="1"/>
        <s v="Simulacro de rescate por extensión" u="1"/>
        <s v="_x000a_Plan de Calibracion de Equipo Menor" u="1"/>
        <s v="Modificación de la ruta de la calidad" u="1"/>
        <s v="Modelo de caracterización del relacionamiento de la UAECOB con sus grupos de interés" u="1"/>
        <s v="Manual Técnico de Rescate" u="1"/>
        <s v="Ejercicio de aseguramiento de agua en edificios de gran altura." u="1"/>
        <s v="Auditores internos en normas actualizadas, con formación certificada por organismos externos " u="1"/>
        <s v="Gestionar la adquisición de un predio para la elaboración de estudios, diseños y construcción de una (1) Escuela de Formación Bomberil y una (1) estación de Bomberos." u="1"/>
        <s v="Desarrollo de una campaña de prevención en el marco del documento de la estrategia &quot;Campañas de reducción del riesgo relacionadas con la prevención y mitigación de riesgos de incendio, MATPEL y otras emergencias competencia de la UAECOB&quot; articulado con los Consejos Locales de Gestión del Riesgo y Cambio Climático en las 20 localidades.  " u="1"/>
        <s v="Adopción SECOP II en los  procesos, formatos y procedimientos de contratación que se realizan en la Oficina Asesora Jurídica" u="1"/>
        <s v="Desarrollar Actividades de la estrategia del Club Bomberitos en el marco del mes de la prevención (Caravanas de la Prevención)" u="1"/>
        <s v="Identificación de nuevos requerimientos en el Sistema de Información Misional - Sub-módulo Revisiones Técnicas y Auto revisiones." u="1"/>
        <s v="*Continuación - Entornos de virtualización para la UAECOB Implementados" u="1"/>
        <s v="Documento diagnostico frente a escenarios de aglomeraciones de público permanentes (Teatros y Cinemas)" u="1"/>
        <s v="Desarrollar un programa que garantice el 100% del mantenimiento de la infraestructura física de las Estaciones de Bomberos y el Edificio Comando" u="1"/>
        <s v="Diagramas de flujo de proceso" u="1"/>
        <s v="Plan anual de auditoria vigencia 2018" u="1"/>
        <s v="Curso Bomberitos &quot;Nicolas Quevedo Rizo&quot;" u="1"/>
        <s v="Proyecto de virtualización de capacitación a brigadas contra incendio empresarial" u="1"/>
        <s v="Implementar un plan de reentrenamiento de tres días para servidores de los cargos bombero y cabo" u="1"/>
        <s v="Plan anual de auditoria vigencia 2019" u="1"/>
        <s v="Organización del III Congreso Internacional del Cuerpo Oficial Bomberos de Bogotá" u="1"/>
        <s v="Socialización a los oficiales y suboficiales de las diecisiete (17) estaciones, grupos especializados y Central de comunicaciones de la UAECOB; en los temas correspondientes a los procedimientos:_x000a_1. Determinación de Origen y causa de los incendios._x000a_2. Expedición de constancias de servicios de emergencia._x000a_" u="1"/>
        <s v="Feria Expo académica para la articulación de oferta educativa en la ciudad con los funcionarios de la entidad" u="1"/>
        <s v="Documento con el contenido de la ficha técnica del sistema de información requerido para la administración del proceso de Inventarios." u="1"/>
        <s v="Divulgación de una campaña de gestión del riesgo en las 20 localidades " u="1"/>
        <s v="*Continuación - Aplicación móvil para el sistema de información Misional Implementada" u="1"/>
        <s v="Implementar una Biblioteca virtual para la Unidad administrativa especial cuerpo oficial de bomberos Bogotá." u="1"/>
        <s v="Portafolio de Servicios UAECOB 2019" u="1"/>
        <s v="Integracion de los procesos de SIG-MIPG" u="1"/>
        <s v="Actualizar, publicar y seguimiento a la estrategia de cambio climático de la UAECOB" u="1"/>
        <s v="Capacitar en lenguaje de señas a los servidores que ejecuten acciones directas de atención a la ciudadanía" u="1"/>
        <s v="Implementación del  proyecto de prevención y autoprotección  comunitaria ante incedios forestales." u="1"/>
        <s v="Ejercicio práctico de entrenamiento y reentrenamiento en natación básica  al  personal operativo _x000a_de la Entidad  " u="1"/>
        <s v="Certificación ISO 9001-2015" u="1"/>
        <s v="Incorporación de la “Gestión del Cambio Climático” en las Oficinas Asesoras y Subdirecciones de la entidad en el marco de la estrategia de gestión de cambio climático." u="1"/>
        <s v="Simulacro de rescate vertical" u="1"/>
        <s v="*Continuación -Dotación Tecnológica para la Estación de Bomberos de Bosa B-8 implementada" u="1"/>
        <s v="Ejecución de las inspecciones técnicas  de seguridad humana y sistemas de protección contra incendios, solicitadas por los establecimientos, clasificados como riesgo moderado y alto." u="1"/>
        <s v="Actualización de Módulos de Capacitación Comunitaria" u="1"/>
        <s v="Atención del riesgo del TRANSPORTE AÉREO MASIVO  _x000a_DE PERSONAS" u="1"/>
        <s v="*Continuación - Herramienta tecnológica para la administración y gestión documental de la UAECOB Implementada." u="1"/>
        <s v="Gestionar la realización de un curso para la investigación de incendios forestales para la entidad con entidades externas" u="1"/>
        <s v="Bomberos Hoy el Informativo." u="1"/>
        <s v="Implementación proyecto de prevención y autoprotección  comunitaria ante incendios forestales." u="1"/>
      </sharedItems>
    </cacheField>
    <cacheField name="% Ponderación Producto" numFmtId="0">
      <sharedItems containsSemiMixedTypes="0" containsString="0" containsNumber="1" minValue="5.8799999999999998E-2" maxValue="1"/>
    </cacheField>
    <cacheField name="Meta Anual" numFmtId="0">
      <sharedItems containsMixedTypes="1" containsNumber="1" minValue="0.04" maxValue="100"/>
    </cacheField>
    <cacheField name="Unidad Medida" numFmtId="0">
      <sharedItems/>
    </cacheField>
    <cacheField name="Descripción Meta" numFmtId="0">
      <sharedItems longText="1"/>
    </cacheField>
    <cacheField name="Responsable Producto" numFmtId="0">
      <sharedItems/>
    </cacheField>
    <cacheField name="1° TRIM" numFmtId="0">
      <sharedItems containsSemiMixedTypes="0" containsString="0" containsNumber="1" minValue="0" maxValue="12"/>
    </cacheField>
    <cacheField name="2° TRIM" numFmtId="0">
      <sharedItems containsSemiMixedTypes="0" containsString="0" containsNumber="1" minValue="0" maxValue="25"/>
    </cacheField>
    <cacheField name="3° TRIM" numFmtId="0">
      <sharedItems containsString="0" containsBlank="1" containsNumber="1" minValue="0" maxValue="38"/>
    </cacheField>
    <cacheField name="4° TRIM" numFmtId="0">
      <sharedItems containsString="0" containsBlank="1" containsNumber="1" minValue="0" maxValue="50"/>
    </cacheField>
    <cacheField name="META TRI_x000a_(celda O)" numFmtId="0">
      <sharedItems containsString="0" containsBlank="1" containsNumber="1" minValue="0" maxValue="405"/>
    </cacheField>
    <cacheField name="Programado trimestre" numFmtId="0">
      <sharedItems containsString="0" containsBlank="1" containsNumber="1" minValue="0" maxValue="20"/>
    </cacheField>
    <cacheField name="AVANCE  TRIM" numFmtId="0">
      <sharedItems containsMixedTypes="1" containsNumber="1" minValue="0" maxValue="12"/>
    </cacheField>
    <cacheField name="Descripción Avance y/o justificación del incumplimiento" numFmtId="0">
      <sharedItems containsBlank="1" longText="1"/>
    </cacheField>
    <cacheField name="Evidencia" numFmtId="0">
      <sharedItems containsBlank="1" longText="1"/>
    </cacheField>
    <cacheField name="Acción de mejora _x000a_*aplica si no se presentó avance" numFmtId="0">
      <sharedItems containsBlank="1" longText="1"/>
    </cacheField>
    <cacheField name="META TRI_x000a_(celda P)" numFmtId="0">
      <sharedItems containsSemiMixedTypes="0" containsString="0" containsNumber="1" minValue="0" maxValue="25"/>
    </cacheField>
    <cacheField name="Programado trimestre2" numFmtId="9">
      <sharedItems containsSemiMixedTypes="0" containsString="0" containsNumber="1" minValue="0" maxValue="17"/>
    </cacheField>
    <cacheField name="AVANCE  2DO TRIM" numFmtId="0">
      <sharedItems containsMixedTypes="1" containsNumber="1" minValue="0" maxValue="25"/>
    </cacheField>
    <cacheField name="Descripción Avance y/o justificación del incumplimiento2" numFmtId="9">
      <sharedItems containsBlank="1" longText="1"/>
    </cacheField>
    <cacheField name="Evidencia2" numFmtId="0">
      <sharedItems containsBlank="1" longText="1"/>
    </cacheField>
    <cacheField name="Acción de mejora _x000a_*aplica si no se presentó avance2" numFmtId="0">
      <sharedItems containsBlank="1" longText="1"/>
    </cacheField>
    <cacheField name="Cumplimiento " numFmtId="9">
      <sharedItems containsSemiMixedTypes="0" containsString="0" containsNumber="1" minValue="0" maxValue="1.6"/>
    </cacheField>
    <cacheField name="Tipo de resultado" numFmtId="9">
      <sharedItems containsBlank="1" count="10">
        <s v="EXCELENTE"/>
        <s v="BUENO"/>
        <s v="MALO"/>
        <s v="REGULAR"/>
        <m u="1"/>
        <s v="EJECUTADO" u="1"/>
        <s v="SIN EJECUTAR" u="1"/>
        <s v="No aplica" u="1"/>
        <s v="CUMPLIDO" u="1"/>
        <s v="NA" u="1"/>
      </sharedItems>
    </cacheField>
    <cacheField name="Estado del Producto" numFmtId="0">
      <sharedItems containsBlank="1" count="6">
        <s v="EN EJECUCIÓN"/>
        <s v="SIN EJECUTAR"/>
        <m u="1"/>
        <s v="EJECUTADO" u="1"/>
        <s v="CUMPLIDO" u="1"/>
        <s v="NA" u="1"/>
      </sharedItems>
    </cacheField>
    <cacheField name="AVANCE PONDERADO" numFmtId="9">
      <sharedItems containsSemiMixedTypes="0" containsString="0" containsNumber="1" minValue="0" maxValue="0.88"/>
    </cacheField>
    <cacheField name="Cumplimiento 1er tri." numFmtId="0" formula="IFERROR((#NAME?/#NAME?),0)" databaseField="0"/>
  </cacheFields>
</pivotCacheDefinition>
</file>

<file path=xl/pivotCache/pivotCacheDefinition2.xml><?xml version="1.0" encoding="utf-8"?>
<pivotCacheDefinition xmlns="http://schemas.openxmlformats.org/spreadsheetml/2006/main" xmlns:r="http://schemas.openxmlformats.org/officeDocument/2006/relationships" r:id="rId1" refreshedBy="IVEETSA" refreshedDate="44101.610719791664" createdVersion="6" refreshedVersion="3" minRefreshableVersion="3" recordCount="248">
  <cacheSource type="worksheet">
    <worksheetSource ref="B5:AC253" sheet="PLAN DE ACCIÓN 2020 Actividades"/>
  </cacheSource>
  <cacheFields count="29">
    <cacheField name="Pilar o Eje Transversal" numFmtId="0">
      <sharedItems containsBlank="1"/>
    </cacheField>
    <cacheField name="Meta Plan de Desarrollo o de Producto" numFmtId="0">
      <sharedItems containsBlank="1"/>
    </cacheField>
    <cacheField name="OBJETIVOS ESTRATEGICOS" numFmtId="0">
      <sharedItems containsBlank="1" longText="1"/>
    </cacheField>
    <cacheField name="PROCESO" numFmtId="0">
      <sharedItems containsBlank="1"/>
    </cacheField>
    <cacheField name="DEPENDENCIA" numFmtId="0">
      <sharedItems containsBlank="1" count="34">
        <s v="Subdirección de Gestión del Riesgo"/>
        <m/>
        <s v="Conocimiento del Riesgo "/>
        <s v="Evaluación Independiente"/>
        <s v="Gestión de Asuntos Jurídicos"/>
        <s v="Gestión de Infraestructura"/>
        <s v="Gestión de las Comunicaciones"/>
        <s v="Gestión estratégica "/>
        <s v="Gestión Humana"/>
        <s v="Gestión Integral de Incendios"/>
        <s v="Gestión Integral de Incendios, Gestión para la Búsqueda y Rescate, Gestión Logística de Emergencias."/>
        <s v="Gestion Integral de Parque Automotor y HEAS"/>
        <s v="Gestión Tecnológica"/>
        <s v="Reducción del Riesgo"/>
        <s v="9. Subdirección de Gestión Humana" u="1"/>
        <s v="REDUCCION DEL RIESGO" u="1"/>
        <s v="Gestión de Servicio a la Ciudadania" u="1"/>
        <s v="Gestión del Talento Humano" u="1"/>
        <s v="6. Subdirección Operativa" u="1"/>
        <s v="1. Dirección" u="1"/>
        <s v="Gestión de las Comunicaciones Internas y Externas" u="1"/>
        <s v="Gestión para la Búsqueda y Rescate" u="1"/>
        <s v="Gestión Estratégica" u="1"/>
        <s v="CONOCIMIENTO DEL RIESGO" u="1"/>
        <s v="7. Subdirección Logística" u="1"/>
        <s v="4. Oficina Asesora Jurídica" u="1"/>
        <s v="2. Oficina de Control Interno" u="1"/>
        <s v="5. Subdirección de Gestión del Riesgo" u="1"/>
        <s v="Gestión Integral de Vehículos y Equipos" u="1"/>
        <s v="Gestión Administrativa" u="1"/>
        <s v="Gestión Integrada" u="1"/>
        <s v="8. Subdirección de Gestión Corporativa" u="1"/>
        <s v="Gestión Financiera" u="1"/>
        <s v="3. Oficina Asesora de Planeación" u="1"/>
      </sharedItems>
    </cacheField>
    <cacheField name="DEPENDENCIA RESPONSABLE" numFmtId="0">
      <sharedItems containsBlank="1"/>
    </cacheField>
    <cacheField name="No." numFmtId="0">
      <sharedItems containsString="0" containsBlank="1" containsNumber="1" containsInteger="1" minValue="1" maxValue="17"/>
    </cacheField>
    <cacheField name="Nombre del producto" numFmtId="0">
      <sharedItems containsBlank="1" longText="1"/>
    </cacheField>
    <cacheField name="% Ponderación Producto" numFmtId="0">
      <sharedItems containsString="0" containsBlank="1" containsNumber="1" minValue="0.06" maxValue="1"/>
    </cacheField>
    <cacheField name="Meta Anual" numFmtId="0">
      <sharedItems containsBlank="1" containsMixedTypes="1" containsNumber="1" minValue="0.8" maxValue="100"/>
    </cacheField>
    <cacheField name="Unidad Medida" numFmtId="0">
      <sharedItems containsBlank="1"/>
    </cacheField>
    <cacheField name="Descripción Meta" numFmtId="0">
      <sharedItems containsBlank="1" longText="1"/>
    </cacheField>
    <cacheField name="Responsable Producto" numFmtId="0">
      <sharedItems containsBlank="1"/>
    </cacheField>
    <cacheField name="No.2" numFmtId="0">
      <sharedItems containsSemiMixedTypes="0" containsString="0" containsNumber="1" containsInteger="1" minValue="1" maxValue="8"/>
    </cacheField>
    <cacheField name="ACTIVIDADES DEL PRODUCTO" numFmtId="0">
      <sharedItems longText="1"/>
    </cacheField>
    <cacheField name="% Ponderación Actividades" numFmtId="9">
      <sharedItems containsSemiMixedTypes="0" containsString="0" containsNumber="1" minValue="0.05" maxValue="1"/>
    </cacheField>
    <cacheField name="Fecha Inicio" numFmtId="14">
      <sharedItems containsSemiMixedTypes="0" containsNonDate="0" containsDate="1" containsString="0" minDate="2019-06-01T00:00:00" maxDate="2020-12-02T00:00:00"/>
    </cacheField>
    <cacheField name="Fecha fin" numFmtId="14">
      <sharedItems containsDate="1" containsMixedTypes="1" minDate="2020-01-31T00:00:00" maxDate="2021-01-01T00:00:00"/>
    </cacheField>
    <cacheField name="Reponderación actividad calculo en el periodo" numFmtId="9">
      <sharedItems containsString="0" containsBlank="1" containsNumber="1" minValue="0" maxValue="1"/>
    </cacheField>
    <cacheField name="Responsable Actividad" numFmtId="0">
      <sharedItems containsBlank="1"/>
    </cacheField>
    <cacheField name="Avance % _x000a_*En escala de 1 a 100%" numFmtId="0">
      <sharedItems containsString="0" containsBlank="1" containsNumber="1" minValue="0" maxValue="1"/>
    </cacheField>
    <cacheField name="Descripción avance y/o justificación del incumplimiento" numFmtId="0">
      <sharedItems containsBlank="1" longText="1"/>
    </cacheField>
    <cacheField name="CUMPLIMIENTO ACTIVIDADES" numFmtId="0">
      <sharedItems containsMixedTypes="1" containsNumber="1" minValue="0" maxValue="1"/>
    </cacheField>
    <cacheField name="Avance % _x000a_*En escala de 1 a 100%2" numFmtId="0">
      <sharedItems containsBlank="1" containsMixedTypes="1" containsNumber="1" minValue="0" maxValue="1"/>
    </cacheField>
    <cacheField name="Descripción avance y/o justificación del incumplimiento2" numFmtId="0">
      <sharedItems containsBlank="1" longText="1"/>
    </cacheField>
    <cacheField name="CUMPLIMIENTO ACTIVIDADES2" numFmtId="9">
      <sharedItems containsMixedTypes="1" containsNumber="1" minValue="0" maxValue="0.8"/>
    </cacheField>
    <cacheField name="AVANCE PONDERADO PERIODO EVALUADO PA" numFmtId="9">
      <sharedItems containsMixedTypes="1" containsNumber="1" minValue="0" maxValue="0.8"/>
    </cacheField>
    <cacheField name="AVANCE PONDERADO ACUMULADO PA" numFmtId="165">
      <sharedItems containsMixedTypes="1" containsNumber="1" minValue="0" maxValue="0.5"/>
    </cacheField>
    <cacheField name="Cumplimiento Acti." numFmtId="0" formula="'AVANCE PONDERADO PERIODO EVALUADO PA'/'Reponderación actividad calculo en el periodo'" databaseField="0"/>
  </cacheFields>
</pivotCacheDefinition>
</file>

<file path=xl/pivotCache/pivotCacheRecords1.xml><?xml version="1.0" encoding="utf-8"?>
<pivotCacheRecords xmlns="http://schemas.openxmlformats.org/spreadsheetml/2006/main" xmlns:r="http://schemas.openxmlformats.org/officeDocument/2006/relationships" count="75">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
    <x v="0"/>
    <s v="5. Subdirección de Gestión del Riesgo"/>
    <n v="1"/>
    <x v="0"/>
    <n v="5.8799999999999998E-2"/>
    <n v="1"/>
    <s v="cartografia"/>
    <s v="Estructuración de un Sistema de Información Geográfica que sirva como insumo para análisis del riesgo de las emergencias que atiende la entidad"/>
    <s v="Subdirección de Gestion del Riesgo"/>
    <n v="0"/>
    <n v="0.3"/>
    <n v="0.57999999999999996"/>
    <n v="1"/>
    <n v="0"/>
    <n v="0"/>
    <s v="La Accion auno no esta programada para dar inicio"/>
    <m/>
    <m/>
    <m/>
    <n v="0.3"/>
    <n v="0.3"/>
    <n v="0.3"/>
    <s v="Para la consolidación de un Sistema de Información Geográfica, se ha buscado información espacial de variables que puedan ser incluidas dentro del análisis del riesgo por incendios, incidentes con materiales peligrosos y rescates. Para lo anterior se ha realizado una búsqueda en las plataformas dispuestas para la publicación de información geográfica oficial (Mapas Bogotá, IGAC, Datos abiertos y ESRI Colombia) y en los visores geográficos propios de cada institución. Así mismo, con el objeto de tener información en formato Shapefile, se ha realizado solicitud formal a entidades como Secretaría de Integración Social, DANE y Secretaría Distrital de Planeación, no obstante, se está a la espera de la información la cual ha tomado mayor tiempo debido a la emergencia sanitaria, económica y ecológica que se está atravesando. Adicionalmente, se ha adelantado los estudios de mercado para la renovación de las dos licencias de ArcGis con las que cuenta la entidad y la adquisición de una nueva.  "/>
    <s v="Informe de gestión presentado a la Dirección con la información y presentación el PPT"/>
    <m/>
    <n v="1"/>
    <x v="0"/>
    <x v="0"/>
    <n v="5.8799999999999998E-2"/>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
    <x v="0"/>
    <s v="5. Subdirección de Gestión del Riesgo"/>
    <n v="2"/>
    <x v="1"/>
    <n v="5.8799999999999998E-2"/>
    <n v="2"/>
    <s v="Documento Escenarios de riesgo"/>
    <s v="Elaboración de documentos de escenarios de riesgo de incendios estructurales y remosión en masa."/>
    <s v="Subdirección de Gestion del Riesgo"/>
    <n v="0"/>
    <n v="0.23"/>
    <n v="0.4"/>
    <n v="1"/>
    <n v="0"/>
    <n v="0"/>
    <s v="La Accion auno no esta programada para dar inicio"/>
    <m/>
    <m/>
    <m/>
    <n v="0.23"/>
    <n v="0.23"/>
    <n v="0.23"/>
    <s v="Se realiza la caracterización de los escenarios de riesgos de la localidad Kenney"/>
    <s v="Informe de gestión presentado a la Dirección con la información y presentación el PPT"/>
    <m/>
    <n v="1"/>
    <x v="0"/>
    <x v="0"/>
    <n v="5.8799999999999998E-2"/>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
    <x v="0"/>
    <s v="5. Subdirección de Gestión del Riesgo"/>
    <n v="3"/>
    <x v="2"/>
    <n v="5.8799999999999998E-2"/>
    <n v="1"/>
    <s v="sala de monitoreo"/>
    <s v="Instalación y puesta en marcha de sala de monitoreo"/>
    <s v="Subdirección de Gestion del Riesgo"/>
    <n v="0.1"/>
    <n v="0.55000000000000004"/>
    <n v="0.75"/>
    <n v="1"/>
    <n v="0.1"/>
    <n v="0.1"/>
    <s v="Se realizo el esquema borrador del procdimiento de la sala de monitoreo para su revision y aprobacion."/>
    <m/>
    <m/>
    <m/>
    <n v="0.55000000000000004"/>
    <n v="0.45000000000000007"/>
    <n v="0.55000000000000004"/>
    <s v="Se realizo la formulacion de las actividades del procedimiento para el monitoreo de los eventos e incidentes en la ciudad de Bogotá, asi como la determinacion del objetivo, alcance y responsables, se encuentra en proceso de validacion._x000a_Se realizo la instalacion primaria de la sala de monitoreo con recursos provisionales, se encuentra pendiente la adecuacion tecnologica definitiva._x000a_Se tiene en funcionamiento una base de datos de la cual se optiene un reporte que se encuentra en proceso de modificacion."/>
    <s v="Matrices de seguimiento de la sala de monitoreo_x000a_Reporte diario de la sala de monitoreo"/>
    <m/>
    <n v="1"/>
    <x v="0"/>
    <x v="0"/>
    <n v="5.8799999999999998E-2"/>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
    <x v="0"/>
    <s v="5. Subdirección de Gestión del Riesgo"/>
    <n v="4"/>
    <x v="3"/>
    <n v="5.8799999999999998E-2"/>
    <n v="52"/>
    <s v="Socializaciones"/>
    <s v="Desarrollo de socializaciones para las 17 estaciones en los 3 turnos y central de comunicaciones de la UAECOBB"/>
    <s v="Subdirección de Gestion del Riesgo"/>
    <n v="0"/>
    <n v="0.44"/>
    <n v="0.7"/>
    <n v="1"/>
    <n v="0"/>
    <n v="0"/>
    <s v="La Accion auno no esta programada para dar inicio"/>
    <m/>
    <m/>
    <m/>
    <n v="0.44"/>
    <n v="0.44"/>
    <n v="0.44"/>
    <s v="El equipo de investigación de incendios realizó mesas de trabajo para la planificación de las socializaciones y generó la estrategia y el cronograma"/>
    <s v="Actas de reunión"/>
    <m/>
    <n v="1"/>
    <x v="0"/>
    <x v="0"/>
    <n v="5.8799999999999998E-2"/>
  </r>
  <r>
    <x v="1"/>
    <s v="71. Incrementar a un 90% la sostenibilidad del SIG en el Gobierno Distrital"/>
    <s v="4. Fortalecer la capacidad de gestión y desarrollo institucional e interinstitucional, para consolidar la modernización de la UAECOB y llevarla a la excelencia"/>
    <s v="Evaluación Independiente"/>
    <x v="1"/>
    <s v="2. Oficina de Control Interno"/>
    <n v="1"/>
    <x v="4"/>
    <n v="1"/>
    <n v="1"/>
    <s v="Porcentaje"/>
    <s v="Cumplir el 100% de las actividades programadas en el Plan Anual de Auditorías para la vigencia"/>
    <s v="Rubén Antonio Mora Garcés_x000a_Jefe Oficina de Control Interno"/>
    <n v="0.25"/>
    <n v="0.5"/>
    <n v="0.75"/>
    <n v="1"/>
    <n v="0.25"/>
    <n v="0.25"/>
    <n v="0.2132"/>
    <s v="Se tenían programadas 34 actividades que presentan el seguimiento resultado:_x000a_Sin iniciar:  5 estaban programadas para iniciar en febrero y marzo y terminarlas en mayo y junio, una actividad que no fue posible realizarla relacionada con la Sensibilización en el uso de la herramienta plan de mejoramiento institucional en la Unidad y Análisis de Causas por la declaración de estado de Emergencia y otra relacionada con la Auditoría a procedimientos de Prensa y Comunicaciones que se tiene prevista terminarla el 30 de abril, así como la auditoría a los procedimientos de Seguros, entre otros, todos por la declaratoria de trabajo en casa no logró iniciar su ejecución. _x000a_En ejecución: 5, tres para cumplir en abril y una en mayo_x000a_Cumplidas: 24_x000a_En términos: 18_x000a_Fuera de términos :6"/>
    <s v="Actas de reunión, video reuniones, informes de seguimiento, correos, certificados de publicación de información, oficios radicados."/>
    <s v="Con el fin de mejorar el cumplimiento del plan y de liberar la carga de trabajo en los meses siguientes y así iniciar con las actividades que por el aislamiento preventivo no sean realizado, se adelantaran las  siguientes actividades por parte de  los profesionales de la OCI estando trabajo en casa._x000a_1. Plan de seguridad vial: planeada para abril_x000a_2. . Ley 1712/2014, planeada para mayo_x000a_3. Seguimiento al Comité de sostenibilidad contable: planeada para abril_x000a_4. Informe Directiva 003/2013: entregar informe en mayo_x000a_5. Seguimiento al Nuevo Marco normativo: programada para mayo_x000a_6. Capacitación análisis de causas: planeada para marzo._x000a_Asimismo, se realizarán entrevistas virtuales con los jefes de estación para culminar la auditoría a los procesos de Central de Radio y seguimiento al parque automotor, es posible que se puedan adelantar otras actividades, pero todo depende de como avance el acceso de información de los procesos y de la OCI._x000a_También se tiene previsto programar un CCCI  una vez se reanude el trabajo presencial con el fin de solicitar la modificación y eliminación de actividades PAA 2020."/>
    <n v="0.5"/>
    <n v="0.25"/>
    <n v="0.44"/>
    <s v="Se tenían programadas 26  actividades para el segundo trimestre y presentaron el siguiente resultado:_x000a_Sin iniciar: 2_x000a_En ejecución: 9 las cuales  cumplen en julio  de 2020_x000a_Cumplidas: 15_x000a_En términos: 13_x000a_Fuera de términos :2"/>
    <s v="Actas de reunión, video reuniones, informes de seguimiento, correos, certificados de publicación de información, oficios radicados."/>
    <s v="Se incluira la actividad  ee la OCI para cumplirla en el tercer timestre 2020 y se requerirá al área de SST con el fin de que informe la fecha en la cual se ejecutará la auditoría programada a la Implementación Estándares Mínimos del SG-SST - Resolución 312-2019- Área de SST"/>
    <n v="0.88"/>
    <x v="1"/>
    <x v="0"/>
    <n v="0.88"/>
  </r>
  <r>
    <x v="1"/>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n v="1"/>
    <x v="5"/>
    <n v="0.25"/>
    <n v="1"/>
    <s v="Porcentaje"/>
    <s v="Formatos y procedimientos actualizados"/>
    <s v="Jefe Oficina Asesora Jurídica"/>
    <n v="0.1"/>
    <n v="0.2"/>
    <n v="0.3"/>
    <n v="1"/>
    <m/>
    <m/>
    <n v="0.1"/>
    <s v="Se elaboró y se actualizó formatos y prodecimientos de contratacion como la lista de chequeo con 3 nuevos requisitos:1. Constancia de Registro en el Banco de Hojas de Vida 2. Formato Único de Declaración de Bienes y Rentas Sigep.3.Formato de Publicación proactiva “Declaración de Bienes y rentas y registro de conflictos de interés” de la página del Departamento Administrativo de la Función Pública Distrital” con el fin de llevar un control y seguimiento adecuado de la UAECOB"/>
    <m/>
    <m/>
    <n v="0.2"/>
    <n v="0.1"/>
    <n v="0.2"/>
    <s v="Se adaptan procedimientos a funcionalidades de SECOP II y se elimina solicitud de viabilidad que queda incluido en el nuevo formato de solicitud de CDP- Modalidad contratacion Directa"/>
    <s v="\\172.16.92.9\Ruta de la Calidad\03. PROCESOS DE APOYO\GESTIÓN DE ASUNTOS JURÍDICOS\03. PROCEDIMIENTOS\CONTRATACIÓN\04. CONTRATACIÓN DIRECTA"/>
    <m/>
    <n v="1"/>
    <x v="0"/>
    <x v="0"/>
    <n v="0.25"/>
  </r>
  <r>
    <x v="1"/>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n v="2"/>
    <x v="6"/>
    <n v="0.25"/>
    <n v="1"/>
    <s v="Porcentaje"/>
    <s v="Actas de reunión"/>
    <s v="Jefe Oficina Asesora Jurídica"/>
    <n v="0.1"/>
    <n v="0.2"/>
    <n v="0.3"/>
    <n v="1"/>
    <m/>
    <m/>
    <n v="0.1"/>
    <s v="Actas de reunión en los meses de. Febrero y Marzo de 2020 para socializar procedimientos contratacion."/>
    <m/>
    <m/>
    <n v="0.2"/>
    <n v="0.1"/>
    <n v="0.2"/>
    <s v="Se publico el manual de contratación, el formato de análisis del sector y el procedimiento de licitación pública en la ruta de la calidada._x000a_Durante el tercer trimestre se realizarán las socializaciones con las áreas"/>
    <s v="\\172.16.92.9\Ruta de la Calidad\03. PROCESOS DE APOYO\GESTIÓN DE ASUNTOS JURÍDICOS\03. PROCEDIMIENTOS\CONTRATACIÓN"/>
    <m/>
    <n v="1"/>
    <x v="0"/>
    <x v="0"/>
    <n v="0.25"/>
  </r>
  <r>
    <x v="1"/>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n v="3"/>
    <x v="7"/>
    <n v="0.25"/>
    <n v="1"/>
    <s v="Porcentaje"/>
    <s v="Memorias jornada"/>
    <s v="Jefe Oficina Asesora Jurídica"/>
    <n v="0.1"/>
    <n v="0.2"/>
    <n v="0.3"/>
    <n v="1"/>
    <m/>
    <m/>
    <n v="0.1"/>
    <s v="No se realizado ninguna socialización ni jornadas de contratación estatal."/>
    <m/>
    <m/>
    <n v="0.2"/>
    <n v="0.1"/>
    <n v="0.2"/>
    <s v="Se realizaron capacitaciones al equipo de Jurídica en manejo de SECOP en el mes de Junio._x000a_Se gestionan capacitaciones con Colombia Compra Eficiente para la entidad que son realizadas en Agosto."/>
    <s v="Pantallazo reunión"/>
    <m/>
    <n v="1"/>
    <x v="0"/>
    <x v="0"/>
    <n v="0.25"/>
  </r>
  <r>
    <x v="1"/>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n v="4"/>
    <x v="8"/>
    <n v="0.25"/>
    <n v="1"/>
    <s v="Porcentaje"/>
    <s v="Memorias jornada"/>
    <s v="Jefe Oficina Asesora Jurídica"/>
    <n v="0.1"/>
    <n v="0.2"/>
    <n v="0.3"/>
    <n v="1"/>
    <m/>
    <m/>
    <n v="0.1"/>
    <s v="No se realizado ninguna socialización ni jornadas de defensa judicial."/>
    <m/>
    <m/>
    <n v="0.2"/>
    <n v="0.1"/>
    <n v="0"/>
    <s v="No se realizado ninguna socialización ni jornadas de defensa judicial."/>
    <m/>
    <s v="se realizaran estas jornadas en el caso que sea pertinente para la Entidad"/>
    <n v="0"/>
    <x v="2"/>
    <x v="1"/>
    <n v="0"/>
  </r>
  <r>
    <x v="1"/>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1"/>
    <x v="9"/>
    <n v="0.08"/>
    <n v="1"/>
    <s v="Porcentaje"/>
    <s v="Gestionar la adquisición de un predio para la construcción de una (1) Escuela de Formación Bomberil."/>
    <s v="Coordinador de Infraestructura - Marco Hernández"/>
    <n v="0.25"/>
    <n v="0.25"/>
    <n v="0.5"/>
    <n v="1"/>
    <n v="0.25"/>
    <n v="0.25"/>
    <n v="0.03"/>
    <s v="                                                                                                                                                                                                                                                                                                                                                                                                                                                                                                                                                                                                                                                                                                           "/>
    <s v="* Oficio intención de recibir predio dirigido al DADEP - radicado No. 2020E001498 ID: 37512."/>
    <m/>
    <n v="0.25"/>
    <n v="0"/>
    <n v="0.47"/>
    <s v="Se elabora presentación que identifica las áreas y uso del suelo necesarias para la Escuela de Formación Bomberil, con el fin de realizar la busqueda dentro de los predios disponibles._x000a_Se realiza mesa técnica virtual el día 25 de junio de 2020 entre profesionales del DADEP y de la UAECOB, con el fin de presentar las necesidades en cuanto a los predios._x000a_Se recibe del DADEP el listado de predios disponibles que cumplen con los requisitos técnicos expuestos en mesa técnica."/>
    <s v="* Presentación necesidades UAECOB._x000a_* Correo electrónico del DADEP de los predios disponibles."/>
    <m/>
    <n v="1"/>
    <x v="0"/>
    <x v="0"/>
    <n v="0.08"/>
  </r>
  <r>
    <x v="1"/>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2"/>
    <x v="10"/>
    <n v="0.08"/>
    <n v="1"/>
    <s v="Porcentaje"/>
    <s v="Estructuración y elaboración de los estudios previos para la adecuación y ampliación de la Estación de Bomberos de Marichuela - B10."/>
    <s v="Coordinador de Infraestructura - Marco Hernández"/>
    <n v="0"/>
    <n v="0"/>
    <n v="0.5"/>
    <n v="1"/>
    <n v="0"/>
    <m/>
    <n v="0.05"/>
    <s v="Se emite concepto técnico y jurídico por parte del Apoyo a la Supervisión y de la OAJ con relación al pago de las expensas."/>
    <s v="* Concepto técnico emitido por el apoyo a la supervisión._x000a_* Concepto jurídico emitido por la OAJ Radicado No. 2020I005630 ID: 38512."/>
    <m/>
    <n v="0"/>
    <n v="0"/>
    <n v="0.08"/>
    <s v="El día 24 de junio de 2020 se efectúa el pago de la Licencia de Construcción y se encuentra a la espera de que quede ejecutoriada.  "/>
    <s v="* Pago realizado por parte del consultor de las expensas de la Licencia de Construcción"/>
    <m/>
    <n v="0"/>
    <x v="2"/>
    <x v="1"/>
    <n v="0"/>
  </r>
  <r>
    <x v="1"/>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3"/>
    <x v="11"/>
    <n v="0.08"/>
    <n v="1"/>
    <s v="Porcentaje"/>
    <s v="Atender las necesidades definidas en el plan de mantenimiento de las estaciones de bomberos y el edificio comando. "/>
    <s v="Coordinador de Infraestructura - Marco Hernández"/>
    <n v="0.2"/>
    <n v="0.5"/>
    <n v="0.8"/>
    <n v="1"/>
    <n v="0.2"/>
    <m/>
    <n v="0.21"/>
    <s v="Se adelantan visitas técnicas a las estaciones de bomberos con el fin de verificar el estado actual de su infraestructura y evidenciar las necesidades. Posteriormente, se elaboran fichas tecnicas para la vigencia 2020 con el diagnóstico de las necesidades que se presentan en las estaciones de bomberos."/>
    <s v="* Fichas técnicas elaboradas para cada estación."/>
    <m/>
    <n v="0.5"/>
    <n v="0.3"/>
    <n v="0.32"/>
    <s v="Se adelantan visitas técnicas a las estaciones de bomberos con el fin de verificar el estado actual de su infraestructura y evidenciar las necesidades. Posteriormente, se elaboran fichas tecnicas para la vigencia 2020 con el diagnóstico de las necesidades que se presentan en las estaciones de bomberos."/>
    <s v="* Fichas técnicas elaboradas para cada estación."/>
    <m/>
    <n v="0.64"/>
    <x v="3"/>
    <x v="0"/>
    <n v="5.1200000000000002E-2"/>
  </r>
  <r>
    <x v="1"/>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4"/>
    <x v="12"/>
    <n v="0.08"/>
    <n v="1"/>
    <s v="Porcentaje"/>
    <s v="Gestionar la adquisición de dos predios para la construcción de dos (2) estaciones de Bomberos."/>
    <s v="Coordinador de Infraestructura - Marco Hernández"/>
    <n v="0.25"/>
    <n v="0.25"/>
    <n v="0.5"/>
    <n v="1"/>
    <n v="0.25"/>
    <m/>
    <n v="0.01"/>
    <s v="Se realiza busqueda de predios en las paginas web del DADEP y de la Caja de Vivienda Popular, donde se debe identificar un predio que cumpla con las especificaciones técnicas y de operatividad necesarias para las nuevas estaciones de bomberos, en ese sentido se realiza la verificación para las UPZs Calandaima y Nuevo Usme. Ubicaciones dispuestas en el Decreto 563 de 2007."/>
    <m/>
    <m/>
    <n v="0.25"/>
    <n v="0"/>
    <n v="0.4"/>
    <s v="Se elabora presentación que identifica las áreas y uso del suelo necesarias para las estaciones de bomberos, con el fin de realizar la busqueda dentro de los predios disponibles._x000a_Se realiza mesa técnica virtual el día 25 de junio de 2020 entre profesionales del DADEP y de la UAECOB, con el fin de presentar las necesidades en cuanto a los predios._x000a_Se recibe del DADEP el listado de predios disponibles que cumplen con los requisitos técnicos expuestos en mesa técnica., en ese sentido se realizará la verificación para las UPZs Calandaima y Nuevo Usme. Ubicaciones dispuestas en el Decreto 563 de 2007."/>
    <s v="* Presentación necesidades UAECOB._x000a_* Correo electrónico del DADEP de los predios disponibles"/>
    <m/>
    <n v="1.6"/>
    <x v="0"/>
    <x v="0"/>
    <n v="0.128"/>
  </r>
  <r>
    <x v="1"/>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5"/>
    <x v="13"/>
    <n v="0.08"/>
    <n v="1"/>
    <s v="Porcentaje"/>
    <s v="Recibir el 100% de los estudios y diseños para la construcción de la estación de bomberos de Ferias."/>
    <s v="Coordinador de Infraestructura - Marco Hernández"/>
    <n v="0.4"/>
    <n v="0.6"/>
    <n v="0.8"/>
    <n v="1"/>
    <n v="0.4"/>
    <m/>
    <n v="0.05"/>
    <s v="Se solicita aclaración del Decreto 563 de 2007 ante la SDP, con el fin de tener claridad en los índices de construcción e índices de ocupación que debe regirse para el diseño de la nueva estación. La SDP da respuesta a la comunicación y se encuentra en estudio por parte de la obra y la interventoría."/>
    <s v="* Solicitud de aclaración de norma Radicado No. 2020E001013 ID: 34678._x000a_* Respuesta SDP - Concepto de norma Radicado No. 2-2020-17821."/>
    <m/>
    <n v="0.6"/>
    <n v="0.19999999999999996"/>
    <n v="0.05"/>
    <s v="Contrato No. 436 de 2019 se encuentra suspendido motivado por la pandemia causada por el covid-19."/>
    <m/>
    <s v="Se debe reiniciar el contrato No. 436 de 2019 para continuar con la ejecución de los estudios y diseños de la estación de bomberos de ferias."/>
    <n v="8.3333333333333343E-2"/>
    <x v="2"/>
    <x v="0"/>
    <n v="6.666666666666668E-3"/>
  </r>
  <r>
    <x v="1"/>
    <s v="71. Incrementar a un 90% la sostenibilidad del SIG en el Gobierno Distrital"/>
    <s v="4. Fortalecer la capacidad de gestión y desarrollo institucional e interinstitucional, para consolidar la modernización de la UAECOB y llevarla a la excelencia"/>
    <s v="Gestión de Servicio a la Ciudadanía"/>
    <x v="4"/>
    <s v="8. Subdirección de Gestión Corporativa"/>
    <n v="6"/>
    <x v="14"/>
    <n v="0.08"/>
    <n v="1"/>
    <s v="Porcentaje"/>
    <s v="Total de documentos asociados a Gestión de Servicio a la Ciudadanía revisados y ajustados de acuerdo a lo definido."/>
    <s v="Servicio a la Ciudadanía - Jasbleidi Mojica Cardona"/>
    <n v="0.2"/>
    <n v="0.5"/>
    <n v="0.7"/>
    <n v="1"/>
    <n v="0.2"/>
    <m/>
    <n v="0.54"/>
    <s v="Se listaron los documentos asociados a la Gestión de Servicio a la Ciudadanía de la UAECOB, definiendo cronogramade revisión y ajustes._x000a_"/>
    <s v="6.1 Cronograma de actualización de documentos asociados a la Gestión de Servicio a la Ciudadanía de la UAECOB._x000a__x000a_ 6.2 Se realiza revisión y propuesta de ajuste de Procedimiento para Tramite de Requerimientos de la Ciudadanía en la UAECOB._x000a__x000a_6.3 Se diseña propuesta de Instructivo de Canales de Interacción en la UAECOB._x000a__x000a_ 6.4 Dichos documentos fueron remitidos al equipo SGI de la SGC y de calidad de OAP para su revisión y recomendaciones."/>
    <s v="6.1  Listado y cronograma de actualización_x000a__x000a_6.2 Propuesta de ajuste de Procedimiento para Tramite de Requerimientos de la Ciudadanía en la UAECOB._x000a__x000a_ 6.3 Propuesta de Instructivo de Canales de Interacción en la UAECOB._x000a__x000a_ 6.4 Dichos documentos fueron remitidos al equipo SGI de la SGC y de calidad de OAP para su revisión y recomendaciones."/>
    <n v="0.5"/>
    <n v="0.3"/>
    <n v="0.5"/>
    <s v="a) Se ajusta el cronograma de actualización de  documentos asociados a Gestión de Servicio a la Ciudadanía el  11/05/2020 , teniendo en cuenta la necesidad de priorizar algunas documentos._x000a__x000a_b) Se realiza revisión y actualización de la Caracterización del proceso de GSC junto con los indicadores, dichos documentos fueron trabajados conjuntamente con los equipos el SIG y mejora continua, el 8 de julio de 2020 se remite por parte del equipo SIG, el documento para gestión por parte de la OAP. _x000a__x000a_c) Se adelantan varias mesas de trabajo para la revisión, ajustes y construcción de l procedimiento para el trámite de  requerimientos de la ciudadanía y sus documentos asociados, a la fecha los mismos fueron remitidos para la nueva codificación  y posterior publicación en la ruta de la calidad, así el 5 de junio de 2020 mediante ID 46089 se radican los documentos para su oficialización por parte de la OAP, después de varios seguimientos nuevamente de remiten los documentos a la OAP el 070702020:_x000a__x000a_d) Se realiza revisión y ajustes del Protocolo de atención a la ciudadanía, dicho ejercicio contó con la participación de algunos miembros del equipo de GSC, a la fecha se encuentra para revisión por parte de la líder del equipo. _x000a__x000a_e) Se inicia proceso de revisión el  para la actualización del procedimiento de satisfacción ciudadana y propuestas de automatización de encuestas._x000a__x000a_f) Se adelanta mesa de trabajo con  la profesional SIG durante la cual  se realiza una inducción a los temas básicos de gestión de riesgos  y las etapas generales, se identifica el objetivo y se realiza una lluvia de ideas._x000a__x000a_g) Se solicita mediante correo electrónico asignación de un profesional jurídico para la elaboración de la Política Institucional de Tratamiento de datos. "/>
    <s v="a) acta de reunión 11052020 _x000a_Matriz actualizada_x000a__x000a_b) Documento final, correo al SIG 22052020,  correo de aportes equipo GSC 10062020, mesa de trabajo 2052020._x000a__x000a_c) Procedimiento Tramite de requerimientos, Instructivos canales de interacción, For Acto Administrativo - Motivado, For Apertura de buzón, For Aviso respuesta, For Publicación respuesta anónimo, For Recepción de peticiones_x000a_Mesas de trabajo 15042020 y 06052020_x000a_Correos 16042020, 19052020 a profesionales del SIG y de mejora continua,  27052020 para el equipo de GSC._x000a_memorando ID 46089 _x000a_correo 070702020_x000a__x000a_d) Correo DRIVE 19062020 y 24062020 para aportes por parte del equipo. _x000a__x000a_e) Reunión 23062020. _x000a__x000a_f)  Acta reunión 09072020_x000a__x000a_g) Correo de Subdirección de Gestión Corporativa a OA Jurídica 25062020, Documento borrados, correo de envío documento  a Jurídica 07072020, "/>
    <m/>
    <n v="1"/>
    <x v="0"/>
    <x v="0"/>
    <n v="0.08"/>
  </r>
  <r>
    <x v="1"/>
    <s v="71. Incrementar a un 90% la sostenibilidad del SIG en el Gobierno Distrital"/>
    <s v="4. Fortalecer la capacidad de gestión y desarrollo institucional e interinstitucional, para consolidar la modernización de la UAECOB y llevarla a la excelencia"/>
    <s v="Gestión de Servicio a la Ciudadanía"/>
    <x v="4"/>
    <s v="8. Subdirección de Gestión Corporativa"/>
    <n v="7"/>
    <x v="15"/>
    <n v="0.08"/>
    <n v="1"/>
    <s v="Porcentaje"/>
    <s v="Estrategias de formación, sensibilización y divulgación en temas de servicio y trámite de PQRSD"/>
    <s v="Servicio a la Ciudadanía - Jasbleidi Mojica Cardona"/>
    <n v="0.1"/>
    <n v="0.3"/>
    <n v="0.7"/>
    <n v="1"/>
    <n v="0.1"/>
    <m/>
    <n v="0.34"/>
    <s v="Se cordina el diseño de la estratpégia de sencibilización, formación y divulgación de gestión de servicio a la ciudadanía."/>
    <s v="7.1 Se adelanta reunión con el equipo de la Oficina de Prensa en la cual se acuerdan los temas a trabajar en la estrategia de divulgación y sensibilización._x000a__x000a_7.2 Se adelanta reunión de articulación con la profesional de Cooperación Internacional y Alianzas Estratégicas de la Oficina Asesora de Planeación a fin de articular acciones para desarrollar el proceso de formación de Guía de Lenguaje Claro del Distrito._x000a__x000a_7.3 Se realiza inscripción para participar en el Nodo Intersectorial de Lenguaje Claro e Incluyente de la Veeduría Distrital._x000a__x000a_7.4 Se diseña estrategia de sensibilización, formación y divulgación de Gestión de Servicio a la Ciudadanía._x000a__x000a_7.5 Se socializa con la Subdirectora de Gestión Corporativa la campaña &quot;ojo Ciudadano&quot;, quien realiza recomendaciones las cuales son remitidas mediante correo a la Oficina de Prensa."/>
    <s v="7.1 Video reunión con Prensa_x000a__x000a_7.1 Correo con información para Prensa_x000a__x000a_7.2 Correo Veeduría Distrital_x000a__x000a_7.2 Correo OAP_x000a__x000a_7.2 Guía de Lenguaje Claro_x000a__x000a_7.3 Inscripción Nodos Sectoriales_x000a__x000a_7.4 Estrategia diseñada_x000a__x000a_7.5. Campaña Ojo Ciudadano_x000a__x000a_7.5 Correo de retroalimentación campaña Ojo ciudadano"/>
    <n v="0.3"/>
    <n v="0.19999999999999998"/>
    <n v="0.64"/>
    <s v="a) De acuerdo al primer módulo de la estrategia &quot; INDUCCIÓN Y REINDUCCIÓN GESTIÓN DE SERVICIO A LA CIUDADANÍA&quot; durante el segundo trimestre de 2020, se adelantaron cuatro sesiones:  _x000a_1. 05062020 Conocimiento estructura UAECOB_x000a_2. 12062020 Socialización trámites y servicios UAECOB, funcionamiento Sistema Misional y registro código de barras SHD_x000a_3. 19062020 Política Pública Distrital de Servicio a la Ciudadanía _x000a_4. 26062020 Gestión de Peticiones Ciudadanas _x000a_Al finalizar cada uno de los procesos se realiza una medición de apropiación de los conocimientos._x000a__x000a_b) Se han adelantado reuniones seguimiento de Gestión de Servicio a la Ciudadanía_x000a_ _x000a_c) En cuanto a la divulgación se gestionó: _x000a_Diseño de Logo Defensoría de la Ciudadanía_x000a_Pieza gráfica Defensoría_x000a_Video Defensoría el cual fue difundido a través de redes sociales_x000a_Actualización de información página web de la UAECOB enlaces de  Defensoría y atención a la ciudadanía_x000a_Piezas impresas de autocuidado y distanciamiento COVID 19"/>
    <s v="a) Presentaciones, soporte de las mesas (los videos se encuentra a disposición en MEET de GSC y los resultados de la medición de apropiación._x000a__x000a_b) Soporte de reuniones:  Soporte reunión por agenda video chat MEET: 07042020, 20402020, 29042020,  29052020, 03062020, 10062020, 17062020_x000a__x000a_c) _x000a_Diseño de Logo Defensoría de la Ciudadanía_x000a_Pieza gráfica Defensoría_x000a_Video Defensoría el cual fue difundido a través de redes sociales_x000a_Actualización de información página web de la UAECOB enlaces de  Defensoría y atención a la ciudadanía_x000a_Piezas impresas de autocuidado y distanciamiento COVID 19_x000a_"/>
    <m/>
    <n v="1"/>
    <x v="0"/>
    <x v="0"/>
    <n v="0.08"/>
  </r>
  <r>
    <x v="1"/>
    <s v="71. Incrementar a un 90% la sostenibilidad del SIG en el Gobierno Distrital"/>
    <s v="4. Fortalecer la capacidad de gestión y desarrollo institucional e interinstitucional, para consolidar la modernización de la UAECOB y llevarla a la excelencia"/>
    <s v="Gestión Integrada"/>
    <x v="5"/>
    <s v="8. Subdirección de Gestión Corporativa"/>
    <n v="8"/>
    <x v="16"/>
    <n v="0.08"/>
    <n v="1"/>
    <s v="Porcentaje"/>
    <s v="Diseño del Sistema Integrado de Conservación Documental"/>
    <s v="Coordinador Sistema de Gestión Documental - Francisco Rubiano"/>
    <n v="0"/>
    <n v="0"/>
    <n v="0.5"/>
    <n v="1"/>
    <n v="0"/>
    <m/>
    <s v="8.5%"/>
    <s v="Se diseño el Plan de Trabajo (Cronograma) para la elaboración del Sistema Integrado de Conservación - SIC, donde se contempla la elaboración del Plan de Conservación Documental y Plan de Preservación a largo Plazo"/>
    <s v="Plan de trabajo Actualización Tabla de Retención Documental - TRD y Sistema Integrado de Conservación - SIC._x000a_Correo electrónico"/>
    <m/>
    <n v="0"/>
    <n v="0"/>
    <s v="8.5%"/>
    <s v="Se diseño el Plan de Trabajo (Cronograma) para la elaboración del Sistema Integrado de Conservación - SIC, donde se contempla la elaboración del Plan de Conservación Documental y Plan de Preservación a largo Plazo"/>
    <s v="Plan de trabajo Actualización Tabla de Retención Documental - TRD y Sistema Integrado de Conservación - SIC._x000a_Correo electrónico"/>
    <m/>
    <n v="0"/>
    <x v="2"/>
    <x v="1"/>
    <n v="0"/>
  </r>
  <r>
    <x v="1"/>
    <s v="71. Incrementar a un 90% la sostenibilidad del SIG en el Gobierno Distrital"/>
    <s v="4. Fortalecer la capacidad de gestión y desarrollo institucional e interinstitucional, para consolidar la modernización de la UAECOB y llevarla a la excelencia"/>
    <s v="Gestión Integrada"/>
    <x v="5"/>
    <s v="8. Subdirección de Gestión Corporativa"/>
    <n v="9"/>
    <x v="17"/>
    <n v="0.08"/>
    <n v="1"/>
    <s v="Porcentaje"/>
    <s v="Implementación de TRD Actualizadas"/>
    <s v="Coordinador Sistema de Gestión Documental - Francisco Rubiano"/>
    <n v="0.25"/>
    <n v="0.5"/>
    <n v="0.75"/>
    <n v="1"/>
    <n v="0.25"/>
    <m/>
    <s v="7.5%"/>
    <s v="Se compilo la Información Institucional, se  analizo e interpreto y  se hizo  la valoración documental._x000a_Se actualizo la Tabla de Retención Documental – TRD (propuesta) y se puso a consideración de la Subdirección Corporativa para ser remitida a las Dependencias de la UAECOB  para la revisión y comentarios."/>
    <s v="Plan de trabajo Actualización Tabla de Retención Documental - TRD y Sistema Integrado de Conservación - SIC._x000a_Correo electrónica"/>
    <m/>
    <n v="0.5"/>
    <n v="0.25"/>
    <s v="10.5%"/>
    <s v="Se compilo la Información Institucional, se  analizó e interpreto y  se hizo  la valoración documental._x000a_Se actualizó la Tabla de Retención Documental – TRD (propuesta) y se puso a consideración de la Subdirección Corporativa para ser remitida a las Dependencias de la UAECOB  para la revisión y comentarios."/>
    <s v="Plan de trabajo Actualización Tabla de Retención Documental - TRD y Sistema Integrado de Conservación - SIC._x000a_Correo electrónica"/>
    <m/>
    <n v="0"/>
    <x v="2"/>
    <x v="1"/>
    <n v="0"/>
  </r>
  <r>
    <x v="1"/>
    <s v="71. Incrementar a un 90% la sostenibilidad del SIG en el Gobierno Distrital"/>
    <s v="4. Fortalecer la capacidad de gestión y desarrollo institucional e interinstitucional, para consolidar la modernización de la UAECOB y llevarla a la excelencia"/>
    <s v="Gestión Integrada"/>
    <x v="5"/>
    <s v="8. Subdirección de Gestión Corporativa"/>
    <n v="10"/>
    <x v="18"/>
    <n v="0.08"/>
    <n v="1"/>
    <s v="Porcentaje"/>
    <s v="Socialización de la actualización del PINAR"/>
    <s v="Coordinador Sistema de Gestión Documental - Francisco Rubiano"/>
    <n v="0"/>
    <n v="0.5"/>
    <n v="0"/>
    <n v="1"/>
    <n v="0"/>
    <m/>
    <s v="N/A"/>
    <s v="N/A"/>
    <s v="N/A"/>
    <s v="N/A"/>
    <n v="0.5"/>
    <n v="0.5"/>
    <n v="0"/>
    <m/>
    <s v="N/A"/>
    <s v="N/A"/>
    <n v="0"/>
    <x v="2"/>
    <x v="1"/>
    <n v="0"/>
  </r>
  <r>
    <x v="1"/>
    <s v="71. Incrementar a un 90% la sostenibilidad del SIG en el Gobierno Distrital"/>
    <s v="4. Fortalecer la capacidad de gestión y desarrollo institucional e interinstitucional, para consolidar la modernización de la UAECOB y llevarla a la excelencia"/>
    <s v="Gestión Integrada"/>
    <x v="5"/>
    <s v="8. Subdirección de Gestión Corporativa"/>
    <n v="11"/>
    <x v="19"/>
    <n v="0.08"/>
    <n v="0.8"/>
    <s v="Porcentaje"/>
    <s v="Garantizar el acompañamiento a los procesos de la subdirección para el cierre de hallazgos de auditorías ejecutadas en el año 2019 y anteriores (a las que se haga seguimiento por parte del Ente o área que levanta el hallazgo)."/>
    <s v="Coordinadora SIG - Natalia Trujillo Rendón"/>
    <n v="0"/>
    <n v="0.4"/>
    <n v="0.6"/>
    <n v="0.8"/>
    <n v="0"/>
    <m/>
    <n v="0.04"/>
    <s v="Se realizó el segundo seguimiento al plan de mejoramiento de la Subdirección de Gestión Corporativa, donde dio como resultado el cierre de ocho (8) acciones. Esto equivale al 3.84% del 40% del compromiso programado  para el segundo trimestre._x000a_Las acciones cerradas corresponden a los procesos de gestión financiera (7) e infraestructura (1)."/>
    <s v="Se puede evidenciar la gestión por medio de el informe presentado por la Oficina de Control Interno, correos electrónicos y reuniones virtuales con los procesos."/>
    <m/>
    <n v="0.4"/>
    <n v="0.4"/>
    <n v="0.70670000000000011"/>
    <s v="Se realizó la consolidación y revisión de hallazgos relacionados en el plan de mejoramiento de la Subdirección de Gestión Corporativa,  como resultado se da el cierre de ochenta (80) acciones. Esto equivale al  66.6% del 100% del total de acciones. "/>
    <s v="Informe fianal de Auditoria de Regularidad de la Contraloría  de Bogotá."/>
    <m/>
    <n v="1"/>
    <x v="0"/>
    <x v="0"/>
    <n v="0.08"/>
  </r>
  <r>
    <x v="1"/>
    <s v="71. Incrementar a un 90% la sostenibilidad del SIG en el Gobierno Distrital"/>
    <s v="4. Fortalecer la capacidad de gestión y desarrollo institucional e interinstitucional, para consolidar la modernización de la UAECOB y llevarla a la excelencia"/>
    <s v="Gestión Integrada"/>
    <x v="5"/>
    <s v="8. Subdirección de Gestión Corporativa"/>
    <n v="12"/>
    <x v="20"/>
    <n v="0.08"/>
    <n v="0.8"/>
    <s v="Porcentaje"/>
    <s v="Garantizar el fortaleciemiento de la cultura SIG en el 80% de los colaboradores operativos y administrativos."/>
    <s v="Coordinadora SIG - Natalia Trujillo Rendón"/>
    <n v="0"/>
    <n v="0.3"/>
    <n v="0.65"/>
    <n v="0.8"/>
    <n v="0"/>
    <m/>
    <s v="N/A"/>
    <s v="N/A"/>
    <s v="N/A"/>
    <m/>
    <n v="0.3"/>
    <n v="0.3"/>
    <n v="0.3"/>
    <s v="Se lleva a cabo la contratación del profesional encargado de la formulación de la estrategia pedagógica para el fortalecimiento de la cultura SIG en la Entidad. Adicionalmente se da inicio a la formaulación de la estrategia y se adelanta el proceso de contratación de las personas que ejecutarán la estrategia."/>
    <s v="Acta de inicio de Fernando Gómez._x000a_Propuesta de estrategia pedagógica."/>
    <m/>
    <n v="1"/>
    <x v="0"/>
    <x v="0"/>
    <n v="0.08"/>
  </r>
  <r>
    <x v="1"/>
    <s v="71. Incrementar a un 90% la sostenibilidad del SIG en el Gobierno Distrital"/>
    <s v="4. Fortalecer la capacidad de gestión y desarrollo institucional e interinstitucional, para consolidar la modernización de la UAECOB y llevarla a la excelencia"/>
    <s v="Gestión Integrada"/>
    <x v="5"/>
    <s v="8. Subdirección de Gestión Corporativa"/>
    <n v="13"/>
    <x v="21"/>
    <n v="0.08"/>
    <n v="1"/>
    <s v="Porcentaje"/>
    <s v="Gestionar la ejecución de la Auditoría de Otorgamiento"/>
    <s v="Coordinadora SIG - Natalia Trujillo Rendón"/>
    <n v="0"/>
    <n v="0"/>
    <n v="0.5"/>
    <n v="1"/>
    <n v="0"/>
    <m/>
    <s v="N/A"/>
    <s v="N/A"/>
    <s v="N/A"/>
    <m/>
    <n v="0"/>
    <n v="0"/>
    <s v="N/A"/>
    <s v="N/A"/>
    <s v="N/A"/>
    <m/>
    <n v="0"/>
    <x v="2"/>
    <x v="1"/>
    <n v="0"/>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n v="1"/>
    <x v="22"/>
    <n v="0.2"/>
    <n v="12"/>
    <s v="PDF enviado por correo electrónico"/>
    <s v="En el año se realizarán 12 publicaciones, en las cuales se destacará la  información más importante realizada durante el mes en curso, para de esta forma mantener actualizado al personal de la UAECOB."/>
    <s v="Oficina Asesora Prensa y Comunicaciones"/>
    <n v="3"/>
    <n v="6"/>
    <n v="9"/>
    <n v="12"/>
    <n v="3"/>
    <n v="0.33333333333333331"/>
    <n v="1"/>
    <s v="Durante el primer trimestre se realizó una entrega de la revista, correspondiente al mes de enero de 2020."/>
    <s v="https://mail.google.com/mail/u/1/#search/revista+bomberos+/FMfcgxwGDDkzjpgBXhczSrKmhQPPZZDs"/>
    <s v="Se plantea y coordina la recopilación de información, diseño y envío de las revistas correspondientes a los meses de Febrero y Marzo de 2020, las cuales no se enviaron."/>
    <n v="6"/>
    <n v="3"/>
    <n v="2"/>
    <s v="Durante el segundo trimestre se realizó una entrega de la revista, correspondiente al mes de abril de 2020."/>
    <s v="REVISTA BOMBEROS HOY - ABRIL DE 2020_x000a__x000a_https://drive.google.com/file/d/1YrIZUdf28cXatxMiPni10Sb38-a5xjzs/view?usp=sharing"/>
    <s v="Se plantea y coordina la recopilación de información, diseño y envío de las revistas correspondientes a los meses a las cuales no se enviaron."/>
    <n v="0.33333333333333331"/>
    <x v="2"/>
    <x v="0"/>
    <n v="6.6666666666666666E-2"/>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n v="2"/>
    <x v="23"/>
    <n v="0.2"/>
    <n v="50"/>
    <s v="Noticiero en video subido a la plataforma de YouTube de la entidad"/>
    <s v="En el año se realizarán 50 publicaciones, en las cuales se destacará la información de los eventos, actividades y emergencias más relevantes desarrolladas durante la semana en curso en que se emita el noticiero"/>
    <s v="Oficina Asesora Prensa y Comunicaciones"/>
    <n v="12"/>
    <n v="25"/>
    <n v="38"/>
    <n v="50"/>
    <n v="12"/>
    <n v="1"/>
    <n v="12"/>
    <s v="Durante el primer trimestre se realizaron 12 emisiones del producto denominado Bomberos Hoy, el cual fue enviado a la UAECOB y/o compartido por YouTube"/>
    <s v="1._x0009_BOMBEROS HOY 10 DE ENERO 2020_x000a_https://www.youtube.com/watch?v=gdTcTBoo7bg&amp;t=685s_x000a__x000a_2._x0009_BOMBEROS HOY 17 ENERO 2020_x000a_https://www.youtube.com/watch?v=VuIxhGHa3yM_x000a__x000a_3._x0009_BOMBEROS HOY 24 ENERO DE 2020_x000a_https://www.youtube.com/watch?v=HcfAoyNBx64&amp;t=2s_x000a__x000a_4._x0009_BOMBEROS HOY 31 DE ENERO 2020_x000a_https://www.youtube.com/watch?v=rF_M1RY-tz4&amp;t=196s_x000a__x000a_5._x0009_BOMBEROS HOY 7 DE FEBRERO DE 2020_x000a_https://www.youtube.com/watch?v=LnsKJ0Kaz4U_x000a__x000a_6._x0009_BOMBEROS HOY 14 DE FEBRERO DE 2020_x000a_https://www.youtube.com/watch?v=vjMQphiShYY&amp;t=36s_x000a__x000a_7._x0009_BOMBEROS HOY 21 DE FEBRERO DE 2020_x000a_https://www.youtube.com/watch?v=XIacvTCBip0&amp;t=16s_x000a__x000a_8._x0009_BOMBEROS HOY 28 DE FEBRERO DE 2020_x000a_https://www.youtube.com/watch?v=VLfOgix0Xzc_x000a__x000a_9._x0009_BOMBEROS HOY 6 DE MARZO DE 2020_x000a_https://www.youtube.com/watch?v=qZZBMZmyaAQ_x000a__x000a_10._x0009_BOMBEROS HOY 13 DE MARZO 2020_x000a_https://www.youtube.com/watch?v=YGkO9Fi6vJw_x000a__x000a_11._x0009_BOMBEROS HOY 20 MARZO DE 2020_x000a_https://www.youtube.com/watch?v=_jJPF9V5Lzo_x000a__x000a_12._x0009_BOMBEROS HOY 27 MARZO DE 2020_x000a_https://www.youtube.com/watch?v=5OhFKjsBsbY&amp;t=85s"/>
    <s v="N.A."/>
    <n v="25"/>
    <n v="13"/>
    <n v="25"/>
    <s v="Durante el segundo trimestre se realizaron 13 emisiones del producto denominado Bomberos Hoy, el cual fue enviado a la UAECOB y/o compartido por YouTube"/>
    <s v="Noticiero Bomberos Hoy_x000a__x000a_ 1·      3 de abril:_x000a_ _x000a_https://www.youtube.com/watch?v=FbA79qyK778&amp;t=1s_x000a_ _x000a_2·      10 abril 2020_x000a_ _x000a_ https://www.youtube.com/watch?v=Zc9qkh-NTg4&amp;t=5s_x000a_ _x000a_3·      17 abril 2020:_x000a_ _x000a_https://www.youtube.com/watch?v=sST_StdYKwQ&amp;t=1s_x000a_ _x000a_4·      26 abril 2020_x000a_ _x000a_https://www.youtube.com/watch?v=DTfSYOgmc20&amp;t=27s_x000a_ _x000a_ _x000a_5·      1 mayo de 2020_x000a_ _x000a_https://www.youtube.com/watch?v=3cnuB5heg88&amp;t=12s_x000a_ _x000a_6·      8 mayo 2020_x000a__x000a_https://www.youtube.com/watch?v=x-8mbswMXm0&amp;t=17s_x000a_ _x000a_7·      15 mayo 2020_x000a_ _x000a_https://www.youtube.com/watch?v=-GpmiMZTkGM&amp;t=39s_x000a__x000a_8·      24 mayo 2020_x000a_ _x000a_https://www.youtube.com/watch?v=uSyJ7jE8AQY&amp;t=97s_x000a_  _x000a_9. 29 de mayo de 2020_x000a_ _x000a_https://www.youtube.com/watch?v=AYyh0rERwTw&amp;t=23s _x000a_ _x000a_10·      5 junio 2020_x000a_ _x000a_https://www.youtube.com/watch?v=p3FoaySy6Dw&amp;t=349s_x000a_ _x000a_11·      12 junio 2020_x000a_ _x000a_https://www.youtube.com/watch?v=S_EBA87cqe8&amp;t=265s_x000a__x000a_12·      19 junio 2020 _x000a_ _x000a_https://www.youtube.com/watch?v=P7jSPKAWuS0&amp;t=256s_x000a_ _x000a_13·      26 junio 2020_x000a_ _x000a_https://www.youtube.com/watch?v=hK9NsKMOF68_x000a_ _x000a_ "/>
    <s v="NA"/>
    <n v="1"/>
    <x v="0"/>
    <x v="0"/>
    <n v="0.2"/>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n v="3"/>
    <x v="24"/>
    <n v="0.15"/>
    <n v="50"/>
    <s v="Imagen enviada a través de correo electrónico a las cuentas de la UAECOB"/>
    <s v="En el año se realizarán 50 publicaciones, en las cuales se destacará la información de comunicación interna, para de esta forma mantener actualizado al personal de la UAECOB."/>
    <s v="Oficina Asesora Prensa y Comunicaciones"/>
    <n v="12"/>
    <n v="25"/>
    <n v="38"/>
    <n v="50"/>
    <n v="12"/>
    <n v="0.58333333333333337"/>
    <n v="7"/>
    <s v="Durante el primer trimestre se realizaron 7 emisiones del periodico El Hidrante, el cual fue enviado por Correo electrónico a la UAECOB."/>
    <s v="1._x0009_ENERO 2 DE 2020_x000a__x000a_https://mail.google.com/mail/u/1/#search/EL+HIDRANTE/FMfcgxwGCbGrTCZHzblzwbWfqVVDCGKp_x000a__x000a_2._x0009_10 DE ENERO DE 2020_x000a__x000a_https://mail.google.com/mail/u/1/#search/EL+HIDRANTE/FMfcgxwGCkfdDnmFChwGnqGWHzmvgCXv_x000a__x000a_3._x0009_17 DE ENERO DE 2020_x000a__x000a_https://mail.google.com/mail/u/1/#search/EL+HIDRANTE/FMfcgxwGCknhfsLwjhkvJZhhnPkrZFMM_x000a__x000a_4._x0009_23 DE ENERO DE 2020_x000a__x000a_https://mail.google.com/mail/u/1/#search/EL+HIDRANTE/FMfcgxwGCtLGjrPRVWqmNDMNtWJlRpdJ_x000a__x000a_5._x0009_31 DE ENERO DE 2020_x000a__x000a_https://mail.google.com/mail/u/1/#search/EL+HIDRANTE/FMfcgxwGDDjrKJNjsvDjRtVQqsQSNfTq_x000a__x000a_6._x0009_7 DE FEBRERO DE 2020_x000a__x000a_https://mail.google.com/mail/u/1/#search/EL+HIDRANTE/FMfcgxwGDDtDhcdVVwdTJjsbsfvzNBjr_x000a__x000a_7._x0009_14 DE FEBRERO DE 2020_x000a__x000a_https://mail.google.com/mail/u/1/#search/EL+HIDRANTE/FMfcgxwGDNQfmcZrkWFVQpLFGrchflSG"/>
    <s v="Se plantea y coordina la recopilación de información, diseño y envío de ediciones informativas del periódico El Hidrante extra, de manera que se logre la meta determinada."/>
    <n v="25"/>
    <n v="13"/>
    <n v="20"/>
    <s v="Durante el segundo trimestre se realizaron 13 emisiones del periodico El Hidrante, el cual fue enviado por Correo electrónico a la UAECOB."/>
    <s v="El Hidrante – Periódico Digital_x000a__x000a_1._x0009_El Hidrante 3 de abril de 2020_x000a_https://mail.google.com/mail/u/0/#search/EL+HIDRANTE/FMfcgxwHMZTKvrHzJcqvljdJTgwGJhJG_x000a_2._x0009_El Hidrante 10 de Abril de 2020_x000a_https://mail.google.com/mail/u/0/#search/EL+HIDRANTE/FMfcgxwHMjrrsFNbqHbpvXPLvjvsrsnJ_x000a_3._x0009_El Hidrante 17 de abril de 2020_x000a_https://mail.google.com/mail/u/0/#search/EL+HIDRANTE/FMfcgxwHMsPSfTMDntGLjHTbWXTdzMpn_x000a_4._x0009_El Hidrante 23 de Abril de 2020_x000a_https://drive.google.com/file/d/12riKXX4epMhqkaHZZ_G_90RKZy5vxY8w/view?usp=sharing_x000a_5._x0009_El Hidrante 30 de Abril de 2020_x000a_https://drive.google.com/file/d/1kUZMfGwvHiLx7cKr_hMW__k_no31TPZx/view?usp=sharing_x000a_6._x0009_El Hidrante 8 de mayo de 2020_x000a_https://drive.google.com/file/d/13jua9-slGjz90eNknRoUcqQPjGo5LrUv/view?usp=sharing_x000a_7._x0009_El Hidrante 14 de mayo de 2020_x000a_https://drive.google.com/file/d/1aLyZwD_lPcflssLGMTZG8p6szMH0h-9Q/view?usp=sharing_x000a_8._x0009_El Hidrante 22 de Mayo de 2020_x000a_https://drive.google.com/file/d/1ff4NXKnz2SHuVEm65iD9dkSCVRe3aT7b/view?usp=sharing_x000a_9._x0009_El Hidrante 30 de Mayo de 2020_x000a_https://drive.google.com/file/d/1eh7qcE5d6pVqOY87lAQVQn8uhS-ERUXm/view?usp=sharing_x000a_10._x0009_El Hidrante 4 de Junio de 2020_x000a_https://drive.google.com/file/d/1CkCicIu2yq7v7UvQbGxMuagLauFFeg5s/view?usp=sharing_x000a_11._x0009_El Hidrante 12 de Junio de 2020_x000a_https://drive.google.com/file/d/1jpChJB4d8A7LfuLQYiq_X2MTvoW3K2f4/view?usp=sharing_x000a_12._x0009_El Hidrante 18 de Junio de 2020_x000a_https://drive.google.com/file/d/1fd3jaZCnwOWibndW4TmDfFsM5pOCQKJo/view?usp=sharing_x000a__x000a_13._x0009_ El Hidrante 25 de Junio de 2020_x000a_https://drive.google.com/file/d/1OibBctGU3JIHYbpNCv8QsS9rHusrzvrm/view?usp=sharing"/>
    <s v="NA"/>
    <n v="0.8"/>
    <x v="3"/>
    <x v="0"/>
    <n v="0.12"/>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n v="4"/>
    <x v="25"/>
    <n v="0.2"/>
    <n v="50"/>
    <s v="Video enviado a través de Redes Sociales y publicado en los noticieros de cada semana de la UAECOB"/>
    <s v="50 Videos enviado a través de Redes Sociales y publicado en los noticieros de cada semana de la UAECOB. De esta forma se mostrará a la comunidad la labor que realizan los Bomberos en materia de atención de incidentes"/>
    <s v="Oficina Asesora Prensa y Comunicaciones"/>
    <n v="12"/>
    <n v="25"/>
    <n v="38"/>
    <n v="50"/>
    <n v="12"/>
    <n v="1"/>
    <n v="12"/>
    <s v="Durante el primer trimestre se realizaron 12 cubrimientos y notas de bomberos en acción, según el cronograma acordado."/>
    <s v="_x000a_1._x0009_BOMBEROS EN ACCIÓN 2 DE ENERO DE 2020_x000a_https://twitter.com/BomberosBogota/status/1212852377226809344_x000a__x000a_2._x0009_QUEMA BAJO PUENTE_x000a_https://twitter.com/BomberosBogota/status/1219660155119456256_x000a__x000a_3._x0009_BOMBEROS EN ACCIÓN 24 ENERO_x000a_https://twitter.com/BomberosBogota/status/1220794397350137856_x000a__x000a_4._x0009_CAIDA DE ARBOLES TEMPORADA DE LLUVIA_x000a_https://twitter.com/BomberosBogota/status/1221220246595538949_x000a__x000a_5._x0009_RECOLECCION DE ABEJAS_x000a_https://twitter.com/BomberosBogota/status/1221237098637819904_x000a__x000a_6._x0009_INUNDACIONES_x000a_https://twitter.com/BomberosBogota/status/1221825922535514114_x000a__x000a_7._x0009_BOMBEROS EN ACCION 30 ENERO_x000a_https://twitter.com/BomberosBogota/status/1222844405364621312_x000a__x000a_8._x0009_RESCATE DE GATO EN VENTANA_x000a_https://twitter.com/BomberosBogota/status/1223224509941059584_x000a__x000a_9._x0009_BOMBEROS EN ACCIÓN 12 DE FEBRERO_x000a_https://twitter.com/BomberosBogota/status/1227638243056902144_x000a__x000a_10._x0009_RESCATE FAUNA DURANTE INCENDIO_x000a_https://twitter.com/BomberosBogota/status/1229874716653105162_x000a__x000a_11._x0009_GATO EN ARBOL_x000a_https://twitter.com/BomberosBogota/status/1237498466420641795_x000a__x000a_12._x0009_CORTE DE ARBOL EN LA CALERA_x000a_https://twitter.com/BomberosBogota/status/1237783157447032832"/>
    <s v="N.A."/>
    <n v="25"/>
    <n v="13"/>
    <n v="25"/>
    <s v="Durante el segundo trimestre se realizaron 13 cubrimientos y notas de bomberos en acción, según el cronograma acordado."/>
    <s v="Bomberos en Acción_x000a__x000a_1._x0009_https://twitter.com/BomberosBogota/status/1246197390878613507_x000a__x000a_2._x0009_https://twitter.com/BomberosBogota/status/1247321963359592453_x000a__x000a_3._x0009_https://twitter.com/BomberosBogota/status/1247671609504288770_x000a__x000a_4._x0009_https://twitter.com/BomberosBogota/status/1248991107213676550?s=20 _x000a__x000a_5._x0009_https://twitter.com/BomberosBogota/status/1249336469237317637?s=20 _x000a__x000a_6._x0009_https://twitter.com/BomberosBogota/status/1250241598287417346?s=20_x000a__x000a_7._x0009_https://twitter.com/BomberosBogota/status/1250480862048718848?s=20_x000a__x000a_8._x0009_https://twitter.com/BomberosBogota/status/1251997908041445379?s=20_x000a__x000a_9._x0009_https://twitter.com/BomberosBogota/status/1257106187243393025?s=20_x000a__x000a_10._x0009_https://twitter.com/BomberosBogota/status/1258567230683516929?s=20 _x000a__x000a_11._x0009_https://twitter.com/BomberosBogota/status/1260416900552708101?s=20_x000a__x000a_12._x0009_https://twitter.com/BomberosBogota/status/1262794815516876806?s=20_x000a__x000a_13._x0009_https://twitter.com/BomberosBogota/status/1263130872070443009?s=20 _x000a__x000a__x000a_"/>
    <s v="NA"/>
    <n v="1"/>
    <x v="0"/>
    <x v="0"/>
    <n v="0.2"/>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n v="5"/>
    <x v="26"/>
    <n v="0.1"/>
    <n v="50"/>
    <s v="Foto diagramada publicada en redes sociales"/>
    <s v="50 Fotos diagramada publicada en redes sociales. A través de una fotografía mostrar el incidente o hecho que haya sido relevante durante la semana y que por sí misma genere impacto visual"/>
    <s v="Oficina Asesora Prensa y Comunicaciones"/>
    <n v="12"/>
    <n v="25"/>
    <n v="38"/>
    <n v="50"/>
    <n v="12"/>
    <n v="1"/>
    <n v="12"/>
    <s v="Durante el primer trimestre se realizaron 12 fotos de la semana, según el cronograma acordado."/>
    <s v="1._x0009_3 DE ENERO DE 2020_x000a_https://twitter.com/BomberosBogota/status/1213230512090824704_x000a__x000a_2._x0009_11 DE ENERO DE 2020_x000a_https://twitter.com/BomberosBogota/status/1216051454684868608_x000a__x000a_3._x0009_17 DE ENERO DE 2020_x000a_https://twitter.com/BomberosBogota/status/1218299458405842945_x000a__x000a_4._x0009_24 DE ENERO DE 2020_x000a_https://twitter.com/BomberosBogota/status/1220851226126049281_x000a__x000a_5._x0009_31 DE ENERO DE 2020_x000a_https://twitter.com/BomberosBogota/status/1223393313950261249_x000a__x000a_6._x0009_7 DE FEBRERO DE 2020_x000a_https://twitter.com/BomberosBogota/status/1225873229505597440_x000a__x000a_7._x0009_14 DE FEBRERO DE 2020_x000a_https://twitter.com/BomberosBogota/status/1228446319183880194_x000a__x000a_8._x0009_21 DE FEBRERO DE 2020_x000a_https://twitter.com/BomberosBogota/status/1230992632861593600_x000a__x000a_9._x0009_28 DE FEBRERO DE 2020_x000a_https://twitter.com/BomberosBogota/status/1233569437837668353_x000a__x000a_10._x0009_6 DE MARZO DE 2020_x000a_https://twitter.com/BomberosBogota/status/1236070678148849665_x000a__x000a_11._x0009_13 DE MARZO DE 2020_x000a_https://twitter.com/BomberosBogota/status/1238602543783194626_x000a__x000a_12._x0009_20 DE MARZO DE 2020_x000a_https://twitter.com/BomberosBogota/status/1241158649181089792"/>
    <s v="N.A."/>
    <n v="25"/>
    <n v="13"/>
    <n v="25"/>
    <s v="Durante el segundo trimestre se realizaron 13 fotos de la semana, según el cronograma acordado."/>
    <s v="La foto de la semana_x000a__x000a_1._x0009_https://twitter.com/BomberosBogota/status/1246239244206686208_x000a__x000a_2._x0009_https://twitter.com/BomberosBogota/status/1248688145471877127_x000a__x000a_3._x0009_https://twitter.com/BomberosBogota/status/1251288779207389185?s=20_x000a__x000a_4._x0009_https://www.instagram.com/p/B_ar1QEhd7e/?utm_source=ig_web_copy_link_x000a__x000a_5._x0009_https://www.instagram.com/p/B_stV_4BiQV/?utm_source=ig_web_copy_link_x000a__x000a_6._x0009_https://www.instagram.com/p/B_8ka7oBeSH/?utm_source=ig_web_copy_link_x000a__x000a_7._x0009_https://www.instagram.com/p/CAOWkGzhFQL/?utm_source=ig_web_copy_link_x000a__x000a_8._x0009_https://www.instagram.com/p/CAgUxdkBjBY/?utm_source=ig_web_copy_link_x000a__x000a_9._x0009_https://www.instagram.com/p/CAyZ-2rh__s/?utm_source=ig_web_copy_link_x000a__x000a_10._x0009_https://www.instagram.com/p/CBGdHsghtIR/?utm_source=ig_web_copy_link_x000a__x000a_11._x0009_https://www.instagram.com/p/CBV41iThbuU/?utm_source=ig_web_copy_link_x000a__x000a_12._x0009_https://www.instagram.com/p/CBqewotFKJr/?utm_source=ig_web_copy_link_x000a__x000a_13._x0009_https://www.instagram.com/p/CB60jX9hCP6/?utm_source=ig_web_copy_link_x000a__x000a__x000a_"/>
    <s v="NA"/>
    <n v="1"/>
    <x v="0"/>
    <x v="0"/>
    <n v="0.1"/>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n v="6"/>
    <x v="27"/>
    <n v="0.15"/>
    <n v="50"/>
    <s v="Video enviado a través de Redes Sociales y publicado en los noticieros de cada semana de la UAECOB"/>
    <s v="50 Video. Contar a través de videos las historias que suceden en las estaciones o a los bomberos y que son dignas de contar"/>
    <s v="Oficina Asesora Prensa y Comunicaciones"/>
    <n v="12"/>
    <n v="25"/>
    <n v="38"/>
    <n v="50"/>
    <n v="12"/>
    <n v="1"/>
    <n v="12"/>
    <s v="Durante el primer trimestre se realizaron 12 historias de la UAECOB o crónicas especiales, según el cronograma acordado."/>
    <s v="_x000a_1._x0009_HISTORIA DE LA ESTACIÓN FONTIBÓN_x000a_https://twitter.com/BomberosBogota/status/1212694518887268354_x000a__x000a_2._x0009_CÓMO RECOLECTAN LAS ABEJAS LOS BOMBEROS_x000a_https://twitter.com/BomberosBogota/status/1215037966675873793_x000a__x000a_3._x0009_PLAN PARA LA MITIGACIÓN DE INCENDIOS FORESTALES_x000a_https://twitter.com/BomberosBogota/status/1215403060773769218_x000a__x000a_4._x0009_ASÍ SE CELEBRAN LOS CUMPLEAÑOS A NUESTROS COMPAÑEROS_x000a_https://twitter.com/BomberosBogota/status/1220113186424266757_x000a__x000a_5._x0009_CÓMO CONTROLAMOS LOS INCENDIOS FORESTALES_x000a_https://twitter.com/BomberosBogota/status/1220374163954851845_x000a__x000a_6._x0009_UN ACTOR SE CONVIRTIÓ EN BOMBERO_x000a_https://twitter.com/BomberosBogota/status/1222118745675649029_x000a__x000a_7._x0009_CÓMO SE MOVILIZAN NUESTROS RECURSOS_x000a_https://twitter.com/BomberosBogota/status/1222285723904114688_x000a__x000a_8._x0009_COMO NOS UNIMOS AL DÍA SIN CARRO_x000a_https://twitter.com/BomberosBogota/status/1225540638877396992_x000a__x000a_9._x0009_LA REALIDAD DEL TUBO DE BOMBEROS_x000a_https://twitter.com/BomberosBogota/status/1228725407005974528_x000a__x000a_10._x0009_POLICIAS Y BOMBEROS TRABAJAN JUNTOS POR LA CIUDAD_x000a_https://twitter.com/BomberosBogota/status/1232432584233144321_x000a__x000a_11._x0009_AMOR DE BOMBEROS POR LOS CANINOS_x000a_https://twitter.com/BomberosBogota/status/1234810755926544384_x000a__x000a_12._x0009_CÓMO PREVENIMOS ENFERMEDADES RESPIRATORIAS_x000a_https://twitter.com/BomberosBogota/status/1238585630860419080"/>
    <s v="N.A."/>
    <n v="25"/>
    <n v="13"/>
    <n v="25"/>
    <s v="Durante el segundo trimestre se realizaron 13 historias de la UAECOB o crónicas especiales, según el cronograma acordado."/>
    <s v="Historias de Bomberos:_x000a__x000a_1._x0009_https://www.instagram.com/p/CAGCfixhv9o/_x000a__x000a__x000a_2._x0009_https://www.instagram.com/p/CA-ATo0ABwN/_x000a__x000a_3._x0009_https://www.instagram.com/p/CA-HJd3g_SZ/_x000a__x000a__x000a_4._x0009_https://www.instagram.com/p/CA-OBd5gRVO/_x000a__x000a_5._x0009_https://www.instagram.com/p/CA-b1vLgiNU/_x000a__x000a__x000a_6._x0009_https://www.instagram.com/p/CBhIoGsl7_G/_x000a__x000a_7._x0009_https://www.instagram.com/p/CBhOr1_Fqzx/_x000a__x000a__x000a_8._x0009_https://www.instagram.com/p/CCHuFqlFUyl/_x000a__x000a__x000a_9._x0009_https://www.instagram.com/p/CCUmRXpFG53/_x000a__x000a__x000a_10._x0009_https://www.instagram.com/p/CCUr_xyjI8I/_x000a__x000a__x000a_11._x0009_https://www.instagram.com/p/CChK001lpUz/_x000a__x000a__x000a_12._x0009_https://www.instagram.com/p/CCja4sSF7jn/_x000a__x000a__x000a_13._x0009_https://www.instagram.com/p/CCguOBClhvl/_x000a__x000a_"/>
    <s v="NA"/>
    <n v="1"/>
    <x v="0"/>
    <x v="0"/>
    <n v="0.15"/>
  </r>
  <r>
    <x v="1"/>
    <s v="71. Incrementar a un 90% la sostenibilidad del SIG en el Gobierno Distrital"/>
    <s v="4. Fortalecer la capacidad de gestión y desarrollo institucional e interinstitucional, para consolidar la modernización de la UAECOB y llevarla a la excelencia"/>
    <s v="Gestión estratégica "/>
    <x v="7"/>
    <s v="3. Oficina Asesora de Planeación"/>
    <n v="1"/>
    <x v="28"/>
    <n v="0.1"/>
    <n v="2"/>
    <s v="Pdf."/>
    <s v="Identificar dos necesidades de transferencia de conocimiento, con el fin de fortalecer procedimientos actuales de la Entidad. Esta transferencia de conocimientos se podrá realizar a través de un intercambio de experiencias usando los canales de cooperación internacional y la articulación interinstitucional local. "/>
    <s v="Grupo Cooperación Internacional y Alianzas Estratégicas"/>
    <n v="0"/>
    <n v="0"/>
    <n v="2"/>
    <n v="0"/>
    <n v="0"/>
    <n v="0"/>
    <n v="2"/>
    <s v="Se identificaron y gestionaron dos  transferencias de conocimiento:_x000a_1. Contingencia del COVID- 19: _x000a_- Incidentes con riesgo biológico_x000a_-Enfrentando la seguridad ante el COVID-19 en incidentes de tránsito_x000a_-Medidas de prevención del COVID-19 en las estaciones de Bomberos_x000a_- COVID -19 en animales  _x000a_ 2. Factores operativos en _x000a_términos del uso de drones para el apoyo en la atención a la ocurrencia en incendios forestales _x000a__x000a_ "/>
    <m/>
    <m/>
    <n v="0"/>
    <n v="0"/>
    <n v="2"/>
    <s v="En materia de la contingencia por el COVID-19 Se realizaron las siguientes transferencias de conocimiento: _x000a_- Incidentes con riesgo biológico_x000a_-Enfrentando la seguridad ante el COVID-19 en incidentes de tránsito_x000a_-Medidas de prevención del COVID-19 en las estaciones de Bomberos_x000a_- COVID -19 en animales  "/>
    <s v="Presentación con el alcance obtenido de cada una de las transferencias de conocimiento_x000a_Invitaciones digitales de cada uno de las transferencias de conocimiento "/>
    <m/>
    <n v="0"/>
    <x v="2"/>
    <x v="1"/>
    <n v="0.1"/>
  </r>
  <r>
    <x v="1"/>
    <s v="71. Incrementar a un 90% la sostenibilidad del SIG en el Gobierno Distrital"/>
    <s v="4. Fortalecer la capacidad de gestión y desarrollo institucional e interinstitucional, para consolidar la modernización de la UAECOB y llevarla a la excelencia"/>
    <s v="Gestión estratégica "/>
    <x v="7"/>
    <s v="3. Oficina Asesora de Planeación"/>
    <n v="2"/>
    <x v="29"/>
    <n v="0.1"/>
    <n v="2"/>
    <s v="Unidad"/>
    <s v="Se realizarán en el año 2 actividades de articulación con la Academia, donde se promueve la interlocución con universidades e instituciones de educación superior y técnica sobre temas de interés relacionados con las actividades bomberiles."/>
    <s v="Grupo Cooperación Internacional y Alianzas Estratégicas"/>
    <n v="0"/>
    <n v="1"/>
    <n v="1"/>
    <n v="0"/>
    <n v="0"/>
    <n v="0"/>
    <n v="0.28999999999999998"/>
    <s v="Se han llevado a cabo las reuiones con la entidades que participaran en el segundo conversatorio hablemos de abejas a nivel distrital (Apis green, Secretaría Distrital de Desarrollo económico, ICA ,  IDPYBA), que se llevará a cabo el próximo 19 de Mayo_x000a_Se han llevado a cabo las reuiones con la entidades que participaran en el segundo conversatorio hablemos de abejas a nivel distrital (Apis green, Secretaría Distrital de Desarrollo económico, ICA ,  IDPYBA), que se llevará a cabo el próximo 19 de Mayo_x000a_"/>
    <m/>
    <m/>
    <n v="1"/>
    <n v="1"/>
    <n v="1"/>
    <s v="El 20 de Mayo se realizó el conversatorio &quot;Hablemos de Abejas en el Distrito&quot; con el apoyo del Instituto Distrital de Protección y Bienestar Animal y el grupo BRAE de la UAECOB,. Se obtuvo la participación de las  siguientes entidades:  (Apis green,  Instituto Colombiano Agropecuario-ICA, UDCA)_x000a_Se identifico el tema para el conversatorio del segundo semestre, el cual es : Protección del patrimonio cultural frente a situaciones de emergencia  y se llevará a cabo el día 11 de Septiembre _x000a__x000a_ "/>
    <s v="Invitación del conversatorio Hablemos de Abejas en el Distrito_x000a_Informe del Conversatorio Hablemos de Abejas en el Distrito _x000a__x000a_Propuesta del conversatorio: Protección del patrimonio cultural frente a situaciones de emergencia"/>
    <m/>
    <n v="1"/>
    <x v="0"/>
    <x v="0"/>
    <n v="0.1"/>
  </r>
  <r>
    <x v="1"/>
    <s v="71. Incrementar a un 90% la sostenibilidad del SIG en el Gobierno Distrital"/>
    <s v="4. Fortalecer la capacidad de gestión y desarrollo institucional e interinstitucional, para consolidar la modernización de la UAECOB y llevarla a la excelencia"/>
    <s v="Gestión estratégica "/>
    <x v="7"/>
    <s v="3. Oficina Asesora de Planeación"/>
    <n v="3"/>
    <x v="30"/>
    <n v="0.1"/>
    <n v="1"/>
    <s v="Pdf."/>
    <s v="Se entregará el modelo actualizado que describa los elementos fundamentales bajo los cuales se desarrolla la articulación de la UAECOB con sus aliados estratégicos"/>
    <s v="Grupo Cooperación Internacional y Alianzas Estratégicas"/>
    <n v="0"/>
    <n v="0"/>
    <n v="1"/>
    <n v="0"/>
    <n v="0"/>
    <n v="0"/>
    <n v="1"/>
    <s v="Se actualizó la estrategia de cooperación de la UAECOB , se encuentra en espera de supervisión y aprobación "/>
    <m/>
    <m/>
    <n v="0"/>
    <n v="0"/>
    <n v="1"/>
    <s v="se realizo la actualización del diseño del modelo de caracterización del relacionamiento de la UAECOB "/>
    <s v="Documento Modelo Canvas"/>
    <m/>
    <n v="1"/>
    <x v="0"/>
    <x v="0"/>
    <n v="0.1"/>
  </r>
  <r>
    <x v="1"/>
    <s v="71. Incrementar a un 90% la sostenibilidad del SIG en el Gobierno Distrital"/>
    <s v="4. Fortalecer la capacidad de gestión y desarrollo institucional e interinstitucional, para consolidar la modernización de la UAECOB y llevarla a la excelencia"/>
    <s v="Gestión estratégica "/>
    <x v="7"/>
    <s v="3. Oficina Asesora de Planeación"/>
    <n v="4"/>
    <x v="31"/>
    <n v="0.1"/>
    <n v="4"/>
    <s v="Unidad"/>
    <s v="Generar los informes de seguimiento al presupuesto de inversión, vigencia y reserva."/>
    <s v="Área de Planeación y Gestión Estratégica - OAP"/>
    <n v="0.25"/>
    <n v="0.5"/>
    <n v="0.75"/>
    <n v="1"/>
    <n v="0.25"/>
    <n v="0.25"/>
    <n v="0.25"/>
    <s v="Se realizo el cuarto informe de seguimiento a la inversión incluyendo vigencia y reservas._x000a__x000a_Adicionalmente, se diseño el tablero de control de reservas y pasivos de la UAECOB"/>
    <s v="Cuarto informes de seguimiento_x000a_Tablero de control."/>
    <m/>
    <n v="0.5"/>
    <n v="0.25"/>
    <n v="0.5"/>
    <s v="Se realizo el informe presupuestal corte 31 de marzo de 2020"/>
    <m/>
    <m/>
    <n v="1"/>
    <x v="0"/>
    <x v="0"/>
    <n v="0.1"/>
  </r>
  <r>
    <x v="1"/>
    <s v="71. Incrementar a un 90% la sostenibilidad del SIG en el Gobierno Distrital"/>
    <s v="4. Fortalecer la capacidad de gestión y desarrollo institucional e interinstitucional, para consolidar la modernización de la UAECOB y llevarla a la excelencia"/>
    <s v="Gestión estratégica "/>
    <x v="7"/>
    <s v="3. Oficina Asesora de Planeación"/>
    <n v="5"/>
    <x v="32"/>
    <n v="0.1"/>
    <n v="0.04"/>
    <s v="Unidad"/>
    <s v="Generar y socializar los informes de seguimiento."/>
    <s v="Área de Planeación y Gestión Estratégica - OAP"/>
    <n v="0.25"/>
    <n v="0.5"/>
    <n v="0.75"/>
    <n v="1"/>
    <n v="0.25"/>
    <n v="0.25"/>
    <n v="0.25"/>
    <s v="Se publico en la pagina web los informes del cuarto trimestre 2019"/>
    <m/>
    <m/>
    <n v="0.5"/>
    <n v="0.25"/>
    <n v="0.5"/>
    <s v="Se generaron los informes de seguimiento al Plan de Acción, Plan de Participación y Tablero de Indicadores a corte 31 marzo de 2020"/>
    <m/>
    <m/>
    <n v="1"/>
    <x v="0"/>
    <x v="0"/>
    <n v="0.1"/>
  </r>
  <r>
    <x v="1"/>
    <s v="71. Incrementar a un 90% la sostenibilidad del SIG en el Gobierno Distrital"/>
    <s v="4. Fortalecer la capacidad de gestión y desarrollo institucional e interinstitucional, para consolidar la modernización de la UAECOB y llevarla a la excelencia"/>
    <s v="Gestión estratégica "/>
    <x v="7"/>
    <s v="3. Oficina Asesora de Planeación"/>
    <n v="6"/>
    <x v="33"/>
    <n v="0.2"/>
    <n v="1"/>
    <s v="Unidad"/>
    <s v="Aportes a la formulación del Plan de Desarrollo Distrtial 2020 - 2024"/>
    <s v="Área de Planeación y Gestión Estratégica - OAP"/>
    <n v="0.5"/>
    <n v="0.9"/>
    <n v="1"/>
    <m/>
    <n v="0.5"/>
    <n v="0.5"/>
    <n v="0.5"/>
    <s v="Con el fin de formular los compromisos de la UAECOB en el Plan de Desarrollo 2020-2024, se realizaron mesas de trabajo con Direccion y cada una des las Subdirecciones. Definiendo metas, presupuesto y lineas base._x000a_Asi mismo, se participo en las mesas de trabajo programadas por la Secretaria de Planeación Distrital y Secretaria de Seguridad._x000a_Se realizo la entrega de las metas Plan de Desarrollo que hacen parte del documento PDD._x000a_Finalmente, se adelanto el proceso de formulación de los proyectos de inversión que permiten materializar las metas producto (PDD)."/>
    <s v="Actas de reunión._x000a_Documentos de formulación_x000a_Correos eletronicos."/>
    <m/>
    <n v="0.9"/>
    <n v="0.4"/>
    <n v="0.9"/>
    <s v="Se realizo el cierre presupuestal a corte 31 de mayo. Se realizo la formulación de tres proyectos de inversión articulados al PDD UNCSAB 2020-2024_x000a_Se realiza el cargue en los sistemas PREDIS y SEGPLAN."/>
    <m/>
    <m/>
    <n v="1"/>
    <x v="0"/>
    <x v="0"/>
    <n v="0.2"/>
  </r>
  <r>
    <x v="1"/>
    <s v="71. Incrementar a un 90% la sostenibilidad del SIG en el Gobierno Distrital"/>
    <s v="4. Fortalecer la capacidad de gestión y desarrollo institucional e interinstitucional, para consolidar la modernización de la UAECOB y llevarla a la excelencia"/>
    <s v="Gestión estratégica "/>
    <x v="7"/>
    <s v="3. Oficina Asesora de Planeación"/>
    <n v="7"/>
    <x v="34"/>
    <n v="0.2"/>
    <n v="1"/>
    <s v="Unidad"/>
    <s v="Documento que contiene la planificación económico-financiera, estratégica y organizativa con la que la entidad va abordar sus objetivos y metas."/>
    <s v="Área de Planeación y Gestión Estratégica - OAP"/>
    <n v="0.1"/>
    <n v="0.4"/>
    <n v="0.9"/>
    <n v="1"/>
    <n v="0.1"/>
    <n v="0.1"/>
    <n v="0.1"/>
    <s v="Se inicio con la elaboración de un diagnostico del Plan Estrategico vigente._x000a_Se desarrollaron mesas de trabajo_x000a_Propuesta inicial para proceder al diseño de la metodologia."/>
    <s v="Actas de reunión._x000a_Documentos de formulación_x000a_Correos eletronicos."/>
    <m/>
    <n v="0.4"/>
    <n v="0.30000000000000004"/>
    <n v="0.38"/>
    <s v="De acuerdo a las directrices del Director se procede a establecer las mesas de trabajo con lo Subdirectores para socializar e iniciar el proceso d contruccion del Plan Estrategico. Se inicia con el diseño de proyectos banderas por cada una de las dependencias los cuales van articulados a los proyetos, presupuseto, entre otros._x000a_Se realizan visitas a estaciones para realizar el ejercicion de participación en la construcción del PEI a través de los pagrinos y con el  acompañamiento tecnico de la OAP"/>
    <s v="Agenda correo institucional._x000a_listados asistencia visitas_x000a_Formularios diligenciados de participación"/>
    <m/>
    <n v="0.95"/>
    <x v="0"/>
    <x v="0"/>
    <n v="0.19"/>
  </r>
  <r>
    <x v="1"/>
    <s v="71. Incrementar a un 90% la sostenibilidad del SIG en el Gobierno Distrital"/>
    <s v="4. Fortalecer la capacidad de gestión y desarrollo institucional e interinstitucional, para consolidar la modernización de la UAECOB y llevarla a la excelencia"/>
    <s v="Gestión estratégica "/>
    <x v="7"/>
    <s v="3. Oficina Asesora de Planeación"/>
    <n v="8"/>
    <x v="35"/>
    <n v="0.1"/>
    <n v="1"/>
    <s v="Porcentaje"/>
    <s v="Realizar el seguimiento de las actividades de la Estrategia de Transparencia, Gestión Ética y Lucha contra la Corrupción. "/>
    <s v="Área de Planeación y Gestión Estratégica._x000a_Mejora Continua."/>
    <n v="0.25"/>
    <n v="0.5"/>
    <n v="0.75"/>
    <n v="1"/>
    <n v="0.25"/>
    <n v="0.25"/>
    <n v="0.25"/>
    <s v="Se realizo el seguimiento  a la ley de trabnsparebncia y acceso a la ionofmracion pubica y se actualizo la informacion de acuerdo a las necesidades del los procesos._x000a_Se realizo la publicación en la web de la primera versión. Asi mismo, se socializo con la nueva administración de la entidad con el fin de revisar la pertinencia de las acciones proyectadas. En lagunos casos se realizo actualización. _x000a_Finalmente, la socializacion se realizara en el mes de junio debeido a que el seguimiento se hace en mayo sin embargo el infomracion de Control inerno ya se encyentra publiaco en la pagina web para conocimiento d ela ciudadnia, funcionarios y contratistas"/>
    <s v="Actas de reunión._x000a_Correos eletronicos."/>
    <m/>
    <n v="0.5"/>
    <n v="0.25"/>
    <n v="0.36"/>
    <s v="Se realizo el seguimiento  a la ley de trabnsparebncia y acceso a la ionofmracion pubica y se actualizo la informacion de acuerdo a las necesidades del los procesos "/>
    <m/>
    <m/>
    <n v="0.72"/>
    <x v="3"/>
    <x v="0"/>
    <n v="7.1999999999999995E-2"/>
  </r>
  <r>
    <x v="1"/>
    <s v="71. Incrementar a un 90% la sostenibilidad del SIG en el Gobierno Distrital"/>
    <s v="4. Fortalecer la capacidad de gestión y desarrollo institucional e interinstitucional, para consolidar la modernización de la UAECOB y llevarla a la excelencia"/>
    <s v="Gestión Humana"/>
    <x v="8"/>
    <s v="9. Subdirección de Gestión Humana"/>
    <n v="1"/>
    <x v="36"/>
    <n v="0.5"/>
    <n v="1"/>
    <s v="Porcentaje"/>
    <s v="Darle continuidad a la implementación  del Sistema de Gestión para la Seguridad y Salud en el trabajo con el fin de conseguir la calificacion aceptable frente a los estandares minimos 85%"/>
    <s v="Seguridad y Salud en el Trabajo"/>
    <n v="0.25"/>
    <n v="0.5"/>
    <n v="0.8"/>
    <n v="1"/>
    <n v="0.25"/>
    <n v="0.25"/>
    <n v="0.16"/>
    <s v="Se ha avanzado en la actualización de la Matriz de Identificación de Peligros y Valoración de Riesgos, se está finalizando la inlcusión de riesgos en los procedimientos por emergencia covid. El valor se en encuentra en un 65% de avance, es necesario finalmente la validación con grupos de interés."/>
    <m/>
    <m/>
    <n v="0.5"/>
    <n v="0.25"/>
    <n v="0.41"/>
    <s v="Se completó la actualización de la Matriz de Identficación y Peligros yValoración de Riegos."/>
    <s v="Se completó la actualización de la MIPVR._x000a_Se proyectó la política, objetivos e indicadores para el asgsyst v2020. Pendiente aprobación por la SGH y posterior aprobación de la Dirección."/>
    <m/>
    <n v="0.82"/>
    <x v="1"/>
    <x v="0"/>
    <n v="0.41"/>
  </r>
  <r>
    <x v="0"/>
    <s v="115. Crear (1) escuela de formación y capacitación de bomberos"/>
    <s v="4. Fortalecer la capacidad de gestión y desarrollo institucional e interinstitucional, para consolidar la modernización de la UAECOB y llevarla a la excelencia"/>
    <s v="Gestión Humana"/>
    <x v="8"/>
    <s v="9. Subdirección de Gestión Humana"/>
    <n v="2"/>
    <x v="37"/>
    <n v="0.5"/>
    <n v="1"/>
    <s v="Porcentaje"/>
    <s v="Durante el año 2020 en el desarrollo del PIC se realizarán  un total de  32 Capactiaciones al personal de la UEACOBB."/>
    <s v="Formación y Capacitación"/>
    <n v="0.25"/>
    <n v="0.5"/>
    <n v="0.7"/>
    <n v="1"/>
    <n v="0.25"/>
    <n v="0.25"/>
    <n v="0.08"/>
    <s v="Para el Primer trimestre segun el cronograma, se llevó a cabo 1 Capacitacion de la linea basica. Esta capacitación contiene 52 sesiones, de las cuales se culminaron 32, debido a la emergencia sanitaria presentada a nivel mundial, el Cronograma Establecido para el PIC en la vigencia 2020, se suspendio temporalmente, teniendo en cuenta los lineamientos dados por el Gobierno Nacional y Distrital."/>
    <m/>
    <m/>
    <n v="0.5"/>
    <n v="0.25"/>
    <n v="0.22"/>
    <s v="Se realiza según cronograma establecido el Programa de Reentrenamiento al personal bomberil de la entidad, establecido en 10 módulos de aprendizaje; En el segundo trimestre se ha realizado 3 módulos Sistema Comando de Incidentes, Equipos de Protección Personal, Equipos de Protección Respiratoria, las capacitaciones se realizan en la modalidad virtual. En igual forma, para la implementación de la academia se han realizado Mesas de Trabajo con el Servicio Nacional de Aprendizaje SENA, donde nos darán el apoyo interinstitucional adecuado para un buen desarrollo de esta."/>
    <s v="Listas de Asistencia ingresadas en la Plataforma SIDEAP, Mesas de Trabajo Implementacion Academia con el SENA"/>
    <m/>
    <n v="0.44"/>
    <x v="2"/>
    <x v="0"/>
    <n v="0.22"/>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n v="1"/>
    <x v="38"/>
    <n v="0.1125"/>
    <n v="3"/>
    <s v="Unidades"/>
    <s v="Ejecutar por turno un (1) ejercicio  de incendios en edificios de gran altura (IEGA) ,_x000a_con la participación mínima de seis (6) uniformados por Compañía._x000a_  _x000a_Total tres (3) ejercicios. "/>
    <s v="Subdirección Operativa / Comandantes_x000a_  y  Jefes de estación"/>
    <n v="0"/>
    <n v="1"/>
    <n v="1"/>
    <n v="1"/>
    <n v="0"/>
    <n v="0"/>
    <n v="0"/>
    <s v="Esta actividad tendrá avance  en el segundo trimestre de la presente vigencia."/>
    <s v="No aplica para el primer trimestre"/>
    <m/>
    <n v="1"/>
    <n v="1"/>
    <n v="0.3"/>
    <s v="Se ha ejecutado solamente el documento de planificación que consta de 10 capitulos y será desarrollado por la Compañía 1."/>
    <s v="Documento de planificación"/>
    <s v="Se ejecutara antes del  30 de noviembre de 2020._x000a_Se desarrollara  el 05 de agosto de 2020, el primer ejercicio."/>
    <n v="0.3"/>
    <x v="2"/>
    <x v="0"/>
    <n v="3.3750000000000002E-2"/>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n v="2"/>
    <x v="39"/>
    <n v="0.1125"/>
    <n v="1"/>
    <s v="Unidad"/>
    <s v="Ejecutar  un ejercicio de_x000a_ Plan Específico de Respuesta (PER)  para:_x000a_ Riesgo de Incendios en una entidad pública o privada reconocida como patrimonio histórico y cultural de la ciudad_x000a_con la participación  mínima de dos uniformados por estación. _x000a__x000a_Total un (1) ejercicio."/>
    <s v="Subdirección Operativa / Comandantes_x000a_y Jefes de estación"/>
    <n v="0"/>
    <n v="0"/>
    <n v="1"/>
    <n v="0"/>
    <n v="0"/>
    <n v="0"/>
    <n v="0"/>
    <s v="Esta actividad se realizara en el segundo trimestre de la presente vigencia."/>
    <s v="No aplica para el primer trimestre"/>
    <m/>
    <n v="0"/>
    <n v="0"/>
    <n v="0"/>
    <s v="No se ha llevado a cabo la planificación del ejercicio, toda vez que por la emergencia sanitaria en la que nos encontramos las entidades que se habian contactado cancelaron  hasta nueva orden la planificación y posterior desarrollo."/>
    <s v="N/A"/>
    <s v="Se realizara un nuevo acercamiento con las entidades para tratar el tema de nuevo y  una posible opcion seria realizarlo de forma virtual."/>
    <n v="0"/>
    <x v="2"/>
    <x v="1"/>
    <n v="0"/>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n v="3"/>
    <x v="40"/>
    <n v="0.1125"/>
    <n v="1"/>
    <s v="Unidad"/>
    <s v="Ejecutar  un ejercicio de_x000a_Plan Específico de Respuesta (PER)  para:_x000a_Materiales Peligrosos _x000a_con la participación  mínima de dos uniformados por estación. _x000a__x000a_Total un (1) ejercicio."/>
    <s v="Subdirección Operativa / Comandantes_x000a_y Jefes de estación"/>
    <n v="0"/>
    <n v="1"/>
    <n v="0"/>
    <n v="0"/>
    <n v="0"/>
    <n v="0"/>
    <n v="0"/>
    <s v="Esta actividad se realizara en el segundo trimestre de la presente vigencia."/>
    <s v="No aplica para el primer trimestre"/>
    <m/>
    <n v="1"/>
    <n v="1"/>
    <n v="0"/>
    <s v="No se ha llevado a cabo la planificación del ejercicio, toda vez que por la emergencia sanitaria en la que nos encontramos las entidades que se habian contactado cancelaron  hasta nueva orden la planificación y posterior desarrollo."/>
    <s v="N/A"/>
    <s v="Se realizara un nuevo acercamiento con las entidades para tratar el tema de nuevo y  una posible opcion seria realizarlo de forma virtual."/>
    <n v="0"/>
    <x v="2"/>
    <x v="1"/>
    <n v="0"/>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9"/>
    <s v="6. Subdirección Operativa"/>
    <n v="4"/>
    <x v="41"/>
    <n v="0.1125"/>
    <n v="3"/>
    <s v="Unidad"/>
    <s v="Ejecutar por turno, un (1) ejercicio  de rescate por extensión y de aguas rápidas, _x000a_con la participación mínima de cinco (5) uniformados  por cada Compañía. _x000a_ _x000a_Total tres (3) ejercicios."/>
    <s v="Subdirección Operativa / Comandantes_x000a_y Jefes de estación"/>
    <n v="0"/>
    <n v="1"/>
    <n v="1"/>
    <n v="1"/>
    <n v="0"/>
    <n v="0"/>
    <n v="0"/>
    <s v="Esta actividad se realizara en el segundo trimestre de la presente vigencia."/>
    <s v="No aplica para el primer trimestre"/>
    <m/>
    <n v="1"/>
    <n v="1"/>
    <n v="0.2"/>
    <s v="A la fecha se ha desarrollado la planificación del ejercicio y la socialización del mismo._x000a_Se espera desarrollar los ejercicios antes del 30 de noviembre de 2020, se iniciara con la estación B1."/>
    <s v="N/A"/>
    <s v="Se ejecutara antes del  30 de noviembre de 2020._x000a_Proximamente se desarrollara con la estación B1."/>
    <n v="0.2"/>
    <x v="2"/>
    <x v="0"/>
    <n v="2.2500000000000003E-2"/>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9"/>
    <s v="6. Subdirección Operativa"/>
    <n v="5"/>
    <x v="42"/>
    <n v="0.1125"/>
    <n v="3"/>
    <s v="Unidades"/>
    <s v="Ejecutar por turno el  entrenamiento y  reentrenamiento  en natación básica,_x000a_con la participación  mínima de veinte (20) uniformados por turno._x000a__x000a_Total tres (3) ejercicios."/>
    <s v="Subdirección Operativa / Comandantes_x000a_y Jefes de estación"/>
    <n v="0"/>
    <n v="1"/>
    <n v="1"/>
    <n v="1"/>
    <n v="0"/>
    <n v="0"/>
    <n v="0"/>
    <s v="Esta actividad se realizara en el segundo trimestre de la presente vigencia."/>
    <s v="No aplica para el primer trimestre"/>
    <m/>
    <n v="1"/>
    <n v="1"/>
    <n v="0"/>
    <s v="No se ha llevado a cabo el  ejercicio, toda vez que el escenario para desarrollar la actividad (piscina) se encuentra en mantenimiento desde inicio de año a la fecha y además por la emergencia sanitaria en la que nos encontramos se espera nueva orden para poder ejecutar el producto."/>
    <s v="N/A"/>
    <s v="Se ejecutara antes del  30 de noviembre de 2020."/>
    <n v="0"/>
    <x v="2"/>
    <x v="1"/>
    <n v="0"/>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9"/>
    <s v="6. Subdirección Operativa"/>
    <n v="6"/>
    <x v="43"/>
    <n v="0.1125"/>
    <n v="1"/>
    <s v="Unidad"/>
    <s v="Realizar  un (1) Foro  de Rescate Vehicular para el personal operativo  de la UAECOB con la participación  mínima de treinta y cuatro (34) uniformados  y socializarlo  en medio virtual institucional. "/>
    <s v="Subdirección Operativa / Comandantes_x000a_y Jefes de estación"/>
    <n v="0"/>
    <n v="1"/>
    <n v="0"/>
    <n v="0"/>
    <n v="0"/>
    <n v="0"/>
    <n v="0"/>
    <s v="Esta actividad se realizara en el segundo trimestre de la presente vigencia."/>
    <s v="No aplica para el primer trimestre"/>
    <m/>
    <n v="1"/>
    <n v="1"/>
    <n v="0.9"/>
    <s v="Se realizó el foro de rescate vehicular el 05 de abril de 2020 a las 10:00 horas, de forma virtual mediante aplicativo ZOOM."/>
    <s v="Documento de planificación, actas de reunión, correo de invitación a la actividad,  pantallazo del desarrollo del foro, foro desarrollado."/>
    <s v="N/A"/>
    <n v="0.9"/>
    <x v="1"/>
    <x v="0"/>
    <n v="0.10125000000000001"/>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n v="7"/>
    <x v="44"/>
    <n v="0.1125"/>
    <n v="3"/>
    <s v="Unidades"/>
    <s v="Ejecutar por turno un (1) ejercicio  de instalación de sistemas hídricos para el uso efectivo de manejo de aguas en incendios forestales._x000a_ Con la participación mínima de seis (6) uniformados por Compañía._x000a__x000a__x000a_Total tres (3) ejercicios."/>
    <s v="Subdirección Operativa / Comandantes_x000a_y Jefes de estación"/>
    <n v="0"/>
    <n v="1"/>
    <n v="1"/>
    <n v="1"/>
    <n v="0"/>
    <n v="0"/>
    <n v="0"/>
    <s v="Esta actividad se realizara en el segundo trimestre de la presente vigencia."/>
    <s v="No aplica para el primer trimestre"/>
    <m/>
    <n v="1"/>
    <n v="1"/>
    <n v="0.2"/>
    <s v="A la fecha se ha desarrollado la planificación del ejercicio y la socialización del mismo._x000a_Se espera desarrollar los ejercicios antes del 30 de noviembre de 2020, se iniciara con la estación B1."/>
    <s v="N/A"/>
    <s v="Se ejecutara antes del  30 de noviembre de 2020."/>
    <n v="0.2"/>
    <x v="2"/>
    <x v="0"/>
    <n v="2.2500000000000003E-2"/>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n v="8"/>
    <x v="45"/>
    <n v="0.1"/>
    <n v="34"/>
    <s v="Unidades"/>
    <s v="Realizar un curso semestral de Bomberitos  &quot;Nicolas Quevedo Rizo&quot; por cada estación,  conforme al cronograma establecido por la Subdirección de Gestión del Riesgo."/>
    <s v="Subdirección Operativa / Comandantes_x000a_y Jefes de estación"/>
    <n v="0"/>
    <n v="17"/>
    <n v="0"/>
    <n v="17"/>
    <n v="0"/>
    <n v="0"/>
    <n v="0"/>
    <s v="Esta actividad se realizara en el segundo trimestre de la presente vigencia."/>
    <s v="No aplica para el primer trimestre"/>
    <m/>
    <n v="17"/>
    <n v="17"/>
    <n v="0"/>
    <s v="No se ejecutado la actividad durante el primer semestre por motivo de fuerza mayor (Pandemia COVID-19)."/>
    <s v="N/A"/>
    <s v="Esta actividad está supeditada a las disposiciones de los Gobiernos Nacional  y Distrital toda vez que es una actividad que se realiza de forma conjunta con los colegios. "/>
    <n v="0"/>
    <x v="2"/>
    <x v="1"/>
    <n v="0"/>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n v="9"/>
    <x v="46"/>
    <n v="0.1125"/>
    <n v="30"/>
    <s v="Porcentaje"/>
    <s v="Revisar el 30%  del total de los hidrantes de la ciudad, según la jurisdicción de cada estación."/>
    <s v="Subdirección Operativa / Comandantes_x000a_y Jefes de estación"/>
    <n v="0.25"/>
    <n v="0.5"/>
    <n v="0.75"/>
    <n v="1"/>
    <n v="0.25"/>
    <n v="0.25"/>
    <n v="0.2"/>
    <s v="Durante el presente periodo se realizo avance de las actividades de avance en las compañías No.1 y 2  con las estaciones  B1; B14 y B7, cada una con avance de identificación de zonas de trabajo y revisión fisica y funcional de los hidrantes así: B1=9; b14=19 y B7=9."/>
    <s v="https://drive.google.com/open?id=1dqwl6Rn_0h_Htfz0SrLHs4xaHMcUY0RV"/>
    <m/>
    <n v="0.5"/>
    <n v="0.25"/>
    <n v="0.3"/>
    <s v="A corte del 30 de junio se ha realizado la revisión de 181 hidrantes realizado por las estaciones:  B1, B14 (CIA 1); B7 (CIA 2);  B2 (CIA 3) Y B8 (CIA 5)._x000a_Se continuará  en la revisión de hidrantes por parte del personal de todas las estaciones."/>
    <s v="Matriz reporte de revisión de hidrantes."/>
    <s v="N/A"/>
    <n v="0.6"/>
    <x v="2"/>
    <x v="0"/>
    <n v="6.7500000000000004E-2"/>
  </r>
  <r>
    <x v="0"/>
    <s v="116  Renovar en un 50% la dotación de Equipos de Protección Personal del Cuerpo de Bomberos de Bogotá"/>
    <s v="4. Fortalecer la capacidad de gestión y desarrollo institucional e interinstitucional, para consolidar la modernización de la UAECOB y llevarla a la excelencia"/>
    <s v="Gestión Logística en Emergencias_x000a_Gestión Integral de Incendios_x000a_"/>
    <x v="10"/>
    <s v="6. Subdirección Operativa"/>
    <n v="10"/>
    <x v="47"/>
    <n v="1"/>
    <n v="100"/>
    <s v="Porcentaje"/>
    <s v="Adquirir equipos, herramientas y accesorios (EHA´S) para la atención de incendios y búsqueda y rescate."/>
    <s v="Subdirección Operativa"/>
    <n v="0.25"/>
    <n v="0.5"/>
    <n v="0.75"/>
    <n v="1"/>
    <n v="0.25"/>
    <n v="0.25"/>
    <n v="0.25"/>
    <s v="Se realizo la definición de necesidades y elaboración de fichas técnicas para el proceso de equipos, herramientas y accesorios (EHA´S),a cargo de la Subdirección Operativa."/>
    <s v="Fichas técnicas:_x000a__x000a_https://drive.google.com/open?id=1m-vvsbOkzadHLxYO9Rf8mJpVE8Ifh4rk"/>
    <m/>
    <n v="0.5"/>
    <n v="0.25"/>
    <n v="0.38"/>
    <s v="Se realizó la elaboración de documentos precontractuales para los procesos de EHA´s (motobombas, rescate acuático, kit de supervivencia, equipo específico y estación meteorológica), tales como: _x000a_Estudios Previos_x000a_Ficha técnica_x000a_Estudios de mercado_x000a_Análisis de sector_x000a_Matriz de riesgos, se adelanto la revisión de los mismos por parte de la OAJ de la entidad  en las siguientes fechas: 17, 23 y 26 de junio de 2020,"/>
    <s v="Fichas técnicas, estudios previos, estudios de mercado, análisis de sector, matriz de riesgos; de los procesos de EHA´s"/>
    <s v="N/A"/>
    <n v="0.76"/>
    <x v="3"/>
    <x v="0"/>
    <n v="0.76"/>
  </r>
  <r>
    <x v="0"/>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Parque Automotor y HEAS"/>
    <x v="11"/>
    <s v="7. Subdirección Logística"/>
    <n v="1"/>
    <x v="48"/>
    <n v="0.25"/>
    <n v="1"/>
    <s v="Porcentaje"/>
    <s v="Actualizacion de los  Procedimientos y/o Protocolo del Parque Automotor"/>
    <s v="Subdirección Logística"/>
    <n v="0.3"/>
    <n v="0.6"/>
    <n v="0.9"/>
    <n v="1"/>
    <n v="0.3"/>
    <n v="0.3"/>
    <n v="0.3"/>
    <s v="Para dar cumplimiento con el 1er Producto se ejecuto la siguiente actividad: _x000a__x000a_1. Diagnostico del estado actual de los Procedimientos para Parque Automotor_x000a__x000a_Se realizó diagnostico y  anaisis de las tareas que contiene el procedimiento de mantenimiento de parque automotor.  Dentro de esta actividad,  se evaluaron y desagruparon  las actividades y se analizo  el impacto que tienen sobre el producto final que es el mantenimiento de los vehículos de la UAECOB. _x000a_1. Se tiene en cuenta para  el procedimiento la cantidad de factores por las que se generan las solIcitudes que ingresan a mesa logistica.                                                             _x000a_2. Se debe realizar los procesos de mantenimiento predictivo, basado en condicion para la programacion de las actividades de mantenimiento preventivo._x000a__x000a_"/>
    <s v="1. Documento Informe de Mantenimiento_x000a__x000a_"/>
    <m/>
    <n v="0.6"/>
    <n v="0.3"/>
    <n v="0.45"/>
    <s v="Para dar cumplimiento con el 1er Producto se ejecuto la siguiente actividad: _x000a__x000a_3. Elaborar y/o actualizar los procedimientos de Parque Automotor _x000a__x000a_* La Subdirección Logística, realiza reuniones y mesas de trabajo donde se verifica el estado los procedimientos del parque automotor con el área de Planeación - mejora continua, con el fin de generar una retroalimentación de los adelantos que se han realizado, y se desarrolla un plan de trabajo para cumplir con el objetivo de esta actividad._x000a__x000a_* Reuniones internas para verificación y re formulación de procesos de Caracterización, según Plan de trabajo socializado con los lideres de los procesos._x000a__x000a_* Se informa por parte de Planeación, los cambios que desea realizar la entidad en cuanto a sus procesos, lo que generaría una nueva revisón de los adelantos en la estructura de los procesos que tiene la Subdirección Logística,  para cumplir con los nuevos liniamientos adelantados por la UAECOB._x000a__x000a_"/>
    <s v="1. Correo indicando Plan de trabajo a realizar._x000a__x000a_2. Citación a mesas de trabajo._x000a__x000a_3. Evidencia del desarrollo de lamesa de trabajo._x000a__x000a_4. Acta de al reunión con mejora continua"/>
    <m/>
    <n v="0.75"/>
    <x v="3"/>
    <x v="0"/>
    <n v="0.1875"/>
  </r>
  <r>
    <x v="0"/>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Parque Automotor y HEAS"/>
    <x v="11"/>
    <s v="7. Subdirección Logística"/>
    <n v="2"/>
    <x v="49"/>
    <n v="0.25"/>
    <n v="1"/>
    <s v="Porcentaje"/>
    <s v="Actualizacion de los  Procedimientos y/o Protocolo de Equipo Menor"/>
    <s v="Subdirección Logística"/>
    <n v="0.3"/>
    <n v="0.6"/>
    <n v="0.9"/>
    <n v="1"/>
    <n v="0.3"/>
    <n v="0.3"/>
    <n v="0.3"/>
    <s v="Para dar cumplimiento con el 2do. producto se ejecuto la siguiente actividad: _x000a_ _x000a_1.  Diagnostico del estado actual de los Procedimientos para Equipo Menor_x000a__x000a_La Subdirección de Logística efectuó el diagnostico del procedimiento de mantenimiento de equipo menor, anaiizando cada una  de las actividades que contiene el procedimiento, para esto se efectuaron encuentros y reuniones con los ingenieros del área, con el fin de tener un contexto mas amplio de todas las tareas que se deben desarrollar para realizar el mantenimiento de los equipos. _x000a__x000a_Las Actividades que se identificaron que deben ser objeto de modificación en el documento son las siguientes:_x000a__x000a_- Se debe cambiar la periodicidad de las visitas preventivas a la estaciones de Bomberos, ya que tienen un periodo entre estas demasiado prolongado,  generando poco impacto sobre el personal uniformado que es nuestro cliente principal._x000a__x000a_- Es necesario reformular la distribución de los técnicos que prestan su servicio en la reparación de los equipos en B-3, lo anterior, teniendo en cuenta que ellos deben tener mas participación en el mantenimeinto de equipos y deben tener mas presencia en las estaciones realizando mantenimiento preventivo y correctivo en los equipos._x000a__x000a_"/>
    <s v="1. Para el cumplimiento de la primera actividad la evidencia es Acta de reunión  con el Diagnostico  realizado con ingenieros del área._x000a_"/>
    <m/>
    <n v="0.6"/>
    <n v="0.3"/>
    <n v="0.45"/>
    <s v="Para dar cumplimiento con el 2do. producto se ejecuto la siguiente actividad: _x000a_ _x000a_3.  Elaborar y/o actualizar los procedimientos de  Equipo Menor_x000a__x000a_* La Subdirección Logística, realiza reuniones y mesas de trabajo donde se verifica el estado los procedimientos de equipo menor con el área de Planeación - mejora continua, con el fin de generar una retroalimentación de los adelantos que se han realizado, y se desarrolla un plan de trabajo para cumplir con el objetivo de esta actividad._x000a__x000a_* Reuniones internas para verificación y/o reformulación de procesos de Caracterización, según Plan de trabajo socializado con los lideres de los procesos._x000a__x000a_*Se informa por parte de Planeación, los cambios que desea realizar la entidad en cuanto a sus procesos, lo que generaría una nueva revisón de los adelantos en la estructura de los procesos que tiene la Subdirección Logística,  para cumplir con los nuevos liniamientos adelantados por la UAECOB._x000a__x000a__x000a_"/>
    <s v="1. Correo indicando Plan de trabajo a realizar._x000a__x000a_2. Citación a mesas de trabajo._x000a__x000a_3. Acta de al reunión con mejora continua"/>
    <m/>
    <n v="0.75"/>
    <x v="3"/>
    <x v="0"/>
    <n v="0.1875"/>
  </r>
  <r>
    <x v="0"/>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Parque Automotor y HEAS"/>
    <x v="11"/>
    <s v="7. Subdirección Logística"/>
    <n v="3"/>
    <x v="50"/>
    <n v="0.25"/>
    <n v="1"/>
    <s v="Porcentaje"/>
    <s v="Actualizacion del  Procedimiento y/o Protocolo del Suministro de Combustible"/>
    <s v="Subdirección Logística"/>
    <n v="0.3"/>
    <n v="0.6"/>
    <n v="0.9"/>
    <n v="1"/>
    <n v="0.3"/>
    <n v="0.3"/>
    <n v="0.3"/>
    <s v="Para dar cumplimiento con el 3er.  producto se ejecuto la siguiente actividad: _x000a__x000a_1. Realizar Diagnostico del estado actual del Procedimiento de Suministro de Combustible_x000a__x000a_Basado en la necesidad de un proceso de entrega de combustible a las unidades operativas en parque automotor y en equipo menor, Se requiere desarrollar protocolo de entrega de combustible. _x000a__x000a_"/>
    <s v="1. Documento  Diagnostico Proceso Combustible_x000a_"/>
    <m/>
    <n v="0.6"/>
    <n v="0.3"/>
    <n v="0.45"/>
    <s v="Para dar cumplimiento con el 3er.  producto se ejecuto la siguiente actividad: _x000a__x000a_3. laborar y/o actualizar los procedimientos de Combustible_x000a__x000a_Se realizan reuniones con integrantes de la subdirección logística (Ing Adriana Salom, el Ing Andrés Quintero, Liliana Diaz y Leonardo Correa) y mejora continua, para verificar procedimientos y guias de combustibles que  llevan dentro del marco del suminsitro de combustible y así dar cumplimiento a esta actividad._x000a__x000a_"/>
    <s v="1. Para el cumplimiento de la tercera actividad la evidencia citación a la reunión de manera virtual._x000a__x000a_2. Imágenes de la reunión desarrollada._x000a__x000a_3. Correo indicando Plan de trabajo a realizar._x000a__x000a_4. Citación a mesas de trabajo._x000a__x000a_5. Evidencia del desarrollo de lamesa de trabajo._x000a_"/>
    <m/>
    <n v="0.75"/>
    <x v="3"/>
    <x v="0"/>
    <n v="0.1875"/>
  </r>
  <r>
    <x v="0"/>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Parque Automotor y HEAS"/>
    <x v="11"/>
    <s v="7. Subdirección Logística"/>
    <n v="4"/>
    <x v="51"/>
    <n v="0.25"/>
    <n v="1"/>
    <s v="Porcentaje"/>
    <s v="Actualizacion  del Procedimiento y/o Protocolo del Mantenimiento Predictivo, Preventivo y Correctivo  de Equipos Especiales Pesados en Garantia."/>
    <s v="Subdirección Logística"/>
    <n v="0.3"/>
    <n v="0.6"/>
    <n v="0.9"/>
    <n v="1"/>
    <n v="0.3"/>
    <n v="0.3"/>
    <n v="0.3"/>
    <s v="Para dar cumplimiento con el 4to. Producto se ejecuto la siguiente actividad: _x000a__x000a_Realizar Diagnostico del estado actual del Procedimiento del Mantenimiento Predictivo, Preventivo y Correctivo  de Equipos Especiales Pesados en Garantia._x000a__x000a_Dado que los procesos de garantia de unidades vehiculares nuevas no esta instaurado dentro de la ruta de la calidad ,  surge la necesidad de desarrollar Procedimiento  basado en la información que se evidencia en los tiempos de garantias de los vehiculos pesados (unidades nuevas) suministrados por  los proveedores de estos para la operacion, dentro del plan de Mantenimiento Preventivo y Correctivo del Parque Automotor._x000a_"/>
    <s v="1. Documento Plan y Cronograma de Mantenimiento Maquinas Extintoras Periodo de Garantia"/>
    <m/>
    <n v="0.6"/>
    <n v="0.3"/>
    <n v="0.45"/>
    <s v="Para dar cumplimiento con el 4to. Producto se ejecuto la siguiente actividad: _x000a__x000a_3. Recopilar informacion a traves de Mesas de trabajo con el personal lider en los Procedimiento del Mantenimiento Predictivo, Preventivo y Correctivo  de Equipos Especiales Pesados en Garantia  con el fin de actualizar el procedimiento._x000a__x000a_* La Subdirección Logística, realiza reuniones y mesas de trabajo donde se verifica el estado los procedimientos del parque automotor con el área de Planeación - mejora continua, con el fin de generar una retroalimentación de los adelantos que se han realizado, y se desarrolla un plan de trabajo para cumplir con el objetivo de esta actividad._x000a__x000a_* Reuniones internas para verificación y re formulación de procesos de Caracterización, según Plan de trabajo socializado con los lideres de los procesos._x000a__x000a_* Se informa por parte de Planeación, los cambios que desea realizar la entidad en cuanto a sus procesos, lo que generaría una nueva revisón de los adelantos en la estructura de los procesos que tiene la Subdirección Logística,  para cumplir con los nuevos liniamientos adelantados por la UAECOB._x000a_"/>
    <s v="1. Para el cumplimiento de la cuarta actividad la evidencia es Acta de reunión  con Mejora Continua._x000a__x000a_2. Correo indicando Plan de trabajo a realizar._x000a__x000a_3. Citación a mesas de trabajo._x000a__x000a_4. Evidencia del desarrollo de la mesa de trabajo"/>
    <m/>
    <n v="0.75"/>
    <x v="3"/>
    <x v="0"/>
    <n v="0.1875"/>
  </r>
  <r>
    <x v="1"/>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1"/>
    <x v="52"/>
    <n v="0.08"/>
    <n v="1"/>
    <s v="Porcentaje"/>
    <s v="Presentación de estudios previos para afinamiento de los servidores y de la SAM virtuales de la Entidad."/>
    <s v="Lider Gestión Tecnologica"/>
    <n v="0.3"/>
    <n v="0.6"/>
    <n v="0.8"/>
    <n v="1"/>
    <n v="0.3"/>
    <n v="0.3"/>
    <n v="0.17"/>
    <s v="Se cuenta con un convenio interadministrativo con la Secretaria Distrital de Seguridad, la cual ocupa el 58% de la capacidad del datacenter y solo con el convenio esta formalizado el comodato por el 32% de ocupación que equivale a 10 racks, en la actualidad la SSCJ ocupa 18 Racks y la UAECOB no recibe ningún beneficio. Es decir, los gastos de mantenimiento son asumidos por la UAECOB "/>
    <s v="Documento Prediagnostico Datacenter._x000a_https://drive.google.com/drive/u/1/folders/1kwa370YqMfRsrl3xSkuiMDTX4ZmY6FSO"/>
    <m/>
    <n v="0.6"/>
    <n v="0.3"/>
    <n v="1"/>
    <s v="Se cuenta con un convenio interadministrativo con la Secretaria Distrital de Seguridad, la cual ocupa el 58% de la capacidad del datacenter y solo con el convenio esta formalizado el comodato por el 32% de ocupación que equivale a 10 racks, en la actualidad la SSCJ ocupa 18 Racks y la UAECOB no recibe ningún beneficio. Es decir, los gastos de mantenimiento son asumidos por la UAECOB "/>
    <s v="Documento Prediagnostico Datacenter._x000a_https://drive.google.com/drive/u/1/folders/1kwa370YqMfRsrl3xSkuiMDTX4ZmY6FSO"/>
    <m/>
    <n v="1"/>
    <x v="0"/>
    <x v="0"/>
    <n v="0.08"/>
  </r>
  <r>
    <x v="1"/>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2"/>
    <x v="53"/>
    <n v="0.08"/>
    <n v="1"/>
    <s v="Porcentaje"/>
    <s v="Publicación de cursos virtuales en el LMS Docebo"/>
    <s v="Diana Poveda"/>
    <n v="0.25"/>
    <n v="0.5"/>
    <n v="0.75"/>
    <n v="1"/>
    <n v="0.25"/>
    <n v="0.25"/>
    <n v="0.18"/>
    <s v="en este periodo se realizó la implementación de contenidos en  los cursos de SGR ( Concepto Técnico y Brigadas Contra lIncendios Clase I )  curso prueba y pruebas unitarias; del curso Basico Sistema Comando de Incidentes de la subdirección de Humana se realizaron mesas de trabajo debido a que el curso que entregaron y que se implemento en el LMS muchos contenidos no corresponden a los objetivos y dinamica del curso, en ese sentido, la mayoria de contenidos estan en revisión y / o modificación por parte de academia. _x000a__x000a_Los cursos virtuales de Concepto técnico y Brigadas Contra Incendios Clase I, aun se encuentran en la etapa de implementación debido a que faltan aun contenidos por entregar por parte de SGR, sin embargo ya se inicio la etapa de pruebas unitarias, una vez superadas estas etapas se continua con la etapa de documentación y pruebas piloto."/>
    <s v="De la implementación de los contenidos en los cursos virtuales de SGR   ( Concepto Técnico y Brigadas Contra lIncendios Clase I ) , como evidencias se tienen correos electronicos, grabaciones de reuniones, documentos de las  implementación de los contenidos en los cursos y vídeos de las pruebas unitarias._x000a_https://drive.google.com/drive/u/1/folders/1BsfbKs5G4q9tDuR1P7LPnayQMAF47dxd"/>
    <m/>
    <n v="0.5"/>
    <n v="0.25"/>
    <n v="1"/>
    <s v="en este periodo se realizó la implementación de contenidos en  los cursos de SGR ( Concepto Técnico y Brigadas Contra lIncendios Clase I )  curso prueba y pruebas unitarias; del curso Basico Sistema Comando de Incidentes de la subdirección de Humana se realizaron mesas de trabajo debido a que el curso que entregaron y que se implemento en el LMS muchos contenidos no corresponden a los objetivos y dinamica del curso, en ese sentido, la mayoria de contenidos estan en revisión y / o modificación por parte de academia. _x000a__x000a_Los cursos virtuales de Concepto técnico y Brigadas Contra Incendios Clase I, aun se encuentran en la etapa de implementación debido a que faltan aun contenidos por entregar por parte de SGR, sin embargo ya se inicio la etapa de pruebas unitarias, una vez superadas estas etapas se continua con la etapa de documentación y pruebas piloto."/>
    <s v="De la implementación de los contenidos en los cursos virtuales de SGR   ( Concepto Técnico y Brigadas Contra lIncendios Clase I ) , como evidencias se tienen correos electronicos, grabaciones de reuniones, documentos de las  implementación de los contenidos en los cursos y vídeos de las pruebas unitarias._x000a_https://drive.google.com/drive/u/1/folders/1BsfbKs5G4q9tDuR1P7LPnayQMAF47dxd"/>
    <m/>
    <n v="1"/>
    <x v="0"/>
    <x v="0"/>
    <n v="0.08"/>
  </r>
  <r>
    <x v="1"/>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3"/>
    <x v="54"/>
    <n v="0.08"/>
    <n v="1"/>
    <s v="Porcentaje"/>
    <s v="Entregar en funcionamiento el funcionamiento del sistema de información Misional de la UAECOB. "/>
    <s v="Lider Gestión Tecnologica"/>
    <n v="0.2"/>
    <n v="0.55000000000000004"/>
    <n v="0.8"/>
    <n v="1"/>
    <n v="0.2"/>
    <n v="20"/>
    <n v="0.52"/>
    <s v="INFORME MENSUAL DE LAS_x000a_OBLIGACIONES RESPECTIVAS AL_x000a_PERIODO FEBRERO – MARZO"/>
    <s v="https://drive.google.com/drive/u/1/folders/1QhTLoBMdoJKeXluY7Udsv6zi7Ga53pcL"/>
    <m/>
    <n v="0.55000000000000004"/>
    <n v="0.35000000000000003"/>
    <n v="0.68"/>
    <s v="INFORME MENSUAL DE LAS_x000a_OBLIGACIONES RESPECTIVAS AL_x000a_PERIODO FEBRERO – MARZO"/>
    <s v="https://drive.google.com/drive/u/1/folders/1QhTLoBMdoJKeXluY7Udsv6zi7Ga53pcL"/>
    <m/>
    <n v="1"/>
    <x v="0"/>
    <x v="0"/>
    <n v="0.08"/>
  </r>
  <r>
    <x v="1"/>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4"/>
    <x v="55"/>
    <n v="0.08"/>
    <n v="1"/>
    <s v="Porcentaje"/>
    <s v="Que todas las bases de datos digitales y físicas queden registradas ante el registro Nacional de base de datos. "/>
    <s v="Eberto Palacio Royero"/>
    <n v="0.33"/>
    <n v="0.5"/>
    <n v="0.83"/>
    <n v="1"/>
    <n v="0.33"/>
    <n v="0.33"/>
    <n v="0.33"/>
    <s v="Se dio inicio al levantamiento de información de los archivos físicos de la Oficina Jurrdíca, el cual se suspendió por entrada del confinamiento decretado por el gobierno nacional, las actividades quedaron en un 33%"/>
    <s v="https://drive.google.com/drive/u/1/folders/15W3pXHbsBj-RTi2R42TjK-d_viklVy41"/>
    <m/>
    <n v="0.5"/>
    <n v="0.16999999999999998"/>
    <n v="0.66"/>
    <s v="Se dio inicio al levantamiento de información de los archivos físicos de la Oficina Jurrdíca, el cual se suspendió por entrada del confinamiento decretado por el gobierno nacional, las actividades quedaron en un 33%"/>
    <s v="https://drive.google.com/drive/u/1/folders/15W3pXHbsBj-RTi2R42TjK-d_viklVy41"/>
    <m/>
    <n v="1"/>
    <x v="0"/>
    <x v="0"/>
    <n v="0.08"/>
  </r>
  <r>
    <x v="1"/>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5"/>
    <x v="56"/>
    <n v="0.08"/>
    <n v="1"/>
    <s v="Porcentaje"/>
    <s v="Migrar la información que soporte el misional nuevo. "/>
    <s v="Eberto Palacio Royero"/>
    <n v="0.33"/>
    <n v="0.5"/>
    <n v="0.83"/>
    <n v="1"/>
    <n v="0"/>
    <n v="0.33"/>
    <n v="0.33"/>
    <s v="El proovedor se encuentra validando su modelo a partir de la información entregada por la entidad, nos encontramos en dicha validación."/>
    <s v="https://drive.google.com/drive/u/1/folders/15W3pXHbsBj-RTi2R42TjK-d_viklVy41"/>
    <m/>
    <n v="0.5"/>
    <n v="0.16999999999999998"/>
    <n v="0.19"/>
    <s v="El proovedor se encuentra validando su modelo a partir de la información entregada por la entidad, nos encontramos en dicha validación."/>
    <s v="https://drive.google.com/drive/u/1/folders/15W3pXHbsBj-RTi2R42TjK-d_viklVy41"/>
    <m/>
    <n v="0.38"/>
    <x v="2"/>
    <x v="0"/>
    <n v="3.04E-2"/>
  </r>
  <r>
    <x v="1"/>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6"/>
    <x v="57"/>
    <n v="0.08"/>
    <n v="1"/>
    <s v="Porcentaje"/>
    <s v="La extracción automática de la información histórica de las liquidaciones de recargos y horas extras del personal Operativo UAECOB."/>
    <s v="Ana Mercedes Orjuela Rodrigrez"/>
    <n v="0.25"/>
    <n v="0.5"/>
    <n v="0.75"/>
    <n v="1"/>
    <n v="0.25"/>
    <n v="0.25"/>
    <n v="0.25"/>
    <s v="Creación de los siguientes procedimientos:_x000a_•  Liquidación demandas_x000a__x000a_• Creación nueva opción en SIAP, a través de la cual el usuario final ejecute la liquidación de las demandas por funcionario en un rango de fechas:_x000a_•  Forma (liqdeman)._x000a__x000a_• Creación nueva opción en SIAP, a través de la cual el usuario final despliegue en un archivo plano la liquidación de las demandas por funcionario en un rango de fechas:_x000a_ • Reporte (liqdeman)_x000a__x000a_• Creación en SIAP el submenú demandas el cual incluye las dos opciones anteriores._x000a_"/>
    <s v="https://drive.google.com/drive/u/1/folders/19YXTw66P1VRxS-6EX_CJHfGx297n2le6"/>
    <m/>
    <n v="0.5"/>
    <n v="0.25"/>
    <n v="0.51"/>
    <s v="Creación de los siguientes procedimientos:_x000a_•  Liquidación demandas_x000a__x000a_• Creación nueva opción en SIAP, a través de la cual el usuario final ejecute la liquidación de las demandas por funcionario en un rango de fechas:_x000a_•  Forma (liqdeman)._x000a__x000a_• Creación nueva opción en SIAP, a través de la cual el usuario final despliegue en un archivo plano la liquidación de las demandas por funcionario en un rango de fechas:_x000a_ • Reporte (liqdeman)_x000a__x000a_• Creación en SIAP el submenú demandas el cual incluye las dos opciones anteriores._x000a_"/>
    <s v="https://drive.google.com/drive/u/1/folders/19YXTw66P1VRxS-6EX_CJHfGx297n2le6"/>
    <m/>
    <n v="1"/>
    <x v="0"/>
    <x v="0"/>
    <n v="0.08"/>
  </r>
  <r>
    <x v="1"/>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7"/>
    <x v="58"/>
    <n v="0.08"/>
    <n v="1"/>
    <s v="Porcentaje"/>
    <s v="Facilitar al usuario la liquidación de la nómina mensual. "/>
    <s v="Ana Mercedes Orjuela Rodrigrez"/>
    <n v="0.25"/>
    <n v="0.5"/>
    <n v="0.75"/>
    <n v="1"/>
    <n v="0.25"/>
    <n v="0.25"/>
    <n v="0.25"/>
    <s v="Diseño:_x000a_Creación de la estructura de las siguientes tablas:_x000a__x000a_• Tipo turno_x000a_•Turno calendario_x000a_•Personal turno_x000a_• Novedad temporal_x000a_• Vista novedad concepto_x000a__x000a_• Creación de los siguientes procedimientos:_x000a_• Cargar extras. Crea las novedades de recargos, extras y compensatorios por funcionario en cada periodo de liquidación, _x000a__x000a_•Creación en SIAP el submenú Horas extras el cual incluye las siguientes opciones (formas):_x000a_• Tipo turno:  Permite la creación de los diferentes tipos de turno._x000a_• Turno calendario: Permite la asignación del turno a cada día del mes._x000a_• Personal turno: Permite cargar desde un archivo plano los turnos laborados de todo el personal operativo, por funcionario y por día._x000a_• Cargar extras: Permite la ejecución del procedimiento Crea las novedades de recargos, extras y compensatorios._x000a_"/>
    <s v="https://drive.google.com/drive/u/1/folders/19YXTw66P1VRxS-6EX_CJHfGx297n2le6"/>
    <m/>
    <n v="0.5"/>
    <n v="0.25"/>
    <n v="0.34"/>
    <s v="Diseño:_x000a_Creación de la estructura de las siguientes tablas:_x000a__x000a_• Tipo turno_x000a_•Turno calendario_x000a_•Personal turno_x000a_• Novedad temporal_x000a_• Vista novedad concepto_x000a__x000a_• Creación de los siguientes procedimientos:_x000a_• Cargar extras. Crea las novedades de recargos, extras y compensatorios por funcionario en cada periodo de liquidación, _x000a__x000a_•Creación en SIAP el submenú Horas extras el cual incluye las siguientes opciones (formas):_x000a_• Tipo turno:  Permite la creación de los diferentes tipos de turno._x000a_• Turno calendario: Permite la asignación del turno a cada día del mes._x000a_• Personal turno: Permite cargar desde un archivo plano los turnos laborados de todo el personal operativo, por funcionario y por día._x000a_• Cargar extras: Permite la ejecución del procedimiento Crea las novedades de recargos, extras y compensatorios._x000a_"/>
    <s v="https://drive.google.com/drive/u/1/folders/19YXTw66P1VRxS-6EX_CJHfGx297n2le6"/>
    <m/>
    <n v="0.68"/>
    <x v="3"/>
    <x v="0"/>
    <n v="5.4400000000000004E-2"/>
  </r>
  <r>
    <x v="1"/>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8"/>
    <x v="59"/>
    <n v="0.08"/>
    <n v="1"/>
    <s v="Porcentaje"/>
    <s v="Mejoras y actualizaciones de las aplicaciones SICOVI, SIREP, Y Certificaciones."/>
    <s v="Luis Alberto Carmona Pertuz"/>
    <n v="0.33"/>
    <n v="0.57999999999999996"/>
    <n v="0.8"/>
    <n v="1"/>
    <n v="30"/>
    <n v="0.3"/>
    <n v="0.33"/>
    <s v="Se actualizó el sistema SICOVI con los formularios de consultas para los registros de funcionarios y visitantes._x000a_Se hizo la migración del sistema SIREP hacia la aplicación MISCIO._x000a_Se actualizó el sistema Certificaciones por un  nuevo ajuste realizado en el reporte de certificación de ingresos y retenciones y cambio de firma en el comunicado de vacaciones._x000a_Se instalaron en producción las actualizaciones y mejoras  de los sistemas SICOVI,MISCIO con el módulo de SIREP y Certificaciones._x000a__x000a_Está en espera un requerimiento por parte del área de nómina para actualizar el sistema de Certificaciones por un cambio realizado en el desprendible de pago."/>
    <s v="Se anexan los pantallazos de los cambios realizados de los sistemas y los correos relacionados con los requerimientos del sistema de Certificaciones._x000a_https://drive.google.com/drive/u/1/folders/1hP5im9BizvmJHYZbWsXE7UDRlCIc1dIQ"/>
    <m/>
    <n v="0.57999999999999996"/>
    <n v="0.24999999999999994"/>
    <n v="0.5"/>
    <s v="Se actualizó el sistema SICOVI con los formularios de consultas para los registros de funcionarios y visitantes._x000a_Se hizo la migración del sistema SIREP hacia la aplicación MISCIO._x000a_Se actualizó el sistema Certificaciones por un  nuevo ajuste realizado en el reporte de certificación de ingresos y retenciones y cambio de firma en el comunicado de vacaciones._x000a_Se instalaron en producción las actualizaciones y mejoras  de los sistemas SICOVI,MISCIO con el módulo de SIREP y Certificaciones._x000a__x000a_Está en espera un requerimiento por parte del área de nómina para actualizar el sistema de Certificaciones por un cambio realizado en el desprendible de pago."/>
    <s v="Se anexan los pantallazos de los cambios realizados de los sistemas y los correos relacionados con los requerimientos del sistema de Certificaciones._x000a_https://drive.google.com/drive/u/1/folders/1hP5im9BizvmJHYZbWsXE7UDRlCIc1dIQ"/>
    <m/>
    <n v="0.86206896551724144"/>
    <x v="1"/>
    <x v="0"/>
    <n v="6.8965517241379323E-2"/>
  </r>
  <r>
    <x v="1"/>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9"/>
    <x v="60"/>
    <n v="0.08"/>
    <n v="1"/>
    <s v="Porcentaje"/>
    <s v="Poner en servicio el software para el concepto de revisiones técnicas para el área de atención a la ciudadanía. "/>
    <s v="Luis Alberto Carmona Pertuz"/>
    <n v="0.25"/>
    <n v="0.5"/>
    <n v="0.75"/>
    <n v="1"/>
    <n v="0.25"/>
    <n v="0.25"/>
    <n v="0.25"/>
    <s v="Este se encuentra desarrollado al 100% pero se esta a la espera de la resolucion ._x000a_Esta aplicación se está desarrollando en el sistema misional de servicios MISCIO y los avances que han hecho son los siguiente: Configuración del sistema (menu de navegacion, menu de navegacion por rol, roles, parametricas, preacuerdos, recibo de pagos de servicios,  legalizaciones (recibo de caja) y el módulo miscio-bricim (web) para la  descarga del recibo de pago por parte de las empresas._x000a_"/>
    <s v="https://drive.google.com/drive/u/1/folders/1hP5im9BizvmJHYZbWsXE7UDRlCIc1dIQ"/>
    <m/>
    <n v="0.5"/>
    <n v="0.25"/>
    <n v="0.5"/>
    <s v="Este se encuentra desarrollado al 100% pero se esta a la espera de la resolucion ._x000a_Esta aplicación se está desarrollando en el sistema misional de servicios MISCIO y los avances que han hecho son los siguiente: Configuración del sistema (menu de navegacion, menu de navegacion por rol, roles, parametricas, preacuerdos, recibo de pagos de servicios,  legalizaciones (recibo de caja) y el módulo miscio-bricim (web) para la  descarga del recibo de pago por parte de las empresas._x000a_"/>
    <s v="https://drive.google.com/drive/u/1/folders/1hP5im9BizvmJHYZbWsXE7UDRlCIc1dIQ"/>
    <m/>
    <n v="1"/>
    <x v="0"/>
    <x v="0"/>
    <n v="0.08"/>
  </r>
  <r>
    <x v="1"/>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10"/>
    <x v="61"/>
    <n v="0.08"/>
    <n v="1"/>
    <s v="Porcentaje"/>
    <s v="Aplicación lista para salir al ambiente de producción - Sistema del Liquidador Misional (SLM). "/>
    <s v="Luis Alberto Carmona Pertuz"/>
    <n v="0.33"/>
    <n v="0.57999999999999996"/>
    <n v="0.8"/>
    <n v="1"/>
    <n v="0.33"/>
    <n v="0.33"/>
    <n v="0.33"/>
    <s v="Se encuentra el desarrollo en un 75% y se encuentra alojado en la maquina de ambiente de desarrollo"/>
    <s v="https://drive.google.com/drive/u/1/folders/1hP5im9BizvmJHYZbWsXE7UDRlCIc1dIQ"/>
    <m/>
    <n v="0.57999999999999996"/>
    <n v="0.24999999999999994"/>
    <n v="0.66"/>
    <s v="Se encuentra el desarrollo en un 75% y se encuentra alojado en la maquina de ambiente de desarrollo"/>
    <s v="https://drive.google.com/drive/u/1/folders/1hP5im9BizvmJHYZbWsXE7UDRlCIc1dIQ"/>
    <m/>
    <n v="1.1379310344827587"/>
    <x v="0"/>
    <x v="0"/>
    <n v="9.1034482758620694E-2"/>
  </r>
  <r>
    <x v="1"/>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11"/>
    <x v="62"/>
    <n v="0.08"/>
    <n v="1"/>
    <s v="Porcentaje"/>
    <s v="Implementación de un servicio y/o tramite en la ventanilla única de Atención al Ciudadano."/>
    <s v="Lider Gestión Tecnologica"/>
    <n v="0.4"/>
    <n v="1"/>
    <m/>
    <m/>
    <n v="405"/>
    <n v="1"/>
    <n v="1"/>
    <s v="Se construyo el espacio de la Ventanilla Unica con los siguientes ttamites y servicios: _x000a_- Tramites y Servicios UAECOB_x000a_- SIREP_x000a_- Consulta de Requerimientos _x000a_- Tramites de Conceptos _x000a_- Radicación Correspoendencia _x000a_- te escucha"/>
    <s v="http://www.bomberosbogota.gov.co/content/ventanilla-unica"/>
    <m/>
    <n v="1"/>
    <n v="0.6"/>
    <n v="1"/>
    <s v="Se construyo el espacio de la Ventanilla Unica con los siguientes ttamites y servicios: _x000a_- Tramites y Servicios UAECOB_x000a_- SIREP_x000a_- Consulta de Requerimientos _x000a_- Tramites de Conceptos _x000a_- Radicación Correspoendencia _x000a_- te escucha"/>
    <s v="http://www.bomberosbogota.gov.co/content/ventanilla-unica"/>
    <m/>
    <n v="1"/>
    <x v="0"/>
    <x v="0"/>
    <n v="0.08"/>
  </r>
  <r>
    <x v="1"/>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12"/>
    <x v="63"/>
    <n v="0.08"/>
    <n v="1"/>
    <s v="Porcentaje"/>
    <s v="Realizar el diseño, desarrollo de la nueva Intranet para la UAECOB"/>
    <s v="Lider Gestión Tecnologica"/>
    <n v="0.4"/>
    <n v="1"/>
    <m/>
    <m/>
    <n v="0.4"/>
    <n v="0.4"/>
    <n v="0.4"/>
    <s v="Se realizo la promgracion en css y html del sitio ( colores y  estructura) "/>
    <s v="http://172.16.92.27intranet"/>
    <m/>
    <n v="1"/>
    <n v="0.6"/>
    <n v="0.5"/>
    <s v="Se realizo la promgracion en css y html del sitio ( colores y  estructura) "/>
    <s v="http://172.16.92.27intranet"/>
    <m/>
    <n v="0.5"/>
    <x v="2"/>
    <x v="0"/>
    <n v="0.04"/>
  </r>
  <r>
    <x v="1"/>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13"/>
    <x v="64"/>
    <n v="0.08"/>
    <n v="1"/>
    <s v="Porcentaje"/>
    <s v="Diseño, Revisión, estructuración e implementación de la Política de Gobierno Digital al interior de la UAECOB.  "/>
    <s v="Lider Gestión Tecnologica"/>
    <n v="0.25"/>
    <n v="0.5"/>
    <n v="0.75"/>
    <n v="1"/>
    <n v="0.25"/>
    <n v="0.25"/>
    <n v="0.25"/>
    <s v="Se realizo el sotenimiento a los logros de Transparecnia, Participación, Colaboración, tramites y servicios, PQRSD y se realizo una mueva matriz de seguimieto para Gobierno Digital 2020"/>
    <s v="https://drive.google.com/drive/u/1/folders/1Mz5IWsP5XbNX4l_Y-xegr1a3QVqrATn2"/>
    <m/>
    <n v="0.5"/>
    <n v="0.25"/>
    <n v="0.25"/>
    <s v="Se realizo el sotenimiento a los logros de Transparecnia, Participación, Colaboración, tramites y servicios, PQRSD y se realizo una mueva matriz de seguimieto para Gobierno Digital 2020"/>
    <s v="https://drive.google.com/drive/u/1/folders/1Mz5IWsP5XbNX4l_Y-xegr1a3QVqrATn2"/>
    <m/>
    <n v="1"/>
    <x v="0"/>
    <x v="0"/>
    <n v="0.08"/>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0"/>
    <s v="5. Subdirección de Gestión del Riesgo"/>
    <n v="5"/>
    <x v="65"/>
    <n v="5.8799999999999998E-2"/>
    <n v="1"/>
    <s v="Estudios Previos"/>
    <s v="Realizar un (1) Proceso de levantamiento de necesidades y requerimientos para el levantamiento de estudios previos."/>
    <s v="Subdirección de Gestion del Riesgo"/>
    <n v="0"/>
    <n v="0"/>
    <n v="0.5"/>
    <n v="1"/>
    <n v="0"/>
    <n v="0"/>
    <n v="0"/>
    <s v="La Accion auno no esta programada para dar inicio"/>
    <m/>
    <m/>
    <n v="0"/>
    <n v="0"/>
    <n v="0"/>
    <s v="La Accion auno no esta programada para dar inicio"/>
    <m/>
    <m/>
    <n v="0"/>
    <x v="2"/>
    <x v="1"/>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0"/>
    <s v="5. Subdirección de Gestión del Riesgo"/>
    <n v="6"/>
    <x v="66"/>
    <n v="5.8799999999999998E-2"/>
    <n v="1"/>
    <s v="Porcentual"/>
    <s v="Formulación y/o Actualización del 100% de la Guía Técnica de CONDICIONES Y REQUISITOS PARA ARTEFACTOS PIROTÉCNICOS, FUEGOS ARTIFICIALES, PÓLVORA Y GLOBOS"/>
    <s v="Subdirección de Gestion del Riesgo"/>
    <n v="0"/>
    <n v="0.45"/>
    <n v="0.8"/>
    <n v="1"/>
    <n v="0"/>
    <n v="0"/>
    <n v="0"/>
    <s v="La Accion auno no esta programada para dar inicio"/>
    <m/>
    <m/>
    <n v="0.45"/>
    <n v="0.45"/>
    <n v="0.45"/>
    <s v="Se realizó la revisión de la guia de pirotecnia y se genraron observaciones al documento"/>
    <s v="Guia de pirotecnia y documento con las observaciones realizadas a la guía de pirotecnia"/>
    <m/>
    <n v="1"/>
    <x v="0"/>
    <x v="0"/>
    <n v="5.8799999999999998E-2"/>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7"/>
    <x v="67"/>
    <n v="5.8799999999999998E-2"/>
    <n v="1"/>
    <s v="Porcentual"/>
    <s v="Elaboración del documento &quot;Reentrenamiento Virtual Brigadas Contra Incendio Clase I.&quot;"/>
    <s v="Subdirección de Gestion del Riesgo"/>
    <n v="0"/>
    <n v="0.2"/>
    <n v="0.6"/>
    <n v="1"/>
    <n v="0"/>
    <n v="0"/>
    <n v="0"/>
    <s v="La Accion auno no esta programada para dar inicio"/>
    <m/>
    <m/>
    <n v="0.2"/>
    <n v="0.2"/>
    <n v="0.6"/>
    <s v="Se realizan mesas de trabajo con la academia y con la Oficina Asesora de Comunicaciones, se genera el documento &quot;PROYECTO  VIRTUALIZACIÓN REENTRENAMIENTO&quot;, el cual se encuentra en reviusión para aprobación; se generan las evaluaciones de los módulos"/>
    <s v="Actas de reunión_x000a_Documento &quot;PROYECTO  VIRTUALIZACIÓN REENTRENAMIENTO&quot;_x000a_Evaluaciones de los módulos_x000a_"/>
    <m/>
    <n v="1"/>
    <x v="0"/>
    <x v="0"/>
    <n v="5.8799999999999998E-2"/>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8"/>
    <x v="68"/>
    <n v="5.8799999999999998E-2"/>
    <n v="3"/>
    <s v="Actas de Reunion"/>
    <s v="Se realizarán 3 mesas de trabajo con las areas competentes para articular los requerimientos del model educativo establecidos en la academia"/>
    <s v="Subdirección de Gestion del Riesgo"/>
    <n v="0"/>
    <n v="0.25"/>
    <n v="0.5"/>
    <n v="1"/>
    <n v="0"/>
    <n v="0"/>
    <n v="0"/>
    <s v="La Accion auno no esta programada para dar inicio"/>
    <m/>
    <m/>
    <n v="0.25"/>
    <n v="0.25"/>
    <n v="0.25"/>
    <s v="Se realizan mesas de trabajo con la Subdireccion de Gestion Humana y se genera el documento &quot;Caracterizacion FORMACIÓN Y CAPACITACIÓN&quot;, el cual se encuentra en revisión"/>
    <s v="Evidencia de las mesas de trabajo_x000a_Documento Caracterizacion FORMACIÓN Y CAPACITACIÓN en revisión"/>
    <m/>
    <n v="1"/>
    <x v="0"/>
    <x v="0"/>
    <n v="5.8799999999999998E-2"/>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9"/>
    <x v="69"/>
    <n v="5.8799999999999998E-2"/>
    <n v="1"/>
    <s v="Porcentual"/>
    <s v="Elaboracion del documento &quot;Proyecto de virtualización de Capacitación Comunitaria&quot;"/>
    <s v="Subdirección de Gestion del Riesgo"/>
    <n v="0"/>
    <n v="0.2"/>
    <n v="0.6"/>
    <n v="1"/>
    <n v="0"/>
    <n v="0"/>
    <n v="0"/>
    <s v="La Accion auno no esta programada para dar inicio"/>
    <m/>
    <m/>
    <n v="0.2"/>
    <n v="0.2"/>
    <n v="0.2"/>
    <s v="Para el periodo no se generó la revisión del material dado que el profesional refente que tenia obligación contractual , fue asginado a C4 dada la situación de pandemia. Sin embargo, se realizó un primer acercamiento del tema el dia 16 de abril de 2020, endonde se envia un correo al Cabo Diego Daza, Instructor de la SGR para el tema, enviandole material para ser revisado como es el procedimiento, justificación de vigencia de carnés . _x000a_En esta linea,  se realizó reunión via meet, el dia 26 de junio de 2020, con los instructoer del turno No 2 para la revisión técnicas de los contenidos en contrastre con la normtividad aplicable Decreto 751 de 2001 y Decreto 360 de 2018. En este contexto y una vez se revisó el material se dío lugar a el cronograma de trabajo para efectuar consultas y realizar ajustes de contenidos. Se anexa:  Correo del dia 16 de abril de 2020,  correo de conclusioenes de acta de reunión vía meet  del dia 26 de junio de 2020 y cronograma de trabajo en articulación con el turno 2 de instructores liderado por el Sgto Diego Daza. "/>
    <s v="Acta revisión módulos_x000a_Correo electronico de reunión_x000a_Etapas de virtualización_x000a__x000a_"/>
    <m/>
    <n v="1"/>
    <x v="0"/>
    <x v="0"/>
    <n v="5.8799999999999998E-2"/>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10"/>
    <x v="70"/>
    <n v="5.8799999999999998E-2"/>
    <s v="2 Presentaciones y 5 videos"/>
    <s v="Unidad"/>
    <s v="Elaborar material pedagogico para la virtualizacion del curso."/>
    <s v="Subdirección de Gestion del Riesgo"/>
    <n v="0"/>
    <n v="0.55000000000000004"/>
    <n v="1"/>
    <m/>
    <n v="0"/>
    <n v="0"/>
    <n v="0"/>
    <s v="La Accion auno no esta programada para dar inicio"/>
    <m/>
    <m/>
    <n v="0.55000000000000004"/>
    <n v="0.55000000000000004"/>
    <n v="0.2"/>
    <s v="Durante el trimestre se realizaron tres reuniones con las OA de Prensa y Planeación, para diseñar la estrategia de desarrollo de las presentaciones y vídeos del curso presencial."/>
    <s v="Correos electrónicos_x000a_Actas de reunión"/>
    <m/>
    <n v="0.36363636363636365"/>
    <x v="2"/>
    <x v="0"/>
    <n v="2.1381818181818182E-2"/>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11"/>
    <x v="71"/>
    <n v="5.8799999999999998E-2"/>
    <s v=" 6 guiones y  6 actividades interactivas"/>
    <s v="Unidad"/>
    <s v="Elaboracion 6 guiones y diseño de 6 actividades interactivas"/>
    <s v="Subdirección de Gestion del Riesgo"/>
    <n v="0"/>
    <n v="0.55000000000000004"/>
    <n v="1"/>
    <m/>
    <n v="0"/>
    <n v="0"/>
    <n v="0"/>
    <s v="La Accion auno no esta programada para dar inicio"/>
    <m/>
    <m/>
    <n v="0.55000000000000004"/>
    <n v="0.55000000000000004"/>
    <n v="0"/>
    <m/>
    <m/>
    <m/>
    <n v="0"/>
    <x v="2"/>
    <x v="1"/>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12"/>
    <x v="72"/>
    <n v="5.8799999999999998E-2"/>
    <n v="5"/>
    <s v=" formularios"/>
    <s v="Diseño de 5 formularios para los tramites del club bomberitos en la pagina de la UAECOB.  "/>
    <s v="Subdirección de Gestion del Riesgo"/>
    <n v="0"/>
    <n v="1"/>
    <m/>
    <m/>
    <n v="0"/>
    <n v="0"/>
    <n v="0"/>
    <s v="La Accion auno no esta programada para dar inicio"/>
    <m/>
    <m/>
    <n v="1"/>
    <n v="1"/>
    <n v="0.9"/>
    <s v="Se realizó la revisión y actualización de los 5 formularios, está pendiente la aprobación para la publicación de los mismos"/>
    <s v="Los 5 formularios"/>
    <m/>
    <n v="0.9"/>
    <x v="1"/>
    <x v="0"/>
    <n v="5.2920000000000002E-2"/>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13"/>
    <x v="73"/>
    <n v="5.8799999999999998E-2"/>
    <s v="1 cartilla, 2 carné y 1 diploma"/>
    <s v="Unidad"/>
    <s v="Diseño de cartilla, diplomas y carnés del club bomberitos."/>
    <s v="Subdirección de Gestion del Riesgo"/>
    <n v="0"/>
    <n v="1"/>
    <m/>
    <m/>
    <n v="0"/>
    <n v="0"/>
    <n v="0"/>
    <s v="La Accion auno no esta programada para dar inicio"/>
    <m/>
    <m/>
    <n v="1"/>
    <n v="1"/>
    <n v="0"/>
    <m/>
    <m/>
    <m/>
    <n v="0"/>
    <x v="2"/>
    <x v="1"/>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14"/>
    <x v="74"/>
    <n v="5.8799999999999998E-2"/>
    <n v="1"/>
    <s v="plano"/>
    <s v="Diseño de la casa del club bomberitos"/>
    <s v="Subdirección de Gestion del Riesgo"/>
    <n v="0"/>
    <n v="0"/>
    <n v="1"/>
    <m/>
    <n v="0"/>
    <n v="0"/>
    <n v="0"/>
    <s v="La Accion auno no esta programada para dar inicio"/>
    <m/>
    <m/>
    <n v="0"/>
    <n v="0"/>
    <n v="0"/>
    <s v="La actividad está programada para iniciar en el tercer trimestre"/>
    <m/>
    <m/>
    <n v="0"/>
    <x v="2"/>
    <x v="1"/>
    <n v="0"/>
  </r>
</pivotCacheRecords>
</file>

<file path=xl/pivotCache/pivotCacheRecords2.xml><?xml version="1.0" encoding="utf-8"?>
<pivotCacheRecords xmlns="http://schemas.openxmlformats.org/spreadsheetml/2006/main" xmlns:r="http://schemas.openxmlformats.org/officeDocument/2006/relationships" count="248">
  <r>
    <s v="7. Gobierno Legítimo, fortalecimiento Local y eficiencia"/>
    <s v="71. Incrementar a un 90% la sostenibilidad del SIG en el Gobierno Distrital"/>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0"/>
    <s v="5. Subdirección de Gestión del Riesgo"/>
    <n v="1"/>
    <s v="Estructuración de un Sistema de Información Geográfica"/>
    <n v="0.06"/>
    <n v="1"/>
    <s v="cartografia"/>
    <s v="Estructuración de un Sistema de Información Geográfica que sirva como insumo para análisis del riesgo de las emergencias que atiende la entidad"/>
    <s v="Subdirección de Gestión del Riesgo."/>
    <n v="1"/>
    <s v="Búsqueda de Información oficial secundaria"/>
    <n v="0.25"/>
    <d v="2020-04-01T00:00:00"/>
    <d v="2020-05-15T00:00:00"/>
    <m/>
    <m/>
    <m/>
    <s v="Para la consolidación de un Sistema de Información Geográfica, se ha buscado información espacial de variables que puedan ser incluidas dentro del análisis del riesgo por incendios, incidentes con materiales peligrosos y rescates. Para lo anterior se ha realizado una búsqueda en las plataformas dispuestas para la publicación de información geográfica oficial (Mapas Bogotá, IGAC, Datos abiertos y ESRI Colombia) y en los visores geográficos propios de cada institución. Así mismo, con el objeto de tener información en formato Shapefile, se ha realizado solicitud formal a entidades como Secretaría de Integración Social, DANE y Secretaría Distrital de Planeación, no obstante, se está a la espera de la información la cual ha tomado mayor tiempo debido a la emergencia sanitaria, económica y ecológica que se está atravesando. Adicionalmente, se ha adelantado los estudios de mercado para la renovación de las dos licencias de ArcGis con las que cuenta la entidad y la adquisición de una nueva.  "/>
    <n v="0"/>
    <n v="1"/>
    <s v="Para la consolidación de un Sistema de Información Geográfica, se ha buscado información espacial de variables que puedan ser incluidas dentro del análisis del riesgo por incendios, incidentes con materiales peligrosos y rescates. Para lo anterior se ha realizado una búsqueda en las plataformas dispuestas para la publicación de información geográfica oficial (Mapas Bogotá, IGAC, Datos abiertos y ESRI Colombia) y en los visores geográficos propios de cada institución. Así mismo, con el objeto de tener información en formato Shapefile, se ha realizado solicitud formal a entidades como Secretaría de Integración Social, DANE y Secretaría Distrital de Planeación, no obstante, se está a la espera de la información la cual ha tomado mayor tiempo debido a la emergencia sanitaria, económica y ecológica que se está atravesando. Adicionalmente, se ha adelantado los estudios de mercado para la renovación de las dos licencias de ArcGis con las que cuenta la entidad y la adquisición de una nueva.  "/>
    <n v="0.25"/>
    <n v="0.25"/>
    <n v="0"/>
  </r>
  <r>
    <m/>
    <s v="103. Adelantar el 100% de acciones parala prevención y mitigación del riesgo de incidentes forestales (connatos, quemas e incendios)"/>
    <m/>
    <m/>
    <x v="1"/>
    <s v="5. Subdirección de Gestión del Riesgo"/>
    <m/>
    <m/>
    <n v="0.06"/>
    <m/>
    <m/>
    <m/>
    <s v="Subdirección de Gestión del Riesgo."/>
    <n v="2"/>
    <s v="Localización de eventos atendidos por la entidad en el período comprendido entre los años 2015 y 2019"/>
    <n v="0.5"/>
    <d v="2020-03-01T00:00:00"/>
    <d v="2020-08-31T00:00:00"/>
    <m/>
    <m/>
    <m/>
    <s v="Para el análisis del comportamiento espacial de los incidentes que atiende la entidad, se ha geolocalizado el 50% de los eventos atendidos en el período comprendido entre los años 2014 y 2019. Para lo anterior, se ha utilizado el campo de “dirección” de la base de datos histórica consolidada por central de radio, este campo fue parametrizado y geocodificado para la obtención de coordenadas geográficas para cada uno de los eventos. "/>
    <n v="0"/>
    <n v="1"/>
    <s v="Para el análisis del comportamiento espacial de los incidentes que atiende la entidad, se ha geolocalizado el 50% de los eventos atendidos en el período comprendido entre los años 2014 y 2019. Para lo anterior, se ha utilizado el campo de “dirección” de la base de datos histórica consolidada por central de radio, este campo fue parametrizado y geocodificado para la obtención de coordenadas geográficas para cada uno de los eventos. "/>
    <n v="0.5"/>
    <n v="0.5"/>
    <n v="0"/>
  </r>
  <r>
    <m/>
    <s v="103. Adelantar el 100% de acciones parala prevención y mitigación del riesgo de incidentes forestales (connatos, quemas e incendios)"/>
    <m/>
    <m/>
    <x v="1"/>
    <s v="5. Subdirección de Gestión del Riesgo"/>
    <m/>
    <m/>
    <n v="0.06"/>
    <m/>
    <m/>
    <m/>
    <s v="Subdirección de Gestión del Riesgo."/>
    <n v="3"/>
    <s v="Elaboración de mapas para la elaboración de análisis de los escenarios de riesgo "/>
    <n v="0.25"/>
    <d v="2020-08-01T00:00:00"/>
    <d v="2020-12-31T00:00:00"/>
    <m/>
    <m/>
    <m/>
    <s v="En concordancia con la caracterización del escenario de riesgo por incendio estructural en el Distrito Capital, se adelantó la elaboración de un mapa de calor de los incendios estructurales atendidos en los años 2018 y 2019 mediante la herramienta de densidad de puntos que calcula un área de magnitud por unidad a partir de entidades de los puntos que representan los eventos atendidos. "/>
    <n v="0"/>
    <n v="1"/>
    <s v="En concordancia con la caracterización del escenario de riesgo por incendio estructural en el Distrito Capital, se adelantó la elaboración de un mapa de calor de los incendios estructurales atendidos en los años 2018 y 2019 mediante la herramienta de densidad de puntos que calcula un área de magnitud por unidad a partir de entidades de los puntos que representan los eventos atendidos. "/>
    <n v="0.25"/>
    <n v="0.25"/>
    <n v="0"/>
  </r>
  <r>
    <s v="7. Gobierno Legítimo, fortalecimiento Local y eficiencia"/>
    <s v="71. Incrementar a un 90% la sostenibilidad del SIG en el Gobierno Distrital"/>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
    <x v="2"/>
    <s v="5. Subdirección de Gestión del Riesgo"/>
    <n v="2"/>
    <s v="Caracterización de escenarios de riesgo "/>
    <n v="0.06"/>
    <n v="2"/>
    <s v="Documento Escenarios de riesgo"/>
    <s v="Elaboración de documentos de escenarios de riesgo de incendios estructurales y remosión en masa."/>
    <s v="Subdirección de Gestión del Riesgo."/>
    <n v="1"/>
    <s v="Realizar análisis de riesgo en la ciudad y por localidad "/>
    <n v="0.25"/>
    <d v="2020-05-01T00:00:00"/>
    <d v="2020-08-31T00:00:00"/>
    <m/>
    <m/>
    <m/>
    <s v="Durante lo corrido del año 2020, se ha adelantado un análisis y caracterización del escenario de riesgo por incendio estructural en la localidad de Kennedy como proyecto piloto para la estandarización de la metodología. Para lo anterior se ha realizado el estudio de la amenaza mediante el análisis del comportamiento espacial de los eventos, el análisis del comportamiento temporal y el análisis de las causas. Adicionalmente, para el estudio de la vulnerabilidad se ha realizado una búsqueda de la información para caracterizar y categorizar la población y los bienes expuestos ante este tipo de eventos. "/>
    <n v="0"/>
    <n v="1"/>
    <s v="Durante lo corrido del año 2020, se ha adelantado un análisis y caracterización del escenario de riesgo por incendio estructural en la localidad de Kennedy como proyecto piloto para la estandarización de la metodología. Para lo anterior se ha realizado el estudio de la amenaza mediante el análisis del comportamiento espacial de los eventos, el análisis del comportamiento temporal y el análisis de las causas. Adicionalmente, para el estudio de la vulnerabilidad se ha realizado una búsqueda de la información para caracterizar y categorizar la población y los bienes expuestos ante este tipo de eventos. "/>
    <n v="0.25"/>
    <n v="0.25"/>
    <n v="0"/>
  </r>
  <r>
    <m/>
    <m/>
    <m/>
    <m/>
    <x v="2"/>
    <s v="5. Subdirección de Gestión del Riesgo"/>
    <m/>
    <m/>
    <n v="0.06"/>
    <m/>
    <m/>
    <m/>
    <s v="Subdirección de Gestión del Riesgo."/>
    <n v="2"/>
    <s v="Recolección de información  Vulnerabilidad (bienes sociales, económicos o ambientales expuestos a los eventos)"/>
    <n v="0.15"/>
    <d v="2020-05-01T00:00:00"/>
    <d v="2020-07-31T00:00:00"/>
    <m/>
    <m/>
    <m/>
    <s v="Para el análisis de la vulnerabilidad, se ha realizado un levantamiento de información con otras instituciones con el fin de caracterizar y categorizar la población y los bienes expuestos a lo largo del territorio. Para el análisis se han seleccionado las siguientes variables: densidad poblacional, estratificación, nivel de pobreza y  tipo de edificación. "/>
    <n v="0"/>
    <n v="1"/>
    <s v="Para el análisis de la vulnerabilidad, se ha realizado un levantamiento de información con otras instituciones con el fin de caracterizar y categorizar la población y los bienes expuestos a lo largo del territorio. Para el análisis se han seleccionado las siguientes variables: densidad poblacional, estratificación, nivel de pobreza y  tipo de edificación. "/>
    <n v="0.15"/>
    <n v="0.15"/>
    <n v="0"/>
  </r>
  <r>
    <m/>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m/>
    <x v="2"/>
    <s v="5. Subdirección de Gestión del Riesgo"/>
    <m/>
    <m/>
    <n v="0.06"/>
    <m/>
    <m/>
    <m/>
    <s v="Subdirección de Gestión del Riesgo."/>
    <n v="3"/>
    <s v="Identificar los factores de riesgo, sus causas, las relaciones entre las causas, el tipo y nivel de consecuencias que pueden generar"/>
    <n v="0.35"/>
    <d v="2020-09-01T00:00:00"/>
    <d v="2020-12-31T00:00:00"/>
    <m/>
    <m/>
    <m/>
    <s v="Para la caracterización de la amenaza por incendio estructural dentro del proyecto piloto, se realizó un análisis correspondiente a la tipificación de las causas en la base de datos consolidada por central de radio, y se está avanzando en un análisis de las causas de acuerdo a los reportes del equipo de investigación de incendios desde el año 2014 al 2019. "/>
    <n v="0"/>
    <n v="1"/>
    <s v="Aunque la acción inicia en sepotiembre, para la caracterización de la amenaza por incendio estructural dentro del proyecto piloto, se realizó un análisis correspondiente a la tipificación de las causas en la base de datos consolidada por central de radio, y se está avanzando en un análisis de las causas de acuerdo a los reportes del equipo de investigación de incendios desde el año 2014 al 2019. "/>
    <n v="0.35"/>
    <n v="0.35"/>
    <n v="0"/>
  </r>
  <r>
    <m/>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m/>
    <x v="2"/>
    <s v="5. Subdirección de Gestión del Riesgo"/>
    <m/>
    <m/>
    <n v="0.06"/>
    <m/>
    <m/>
    <m/>
    <s v="Subdirección de Gestión del Riesgo."/>
    <n v="4"/>
    <s v="Determinación de prioridades  de intervención en los procesos de conocimiento, reducción y manejo de desastres"/>
    <n v="0.25"/>
    <d v="2020-09-01T00:00:00"/>
    <d v="2020-12-31T00:00:00"/>
    <m/>
    <m/>
    <m/>
    <m/>
    <n v="0"/>
    <n v="0"/>
    <s v="La actividad inicia en septiembre de 2020"/>
    <n v="0"/>
    <n v="0"/>
    <n v="0"/>
  </r>
  <r>
    <s v="7. Gobierno Legítimo, fortalecimiento Local y eficiencia"/>
    <s v="103. Adelantar el 100% de acciones para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
    <x v="2"/>
    <s v="5. Subdirección de Gestión del Riesgo"/>
    <n v="3"/>
    <s v="Instalación de sala de monitoreo "/>
    <n v="0.06"/>
    <n v="1"/>
    <s v="sala de monitoreo"/>
    <s v="Instalación y puesta en marcha de sala de monitoreo"/>
    <s v="Subdirección de Gestión del Riesgo."/>
    <n v="1"/>
    <s v="Formulación procedimiento sala de monitoreo"/>
    <n v="0.4"/>
    <d v="2020-03-01T00:00:00"/>
    <d v="2020-05-15T00:00:00"/>
    <m/>
    <m/>
    <m/>
    <s v="Se realizo la formulacion de las actividades del procedimiento asi como la determinacion del objetivo, alcance y responsables, se encuentra en proceso de validacion"/>
    <n v="0"/>
    <n v="0"/>
    <s v="Se realizo la formulacion de las actividades del procedimiento asi como la determinacion del objetivo, alcance y responsables, se encuentra en proceso de validacion"/>
    <n v="0"/>
    <n v="0"/>
    <n v="0"/>
  </r>
  <r>
    <m/>
    <s v="103. Adelantar el 100% de acciones parala prevención y mitigación del riesgo de incidentes forestales (connatos, quemas e incendios)"/>
    <m/>
    <m/>
    <x v="2"/>
    <s v="5. Subdirección de Gestión del Riesgo"/>
    <m/>
    <m/>
    <n v="0.06"/>
    <m/>
    <m/>
    <m/>
    <s v="Subdirección de Gestión del Riesgo."/>
    <n v="2"/>
    <s v="Instalación de la sala de monitoreo según recomendaciones técnicas"/>
    <n v="0.15"/>
    <d v="2020-04-01T00:00:00"/>
    <d v="2020-12-31T00:00:00"/>
    <m/>
    <m/>
    <m/>
    <s v="Se realizo la instalacion primaria de la sala de monitoreo con recursos provisionales, se encuentra pendiente la adecuacion tecnologica definitiva "/>
    <n v="0"/>
    <n v="1"/>
    <s v="Se realizo la instalacion primaria de la sala de monitoreo con recursos provisionales, se encuentra pendiente la adecuacion tecnologica definitiva "/>
    <n v="0.15"/>
    <n v="0.15"/>
    <n v="0"/>
  </r>
  <r>
    <m/>
    <s v="103. Adelantar el 100% de acciones parala prevención y mitigación del riesgo de incidentes forestales (connatos, quemas e incendios)"/>
    <m/>
    <m/>
    <x v="2"/>
    <s v="5. Subdirección de Gestión del Riesgo"/>
    <m/>
    <m/>
    <n v="0.06"/>
    <m/>
    <m/>
    <m/>
    <s v="Subdirección de Gestión del Riesgo."/>
    <n v="3"/>
    <s v="Generación de Informes de temporada lluvias y menos lluvias."/>
    <n v="0.45"/>
    <d v="2020-05-01T00:00:00"/>
    <d v="2020-12-31T00:00:00"/>
    <m/>
    <m/>
    <m/>
    <s v="Se tiene en funcionamiento una base de datos de la cual se optiene un reporte que se encuentra en proceso de modificacion"/>
    <n v="0"/>
    <n v="0.1"/>
    <s v="Se tiene en funcionamiento una base de datos de la cual se optiene un reporte que se encuentra en proceso de modificacion"/>
    <n v="4.5000000000000005E-2"/>
    <n v="4.5000000000000005E-3"/>
    <n v="0"/>
  </r>
  <r>
    <s v="7. Gobierno Legítimo, fortalecimiento Local y eficiencia"/>
    <s v="103. Adelantar el 100% de acciones para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
    <x v="2"/>
    <s v="5. Subdirección de Gestión del Riesgo"/>
    <n v="4"/>
    <s v="Socialización  a los oficiales y suboficiales de las diecisiete (17) estaciones y Central de comuniaciones de la UAECOBB en los temas correspondientes a los procedimientos:_x000a_1. Determinación de Origen y causa de los incendios._x000a_2. Expedición de constancias de servicios de emergencia.."/>
    <n v="0.06"/>
    <n v="52"/>
    <s v="Socializaciones"/>
    <s v="Desarrollo de socializaciones para las 17 estaciones en los 3 turnos y central de comunicaciones de la UAECOBB"/>
    <s v="Subdirección de Gestión del Riesgo."/>
    <n v="1"/>
    <s v="1. Revisión y actualización de los procedimientos:_x000a_* PROD-CR-08 Determinación Origen y Causas de los Incendios._x000a_* PROD-TRAN-07 Expedición de Constancias de Servicios de Emergencias._x000a__x000a_"/>
    <n v="0.3"/>
    <d v="2020-04-01T00:00:00"/>
    <d v="2020-05-15T00:00:00"/>
    <m/>
    <m/>
    <m/>
    <s v="1. Acta de reunión 16 de junio de 2020 Tema: Diseño de cronograma de socialización de actualización de procedimientos."/>
    <n v="0"/>
    <n v="0.9"/>
    <s v="1. Acta de reunión 16 de junio de 2020 Tema: Diseño de cronograma de socialización de actualización de procedimientos."/>
    <n v="0.27"/>
    <n v="0.24300000000000002"/>
    <n v="0"/>
  </r>
  <r>
    <m/>
    <s v="103. Adelantar el 100% de acciones parala prevención y mitigación del riesgo de incidentes forestales (connatos, quemas e incendios)"/>
    <m/>
    <m/>
    <x v="2"/>
    <s v="5. Subdirección de Gestión del Riesgo"/>
    <m/>
    <m/>
    <n v="0.06"/>
    <m/>
    <m/>
    <m/>
    <s v="Subdirección de Gestión del Riesgo."/>
    <n v="2"/>
    <s v="Diseño de material pedagógico para la socialización "/>
    <n v="0.1"/>
    <d v="2020-05-16T00:00:00"/>
    <d v="2020-06-15T00:00:00"/>
    <m/>
    <m/>
    <m/>
    <s v="2. Acta de reunión 17 de junio de 2020 Tema: revisión, proceso, procedimientos, formatos instructivos."/>
    <n v="0"/>
    <n v="1"/>
    <s v="2. Acta de reunión 17 de junio de 2020 Tema: revisión, proceso, procedimientos, formatos instructivos."/>
    <n v="0.1"/>
    <n v="0.1"/>
    <n v="0"/>
  </r>
  <r>
    <m/>
    <m/>
    <m/>
    <m/>
    <x v="1"/>
    <m/>
    <m/>
    <m/>
    <n v="0.06"/>
    <m/>
    <m/>
    <m/>
    <s v="Subdirección de Gestión del Riesgo."/>
    <n v="3"/>
    <s v="Definicion del cronograma de la socialización."/>
    <n v="0.1"/>
    <d v="2020-06-16T00:00:00"/>
    <d v="2020-07-15T00:00:00"/>
    <m/>
    <m/>
    <m/>
    <s v="3. Acta de reunión 13 de julio de 2020 Tema: Diseño de cronograma de socialización de actualización de procedimientos. Cronograma de socialización deactualización de procedimientos. "/>
    <n v="0"/>
    <n v="1"/>
    <s v="3. Acta de reunión 13 de julio de 2020 Tema: Diseño de cronograma de socialización de actualización de procedimientos. Cronograma de socialización deactualización de procedimientos. "/>
    <n v="0.1"/>
    <n v="0.1"/>
    <n v="0"/>
  </r>
  <r>
    <m/>
    <s v="103. Adelantar el 100% de acciones parala prevención y mitigación del riesgo de incidentes forestales (connatos, quemas e incendios)"/>
    <m/>
    <m/>
    <x v="2"/>
    <s v="5. Subdirección de Gestión del Riesgo"/>
    <m/>
    <m/>
    <n v="0.06"/>
    <m/>
    <m/>
    <m/>
    <s v="Subdirección de Gestión del Riesgo."/>
    <n v="4"/>
    <s v="Desarrollo de la socialización  a los oficiales y suboficiales de las diecisiete (17) estaciones, grupos especializados y Central de comuniaciones de la UAECOBB"/>
    <n v="0.5"/>
    <d v="2020-07-16T00:00:00"/>
    <d v="2020-12-31T00:00:00"/>
    <m/>
    <m/>
    <m/>
    <m/>
    <n v="0"/>
    <n v="0.2"/>
    <s v="El equipo de investigación de incendios realizó mesas de trabajo para la planificación de las socializaciones y generó la estrategia y el cronograma"/>
    <n v="0.1"/>
    <n v="2.0000000000000004E-2"/>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3"/>
    <s v="2. Oficina de Control Interno"/>
    <n v="1"/>
    <s v="Plan Anual de Auditoria vigencia 2020"/>
    <n v="1"/>
    <n v="1"/>
    <s v="Porcentaje"/>
    <s v="Cumplir el 100% de las actividades programadas en el Plan Anual de Auditorías para la vigencia"/>
    <s v="Oficina de Control Interno"/>
    <n v="1"/>
    <s v="Gestionar el PAA para el 1er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s electrónicos, memorandos, a las partes interesadas. 10%"/>
    <n v="0.25"/>
    <d v="2020-01-01T00:00:00"/>
    <d v="2020-03-31T00:00:00"/>
    <n v="0.25"/>
    <s v="Rubén Antonio Mora Garcés_x000a_Jefe Oficina de Control Interno"/>
    <n v="0.85"/>
    <s v="Se han adelantado mesas de trabajo con los interesados para definir el desarrollo del sistema"/>
    <n v="0.21249999999999999"/>
    <n v="0.85"/>
    <s v="Se tenían programadas 34 actividades que presentan el seguimiento resultado:_x000a_Sin iniciar:  5 estaban programadas para iniciar en febrero y marzo y terminarlas en mayo y junio, una actividad que no fue posible realizarla relacionada con la Sensibilización en el uso de la herramienta plan de mejoramiento institucional en la Unidad y Análisis de Causas por la declaración de estado de Emergencia y otra relacionada con la Auditoría a procedimientos de Prensa y Comunicaciones que se tiene prevista terminarla el 30 de abril, así como la auditoría a los procedimientos de Seguros, entre otros, todos por la declaratoria de trabajo en casa no logró iniciar su ejecución. _x000a_En ejecución: 5, tres para cumplir en abril y una en mayo_x000a_Cumplidas: 24_x000a_En términos: 18_x000a_Fuera de términos :6"/>
    <n v="0.21249999999999999"/>
    <n v="0.18062499999999998"/>
    <n v="0.21249999999999999"/>
  </r>
  <r>
    <s v="7. Gobierno Legítimo, fortalecimiento Local y eficiencia"/>
    <s v="71. Incrementar a un 90% la sostenibilidad del SIG en el Gobierno Distrital"/>
    <m/>
    <s v="Evaluación Independiente"/>
    <x v="3"/>
    <s v="2. Oficina de Control Interno"/>
    <m/>
    <m/>
    <n v="1"/>
    <m/>
    <m/>
    <m/>
    <s v="Oficina de Control Interno"/>
    <n v="2"/>
    <s v="Gestionar el PAA para el 2do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5"/>
    <d v="2020-04-01T00:00:00"/>
    <d v="2020-06-30T00:00:00"/>
    <n v="0.5"/>
    <s v="Rubén Antonio Mora Garcés_x000a_Jefe Oficina de Control Interno"/>
    <m/>
    <m/>
    <n v="0"/>
    <n v="0.92307692307692313"/>
    <s v="Se tenían programadas 26  actividades para el segundo trimestre y presetaron el siguiente resultado:_x000a_Sin iniciar: 2_x000a_En ejecución: 9 las cuales  cumplen en julio  de 2020_x000a_Cumplidas: 15_x000a_En términos: 13_x000a_Fuera de términos :2"/>
    <n v="0.46153846153846156"/>
    <n v="0.42603550295857995"/>
    <n v="0"/>
  </r>
  <r>
    <s v="7. Gobierno Legítimo, fortalecimiento Local y eficiencia"/>
    <s v="71. Incrementar a un 90% la sostenibilidad del SIG en el Gobierno Distrital"/>
    <m/>
    <s v="Evaluación Independiente"/>
    <x v="3"/>
    <s v="2. Oficina de Control Interno"/>
    <m/>
    <m/>
    <n v="1"/>
    <m/>
    <m/>
    <m/>
    <s v="Oficina de Control Interno"/>
    <n v="3"/>
    <s v="Gestionar el PAA para el 3er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75"/>
    <d v="2020-07-01T00:00:00"/>
    <d v="2020-09-30T00:00:00"/>
    <n v="0.75"/>
    <s v="Rubén Antonio Mora Garcés_x000a_Jefe Oficina de Control Interno"/>
    <m/>
    <m/>
    <n v="0"/>
    <m/>
    <m/>
    <n v="0"/>
    <n v="0"/>
    <n v="0"/>
  </r>
  <r>
    <s v="7. Gobierno Legítimo, fortalecimiento Local y eficiencia"/>
    <s v="71. Incrementar a un 90% la sostenibilidad del SIG en el Gobierno Distrital"/>
    <m/>
    <s v="Evaluación Independiente"/>
    <x v="3"/>
    <s v="2. Oficina de Control Interno"/>
    <m/>
    <m/>
    <n v="1"/>
    <m/>
    <m/>
    <m/>
    <s v="Oficina de Control Interno"/>
    <n v="4"/>
    <s v="Gestionar el PAA para el 4to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1"/>
    <d v="2020-10-01T00:00:00"/>
    <d v="2020-12-31T00:00:00"/>
    <n v="1"/>
    <s v="Rubén Antonio Mora Garcés_x000a_Jefe Oficina de Control Interno"/>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4"/>
    <s v="4. Oficina Asesora Jurídica"/>
    <n v="1"/>
    <s v="Actualización de formatos y procedimientos de las diferentes modalidades de contratación "/>
    <n v="0.25"/>
    <n v="1"/>
    <s v="Porcentaje"/>
    <s v="Formatos y procedimientos actualizados"/>
    <s v="Jefe Oficina Asesora Jurídica "/>
    <n v="1"/>
    <s v="Proyectos de formatos y procedimientos"/>
    <n v="0.5"/>
    <d v="2020-01-01T00:00:00"/>
    <d v="2020-12-31T00:00:00"/>
    <n v="0.125"/>
    <s v="Oficina Asesora Jurídica"/>
    <n v="1"/>
    <s v="Se realizo la primera actividad formatos actualizados sólo contratación directa de prestación de servicios y de apoyo a la gestión estudios previos, minuta y hoja de ruta version 12 -19/02/2020"/>
    <n v="0.5"/>
    <n v="1"/>
    <s v="Se realizo la primera actividad en donde se  elimina solicitud de viabilidad que queda incluido en el nuevo formato de solicitud de CDP- Modalidad contratacion Directa"/>
    <n v="0.5"/>
    <n v="0.5"/>
    <n v="0.125"/>
  </r>
  <r>
    <s v="7. Gobierno Legítimo, fortalecimiento Local y eficiencia"/>
    <s v="71. Incrementar a un 90% la sostenibilidad del SIG en el Gobierno Distrital"/>
    <m/>
    <s v="Gestión de Asuntos Jurídicos"/>
    <x v="4"/>
    <s v="4. Oficina Asesora Jurídica"/>
    <m/>
    <m/>
    <n v="0.25"/>
    <n v="1"/>
    <m/>
    <m/>
    <s v="Jefe Oficina Asesora Jurídica"/>
    <n v="2"/>
    <s v="Publicación de formatos y procedimientos"/>
    <n v="0.5"/>
    <d v="2020-01-01T00:00:00"/>
    <d v="2020-12-31T00:00:00"/>
    <n v="0.125"/>
    <s v="Oficina Asesora Jurídica"/>
    <n v="1"/>
    <s v="Se realizó la segunda actividad, publicando en la ruta de la calidad  febrero: actualizacion de lista de chequeo contratacion directa sin oferta  y marzo:actualizacion de lista de chequeo contratacion directa sin oferta de acuerdo a nuevos requerimientos del  DAFP."/>
    <n v="0.5"/>
    <n v="1"/>
    <s v="Se realizó la segunda actividad, publicando en la ruta de la calidad  en  junio nuevo formato de solicitud de CDP- Modalidad contratacion Directa"/>
    <n v="0.5"/>
    <n v="0.5"/>
    <n v="0.12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4"/>
    <s v="4. Oficina Asesora Jurídica"/>
    <n v="2"/>
    <s v="Socialización formatos y procedimientos de las diferetes modalidades de contratación"/>
    <n v="0.25"/>
    <n v="1"/>
    <s v="Porcentaje"/>
    <s v="Actas de reunión"/>
    <s v="Jefe Oficina Asesora Jurídica "/>
    <n v="1"/>
    <s v="Convocatoria"/>
    <n v="0.5"/>
    <d v="2020-01-01T00:00:00"/>
    <d v="2020-12-31T00:00:00"/>
    <n v="0.125"/>
    <s v="Oficina Asesora Jurídica"/>
    <n v="1"/>
    <s v="Se realizo la primera actividad de socializacion de procedimientos de contratacion directa prestacion de servicios profesionales y/o de apoyo  a la gestion con abogado de cada  Subdireccion correspondiente."/>
    <n v="0.5"/>
    <n v="1"/>
    <s v="Se realizo la primera actividad de socializacion de procedimientos de contratacion directa prestacion de servicios profesionales y/o de apoyo  a la gestion con abogado de cada  Subdireccion correspondiente y con correo enviado por calidad Uaecob el dia 02 de Julio de 2020"/>
    <n v="0.5"/>
    <n v="0.5"/>
    <n v="0.12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4"/>
    <s v="4. Oficina Asesora Jurídica"/>
    <m/>
    <m/>
    <n v="0.25"/>
    <n v="1"/>
    <m/>
    <m/>
    <s v="Jefe Oficina Asesora Jurídica "/>
    <n v="2"/>
    <s v="Actas de reunión"/>
    <n v="0.5"/>
    <d v="2020-01-01T00:00:00"/>
    <d v="2020-12-31T00:00:00"/>
    <n v="0.125"/>
    <s v="Oficina Asesora Jurídica"/>
    <n v="1"/>
    <s v="Se elaboraron tres  (3) actas de mesas de trabajo correspondientes a los meses de Febrero y Marzo de 2020"/>
    <n v="0.5"/>
    <n v="1"/>
    <s v="Se elaboraron ocho  (8)  actas de reunion  o mesas de trabajo ( correos)  correspondientes a los meses de mayo y junio  de 2020"/>
    <n v="0.5"/>
    <n v="0.5"/>
    <n v="0.12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4"/>
    <s v="4. Oficina Asesora Jurídica"/>
    <n v="3"/>
    <s v="Jornada de Contratación Estatal"/>
    <n v="0.25"/>
    <n v="1"/>
    <s v="Porcentaje"/>
    <s v="Memorias jornada"/>
    <s v="Jefe Oficina Asesora Jurídica"/>
    <n v="1"/>
    <s v="Agenda de la Jornada Acadamica"/>
    <n v="0.5"/>
    <d v="2020-01-01T00:00:00"/>
    <d v="2020-12-31T00:00:00"/>
    <n v="0.125"/>
    <s v="Oficina Asesora Jurídica"/>
    <n v="0"/>
    <s v="No aplica para primer Trimestre"/>
    <n v="0"/>
    <n v="0"/>
    <s v="Se realizaron diversas reuniones con los equipos de trabajo dentro de la OAJ, en aras de realizar una distribución de tareas, con el objetivo de coordinar y acelerar las gestiones de los procesos contractuales. Para la reunión del 26 de Junio, se presentó la siguiente agenda_x000a_Subasta electrónica_x000a_Cargue de documentos_x000a_Creación de usuario_x000a_Modificación de flujos de aprobación"/>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4"/>
    <s v="4. Oficina Asesora Jurídica"/>
    <m/>
    <m/>
    <n v="0.25"/>
    <n v="1"/>
    <m/>
    <m/>
    <s v="Jefe Oficina Asesora Jurídica "/>
    <n v="2"/>
    <s v="Memorias de la reunión"/>
    <n v="0.5"/>
    <d v="2020-01-01T00:00:00"/>
    <d v="2020-12-31T00:00:00"/>
    <n v="0.125"/>
    <s v="Oficina Asesora Jurídica"/>
    <n v="0"/>
    <s v="No aplica para primer Trimestre"/>
    <n v="0"/>
    <n v="0"/>
    <s v="Grabación de reunión"/>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4"/>
    <s v="4. Oficina Asesora Jurídica"/>
    <n v="4"/>
    <s v="Jornada de Defensa Judicial"/>
    <n v="0.25"/>
    <n v="1"/>
    <s v="Porcentaje"/>
    <s v="Memorias jornada"/>
    <s v="Jefe Oficina Asesora Jurídica "/>
    <n v="1"/>
    <s v="Agenda de la Jornada Acadamica"/>
    <n v="0.5"/>
    <d v="2020-01-01T00:00:00"/>
    <d v="2020-12-31T00:00:00"/>
    <n v="0.125"/>
    <s v="Oficina Asesora Jurídica"/>
    <n v="0"/>
    <s v="No aplica para primer Trimestre"/>
    <n v="0"/>
    <n v="0"/>
    <s v="No aplica para Segundo Trimestre"/>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4"/>
    <s v="4. Oficina Asesora Jurídica"/>
    <m/>
    <m/>
    <n v="0.25"/>
    <n v="1"/>
    <m/>
    <m/>
    <s v="Jefe Oficina Asesora Jurídica "/>
    <n v="2"/>
    <s v="Memorias de la reunión"/>
    <n v="0.5"/>
    <d v="2020-01-01T00:00:00"/>
    <d v="2020-12-31T00:00:00"/>
    <n v="0.125"/>
    <s v="Oficina Asesora Jurídica"/>
    <n v="0"/>
    <s v="No aplica para primer Trimestre"/>
    <n v="0"/>
    <n v="0"/>
    <s v="No aplica para Segundo Trimestre"/>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5"/>
    <s v="8. Subdirección de Gestión Corporativa"/>
    <n v="1"/>
    <s v="Gestionar la adquisición de un predio para la construcción de una (1) Escuela de Formación Bomberil."/>
    <n v="0.08"/>
    <n v="1"/>
    <s v="Porcentaje"/>
    <s v="Gestionar la adquisición de un predio para la construcción de una (1) Escuela de Formación Bomberil."/>
    <s v="Coordinador de Infraestructura "/>
    <n v="1"/>
    <s v="Identificación de las carcterísticas técnicas que cumpla con las especificaciones mínimas requeridas para la construcción de la escuela bomberil."/>
    <n v="0.25"/>
    <d v="2020-01-01T00:00:00"/>
    <d v="2020-03-30T00:00:00"/>
    <n v="0.02"/>
    <s v="Área de Infraestructura"/>
    <n v="0.03"/>
    <s v="Se realiza busqueda de predios en las paginas web del DADEP y de la Caja de Vivienda Popular, donde se identifica un predio que cumple con las especificaciones técnicas y de operatividad necesarias para la Escuela de Formación Bomberil."/>
    <n v="7.4999999999999997E-3"/>
    <n v="0.97"/>
    <s v="Se elabora presentación que identifica las áreas y uso del suelo necesarias para la Escuela de Formación Bomberil, con el fin de realizar la busqueda dentro de los predios disponibles."/>
    <n v="0.24249999999999999"/>
    <n v="0.23522499999999999"/>
    <n v="5.9999999999999995E-4"/>
  </r>
  <r>
    <s v="7. Gobierno Legítimo, fortalecimiento Local y eficiencia"/>
    <s v="71. Incrementar a un 90% la sostenibilidad del SIG en el Gobierno Distrital"/>
    <m/>
    <s v="Gestión de Infraestructura"/>
    <x v="5"/>
    <s v="8. Subdirección de Gestión Corporativa"/>
    <m/>
    <m/>
    <n v="0.08"/>
    <m/>
    <m/>
    <m/>
    <s v="Coordinador de Infraestructura "/>
    <n v="2"/>
    <s v="Gestionar la consecución de un predio"/>
    <n v="0.25"/>
    <d v="2020-01-01T00:00:00"/>
    <d v="2020-06-30T00:00:00"/>
    <n v="0.02"/>
    <s v="Área de Infraestructura"/>
    <n v="0.05"/>
    <s v="Se remite oficio de intención de recibir predio en comodato por parte del DADEP."/>
    <n v="1.2500000000000001E-2"/>
    <n v="0.5"/>
    <s v="Se realiza mesa técnica virtual el día 25 de junio de 2020 entre profesionales del DADEP y de la UAECOB, con el fin de presentar las necesidades de la UAECOB en cuanto a los predios."/>
    <n v="0.125"/>
    <n v="6.25E-2"/>
    <n v="1E-3"/>
  </r>
  <r>
    <s v="7. Gobierno Legítimo, fortalecimiento Local y eficiencia"/>
    <s v="71. Incrementar a un 90% la sostenibilidad del SIG en el Gobierno Distrital"/>
    <m/>
    <s v="Gestión de Infraestructura"/>
    <x v="5"/>
    <s v="8. Subdirección de Gestión Corporativa"/>
    <m/>
    <m/>
    <n v="0.08"/>
    <m/>
    <m/>
    <m/>
    <s v="Coordinador de Infraestructura "/>
    <n v="3"/>
    <s v="Selección del predio para la construcción de la Escuela."/>
    <n v="0.5"/>
    <d v="2020-01-01T00:00:00"/>
    <d v="2020-12-31T00:00:00"/>
    <n v="0.04"/>
    <s v="Área de Infraestructura"/>
    <n v="0.02"/>
    <s v="Se realiza visita al predio ubicado en la Avenida Circunvalar con calle 33."/>
    <n v="0.01"/>
    <n v="0.1"/>
    <s v="Se recibe del DADEP el listado de predios disponibles que cumplen con los requisitos técnicos expuestos en mesa técnica."/>
    <n v="0.05"/>
    <n v="5.000000000000001E-3"/>
    <n v="8.0000000000000004E-4"/>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5"/>
    <s v="8. Subdirección de Gestión Corporativa"/>
    <n v="2"/>
    <s v="Estructuración y elaboración de los estudios previos para la adecuación y ampliación de la Estación de Bomberos de Marichuela - B10."/>
    <n v="0.08"/>
    <n v="1"/>
    <s v="Porcentaje"/>
    <s v="Estructuración y elaboración de los estudios previos para la adecuación y ampliación de la Estación de Bomberos de Marichuela - B10."/>
    <s v="Coordinador de Infraestructura "/>
    <n v="1"/>
    <s v="Recopilación de la información técnica necesaria para la elaboración de los estudios previos"/>
    <n v="0.5"/>
    <d v="2020-01-01T00:00:00"/>
    <d v="2020-12-31T00:00:00"/>
    <n v="0.04"/>
    <s v="Área de Infraestructura"/>
    <n v="0.1"/>
    <s v="Se emite concepto técnico y jurídico por parte del Apoyo a la Supervisión y de la OAJ con relación al pago de las expensas."/>
    <n v="0.05"/>
    <n v="0.05"/>
    <s v="El día 24 de junio de 2020 se efectúa el pago de la Licencia de Construcción y se encuentra a la espera de que quede ejecutoriada.  "/>
    <n v="2.5000000000000001E-2"/>
    <n v="1.2500000000000002E-3"/>
    <n v="4.0000000000000001E-3"/>
  </r>
  <r>
    <s v="7. Gobierno Legítimo, fortalecimiento Local y eficiencia"/>
    <s v="71. Incrementar a un 90% la sostenibilidad del SIG en el Gobierno Distrital"/>
    <m/>
    <s v="Gestión de Infraestructura"/>
    <x v="5"/>
    <s v="8. Subdirección de Gestión Corporativa"/>
    <m/>
    <m/>
    <n v="0.08"/>
    <m/>
    <m/>
    <m/>
    <s v="Coordinador de Infraestructura "/>
    <n v="2"/>
    <s v="Elaboración de estudios previos para la construcción del reforzamiento estructural de la Estación de Bomberos de Marichuela - B10"/>
    <n v="0.5"/>
    <d v="2020-01-01T00:00:00"/>
    <d v="2020-12-31T00:00:00"/>
    <n v="0.04"/>
    <s v="Área de Infraestructura"/>
    <n v="0"/>
    <s v="A la fecha no se cuenta con el presupuesto definitivo para la estructuración de los estudios previos, se debe contar con la Licencia de Construcción para iniciar con el proceso contractual."/>
    <n v="0"/>
    <n v="0"/>
    <s v="A la fecha no se cuenta con el presupuesto definitivo para la estructuración de los estudios previos, se debe contar con la Licencia de Construcción para iniciar con el proceso contractual."/>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5"/>
    <s v="8. Subdirección de Gestión Corporativa"/>
    <n v="3"/>
    <s v="Atender las necesidades de mantenimiento de las estaciones de bomberos y el edificio comando. "/>
    <n v="0.08"/>
    <n v="1"/>
    <s v="Porcentaje"/>
    <s v="Atender las necesidades definidas en el plan de mantenimiento de las estaciones de bomberos y el edificio comando. "/>
    <s v="Coordinador de Infraestructura "/>
    <n v="1"/>
    <s v="Recopilación de las necesidades de mantenimiento de las Estaciones y el Edificio Comando "/>
    <n v="0.3"/>
    <d v="2020-01-01T00:00:00"/>
    <d v="2020-06-30T00:00:00"/>
    <n v="2.4E-2"/>
    <s v="Área de Infraestructura"/>
    <n v="0.2"/>
    <s v="Se adelantan visitas técnicas a las estaciones de bomberos con el fin de verificar el estado actual de su infraestructura y evidenciar las necesidades. "/>
    <n v="0.06"/>
    <n v="0.2"/>
    <s v="Se adelantan visitas técnicas a las estaciones de bomberos con el fin de verificar el estado actual de su infraestructura y evidenciar las necesidades. "/>
    <n v="0.06"/>
    <n v="1.2E-2"/>
    <n v="4.7999999999999996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5"/>
    <s v="8. Subdirección de Gestión Corporativa"/>
    <m/>
    <m/>
    <n v="0.08"/>
    <m/>
    <m/>
    <m/>
    <s v="Coordinador de Infraestructura "/>
    <n v="2"/>
    <s v="Definir los mantenimiento"/>
    <n v="0.5"/>
    <d v="2020-01-01T00:00:00"/>
    <d v="2020-12-31T00:00:00"/>
    <n v="0.04"/>
    <s v="Área de Infraestructura"/>
    <n v="0.3"/>
    <s v="Se elaboran fichas tecnicas para la vigencia 2020 con el diagnóstico de las necesidades que se presentan en las estaciones de bomberos."/>
    <n v="0.15"/>
    <n v="0.1"/>
    <s v="Se elaboran fichas tecnicas para la vigencia 2020 con el diagnóstico de las necesidades que se presentan en las estaciones de bomberos."/>
    <n v="0.05"/>
    <n v="5.000000000000001E-3"/>
    <n v="1.2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5"/>
    <s v="8. Subdirección de Gestión Corporativa"/>
    <m/>
    <m/>
    <n v="0.08"/>
    <m/>
    <m/>
    <m/>
    <s v="Coordinador de Infraestructura "/>
    <n v="3"/>
    <s v="Atender las necesidades definidas"/>
    <n v="0.2"/>
    <d v="2020-07-01T00:00:00"/>
    <d v="2020-12-31T00:00:00"/>
    <n v="1.6E-2"/>
    <s v="Área de Infraestructura"/>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5"/>
    <s v="8. Subdirección de Gestión Corporativa"/>
    <n v="4"/>
    <s v="Gestionar la adquisición de dos predios para la construcción de dos (2) estaciones de Bomberos"/>
    <n v="0.08"/>
    <n v="1"/>
    <s v="Porcentaje"/>
    <s v="Gestionar la adquisición de dos predios para la construcción de dos (2) estaciones de Bomberos"/>
    <s v="Coordinador de Infraestructura "/>
    <n v="1"/>
    <s v="Identificación de las carcterísticas técnicas que cumpla con las especificaciones mínimas requeridas para la construcción de la escuela bomberil."/>
    <n v="0.25"/>
    <d v="2020-01-01T00:00:00"/>
    <d v="2020-03-31T00:00:00"/>
    <n v="0.02"/>
    <s v="Área de Infraestructura"/>
    <n v="0.02"/>
    <s v="Se realiza busqueda de predios en las paginas web del DADEP y de la Caja de Vivienda Popular, donde se debe identificar un predio que cumpla con las especificaciones técnicas y de operatividad necesarias para las nuevas estaciones de bomberos, en ese sentido se realiza la verificación para las UPZs Calandaima y Nuevo Usme. Ubicaciones dispuestas en el Decreto 563 de 2007."/>
    <n v="5.0000000000000001E-3"/>
    <n v="0.98"/>
    <s v="Se elabora presentación que identifica las áreas y uso del suelo necesarias para las estaciones de bomberos, con el fin de realizar la busqueda dentro de los predios disponibles."/>
    <n v="0.245"/>
    <n v="0.24009999999999998"/>
    <n v="4.0000000000000002E-4"/>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5"/>
    <s v="8. Subdirección de Gestión Corporativa"/>
    <m/>
    <m/>
    <n v="0.08"/>
    <n v="100"/>
    <m/>
    <m/>
    <s v="Coordinador de Infraestructura "/>
    <n v="2"/>
    <s v="Gestionar la consecución de los predios"/>
    <n v="0.25"/>
    <d v="2020-01-01T00:00:00"/>
    <d v="2020-12-31T00:00:00"/>
    <n v="0.02"/>
    <s v="Área de Infraestructura"/>
    <n v="0"/>
    <s v="No se encuentran predios con las características necesarias para las nuevas estaciones de bomberos."/>
    <n v="0"/>
    <n v="0.5"/>
    <s v="Se realiza mesa técnica virtual el día 25 de junio de 2020 entre profesionales del DADEP y de la UAECOB, con el fin de presentar las necesidades de la UAECOB en cuanto a los predios."/>
    <n v="0.125"/>
    <n v="6.25E-2"/>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5"/>
    <s v="8. Subdirección de Gestión Corporativa"/>
    <m/>
    <m/>
    <n v="0.08"/>
    <n v="100"/>
    <m/>
    <m/>
    <s v="Coordinador de Infraestructura "/>
    <n v="3"/>
    <s v="Selección del predio para la construcción de la Escuela."/>
    <n v="0.5"/>
    <d v="2020-01-01T00:00:00"/>
    <d v="2020-12-31T00:00:00"/>
    <n v="0.04"/>
    <s v="Área de Infraestructura"/>
    <n v="0"/>
    <s v="No se encuentran predios con las características necesarias para las nuevas estaciones de bomberos."/>
    <n v="0"/>
    <n v="0.02"/>
    <s v="Se recibe del DADEP el listado de predios disponibles que cumplen con los requisitos técnicos expuestos en mesa técnica."/>
    <n v="0.01"/>
    <n v="2.0000000000000001E-4"/>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5"/>
    <s v="8. Subdirección de Gestión Corporativa"/>
    <n v="5"/>
    <s v="Recibir el 100% de los estudios y diseños para la construcción de la estación de bomberos de Ferias."/>
    <n v="0.08"/>
    <n v="1"/>
    <s v="Porcentaje"/>
    <s v="Elaboración de estudios, diseños y obras  de la estación de bomberos las Ferias."/>
    <s v="Coordinador de Infraestructura "/>
    <n v="1"/>
    <s v="Recibir el 100% de los estudios y diseños para la construcción de la estación de bomberos de Ferias."/>
    <n v="1"/>
    <d v="2020-01-01T00:00:00"/>
    <d v="2020-12-31T00:00:00"/>
    <n v="0.08"/>
    <s v="Área de Infraestructura"/>
    <n v="0.05"/>
    <s v="Se solicita aclaración del Decreto 563 de 2007 ante la SDP, con el fin de tener claridad en los índices de construcción e índices de ocupación que debe regirse para el diseño de la nueva estación. La SDP da respuesta a la comunicación y se encuentra en estudio por parte de la obra y la interventoría."/>
    <n v="0.05"/>
    <n v="0"/>
    <s v="Contrato No. 436 de 2019 se encuentra suspendido motivado por la pandemia causada por el covid-19."/>
    <n v="0"/>
    <n v="0"/>
    <n v="4.0000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Servicio a la Ciudadania"/>
    <x v="5"/>
    <s v="8. Subdirección de Gestión Corporativa"/>
    <n v="6"/>
    <s v="Revisión y ajustes de los procedimientos de Gestión de Servicio a la Ciudadanía."/>
    <n v="0.08"/>
    <n v="1"/>
    <s v="Porcentaje"/>
    <s v="Total de documentos asociados a Gestión de Servicio a la Ciudadanía revisados y ajustados de acuerdo a lo definido "/>
    <s v="Servicio a la Ciudadanía"/>
    <n v="1"/>
    <s v="Listar los documentos asociados a la Gestión de Servicio a la Ciudadanía de la UAECOB"/>
    <n v="0.1"/>
    <d v="2020-01-02T00:00:00"/>
    <d v="2020-03-30T00:00:00"/>
    <n v="8.0000000000000002E-3"/>
    <s v="Servicio a la Ciudadanía"/>
    <n v="1"/>
    <s v="Se generó a través de Hoja de calculo listado de documentos asociados a la Gestión de Servicio a la Ciudadanía de la UAECOB."/>
    <n v="0.1"/>
    <n v="1"/>
    <s v="Cumplido"/>
    <n v="0.1"/>
    <n v="0.1"/>
    <n v="8.0000000000000002E-3"/>
  </r>
  <r>
    <s v="7. Gobierno Legítimo, fortalecimiento Local y eficiencia"/>
    <s v="71. Incrementar a un 90% la sostenibilidad del SIG en el Gobierno Distrital"/>
    <m/>
    <s v="Gestión de Servicio a la Ciudadania"/>
    <x v="5"/>
    <s v="8. Subdirección de Gestión Corporativa"/>
    <m/>
    <m/>
    <n v="0.08"/>
    <m/>
    <m/>
    <m/>
    <s v="Servicio a la Ciudadanía"/>
    <n v="2"/>
    <s v="Establecer un cronogrma de revisión y ajustes de los documentos."/>
    <n v="0.1"/>
    <d v="2020-04-02T00:00:00"/>
    <d v="2020-06-30T00:00:00"/>
    <n v="8.0000000000000002E-3"/>
    <s v="Servicio a la Ciudadanía"/>
    <n v="1"/>
    <s v="Se define cronograma para la revisión y ajustes de documentos asociados a la Gestión de Servicio a la Ciudadanía de la UAECOB."/>
    <n v="0.1"/>
    <n v="1"/>
    <s v="Cumplido"/>
    <n v="0.1"/>
    <n v="0.1"/>
    <n v="8.0000000000000002E-3"/>
  </r>
  <r>
    <s v="7. Gobierno Legítimo, fortalecimiento Local y eficiencia"/>
    <s v="71. Incrementar a un 90% la sostenibilidad del SIG en el Gobierno Distrital"/>
    <m/>
    <s v="Gestión de Servicio a la Ciudadania"/>
    <x v="5"/>
    <s v="8. Subdirección de Gestión Corporativa"/>
    <m/>
    <m/>
    <n v="0.08"/>
    <m/>
    <m/>
    <m/>
    <s v="Servicio a la Ciudadanía "/>
    <n v="3"/>
    <s v="Ajustar los documentos de acuerdo al cronograma"/>
    <n v="0.8"/>
    <d v="2020-07-02T00:00:00"/>
    <d v="2020-12-22T00:00:00"/>
    <n v="6.4000000000000001E-2"/>
    <s v="Servicio a la Ciudadanía"/>
    <n v="0.05"/>
    <s v="Se realiza revisión y propuesta de ajuste de Procedimiento para Tramite de Requerimientos de la Ciudadanía en la UAECOB._x000a__x000a_Se diseña propuesta de Instructivo de Canales de Interacción en la UAECOB._x000a__x000a_Dichos documentos fueron remitidos al equipo SGI de la SGC y de calidad de OAP para su revisión y recomendaciones."/>
    <n v="4.0000000000000008E-2"/>
    <n v="1"/>
    <s v="a) Se ajusta el cronograma de actualización de  documentos asociados a Gestión de Servicio a la Ciudadanía el  11/05/2020 , teniendo en cuenta la necesidad de priorizar algunas documentos._x000a__x000a_b) Se realiza revisión y actualización de la Caracterización del proceso de GSC junto con los indicadores, dichos documentos fueron trabajados conjuntamente con los equipos el SIG y mejora continua, el 8 de julio de 2020 se remite por parte del equipo SIG, el documento para gestión por parte de la OAP. _x000a_Documento final, correo al SIG 22052020,  correo de aportes equipo GSC 10062020, mesa de trabajo 2052020._x000a__x000a_c) Se adelantan varias mesas de trabajo para la revisión, ajustes y construcción de l procedimiento para el trámite de  requerimientos de la ciudadanía y sus documentos asociados, a la fecha los mismos fueron remitidos para la nueva codificación  y posterior publicación en la ruta de la calidad, así el 5 de junio de 2020 mediante ID 46089 se radican los documentos para su oficialización por parte de la OAP, después de varios seguimientos nuevamente de remiten los documentos a la OAP el 070702020:_x000a_Procedimiento Tramite de requerimientos, Instructivos canales de interacción, For Acto Administrativo - Motivado, For Apertura de buzón, For Aviso respuesta, For Publicación respuesta anónimo, For Recepción de peticiones, Mesas de trabajo 15042020 y 06052020, Correos 16042020, 19052020 a profesionales del SIG y de mejora continua,  correo 27052020 para el equipo de GSC. _x000a__x000a_d) Se realiza revisión y ajustes del Protocolo de atención a la ciudadanía, dicho ejercicio contó con la participación de algunos miembros del equipo de GSC, a la fecha se encuentra para revisión por parte de la líder del equipo:  Correo DRIVE 19062020 y 24062020 para aportes por parte del equipo, correo de envío a la líder 30062020 y el documento._x000a__x000a_e) Se inicia proceso de revisión el  para la actualización del procedimiento de satisfacción ciudadana y propuestas de automatización de encuestas: reunión 23062020. _x000a__x000a_f) Se adelanta mesa de trabajo con  la profesional SIG durante la cual  se realiza una inducción a los temas básicos de gestión de riesgos  y las etapas generales, se identifica el objetivo y se realiza una lluvia de ideas: Acta reunión 09072020_x000a__x000a_g) Se solicita mediante correo electrónico asignación de un profesional jurídico para la elaboración de la Política Institucional de Tratamiento de datos: Correo de Subdirección de Gestión Corporativa a OA Jurídica 25062020, Documento borrados, correo de envío documento  a Jurídica 07072020, _x000a__x000a__x000a_"/>
    <n v="0.8"/>
    <n v="0.8"/>
    <n v="3.2000000000000006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Servicio a la Ciudadania"/>
    <x v="1"/>
    <m/>
    <n v="7"/>
    <s v="Estrategias de formación, sensibilización y divulgación en temas de servicio y trámite de PQRSD."/>
    <n v="0.08"/>
    <n v="2"/>
    <s v="Capacitaciones"/>
    <s v="Estrategias de formación, sensibilización y divulgación en temas de servicio y trámite de PQRSD."/>
    <s v="Servicio a la Ciudadanía"/>
    <n v="1"/>
    <s v="Definir los temas y alcance de las estrategias."/>
    <n v="0.1"/>
    <d v="2020-01-02T00:00:00"/>
    <d v="2020-04-15T00:00:00"/>
    <n v="8.0000000000000002E-3"/>
    <s v="Servicio a la Ciudadanía"/>
    <n v="1"/>
    <s v="Se adelanta reunión con el equipo de la Oficina de Prensa en la cual se acuerdan los temas a trabajar en la estrategia de divulgación y sensibilización._x000a__x000a_Se adelanta reunión de articulación con la profesional de Cooperación Internacional y Alianzas Estratégicas de la Oficina Asesora de Planeación a fin de articular acciones para desarrollar el proceso de formación de Guía de Lenguaje Claro del Distrito._x000a__x000a_Se realiza inscripción para participar en el Nodo Intersectorial de Lenguaje Claro e Incluyente de la Veeduría Distrital."/>
    <n v="0.1"/>
    <n v="1"/>
    <s v="Cumplido"/>
    <n v="0.1"/>
    <n v="0.1"/>
    <n v="8.0000000000000002E-3"/>
  </r>
  <r>
    <s v="7. Gobierno Legítimo, fortalecimiento Local y eficiencia"/>
    <s v="71. Incrementar a un 90% la sostenibilidad del SIG en el Gobierno Distrital"/>
    <m/>
    <s v="Gestión de Servicio a la Ciudadania"/>
    <x v="1"/>
    <m/>
    <m/>
    <m/>
    <n v="0.08"/>
    <m/>
    <m/>
    <m/>
    <s v="Servicio a la Ciudadanía"/>
    <n v="2"/>
    <s v="Diseñar las estrategias de formación, sensibilización y divulgación en temas de servicio y trámite de PQRSD."/>
    <n v="0.2"/>
    <d v="2020-04-15T00:00:00"/>
    <d v="2020-04-30T00:00:00"/>
    <n v="1.6E-2"/>
    <s v="Servicio a la Ciudadanía"/>
    <n v="1"/>
    <s v="Se diseña estrategia de sensibilización, formación y divulgación de Gestión de Servicio a la Ciudadanía."/>
    <n v="0.2"/>
    <n v="1"/>
    <s v="Cumplido"/>
    <n v="0.2"/>
    <n v="0.2"/>
    <n v="1.6E-2"/>
  </r>
  <r>
    <s v="7. Gobierno Legítimo, fortalecimiento Local y eficiencia"/>
    <s v="71. Incrementar a un 90% la sostenibilidad del SIG en el Gobierno Distrital"/>
    <m/>
    <s v="Gestión de Servicio a la Ciudadania"/>
    <x v="1"/>
    <m/>
    <m/>
    <m/>
    <n v="0.08"/>
    <m/>
    <m/>
    <m/>
    <s v="Servicio a la Ciudadanía"/>
    <n v="3"/>
    <s v="Implementación y seguimiento de la estrategias de formación, sensibilización y divulgación en temas de servicio y trámite de PQRSD"/>
    <n v="0.7"/>
    <d v="2020-05-02T00:00:00"/>
    <d v="2020-12-22T00:00:00"/>
    <n v="5.5999999999999994E-2"/>
    <s v="Servicio a la Ciudadanía"/>
    <n v="0.03"/>
    <s v="Se socializa con la Subdirectora de Gestión Corporativa la campaña &quot;ojo Ciudadano&quot;, quien realiza recomendaciones las cuales son remitidas mediante correo a la Oficina de Prensa."/>
    <n v="2.0999999999999998E-2"/>
    <n v="1"/>
    <s v="a) De acuerdo al primer módulo de la estrategia &quot; INDUCCIÓN Y REINDUCCIÓN GESTIÓN DE SERVICIO A LA CIUDADANÍA&quot; durante el segundo trimestre de 2020, se adelantaron cuatro sesiones:  _x000a_1. 05062020 Conocimiento estructura UAECOB_x000a_2. 12062020 Socialización trámites y servicios UAECOB, funcionamiento Sistema Misional y registro código de barras SHD_x000a_3. 19062020 Política Pública Distrital de Servicio a la Ciudadanía _x000a_4. 26062020 Gestión de Peticiones Ciudadanas _x000a_Al finalizar cada uno de los procesos se realiza una medición de apropiación de los conocimientos._x000a_Presentaciones, soporte de las mesas (los videos se encuentra a disposición en el GSC y los resultados de la medición de apropiación._x000a__x000a_b) Se han adelantado reuniones seguimiento de Gestión de Servicio a la Ciudadanía 07042020, 20402020, 29042020,  29052020, 03062020, 10062020, 17062020_x000a__x000a_c) En cuanto a la divulgación se gestionó: _x000a_Diseño de Logo Defensoría de la Ciudadanía_x000a_Pieza gráfica Defensoría_x000a_Video Defensoría el cual fue difundido a través de redes sociales_x000a_Actualización de información página web de la UAECOB enlaces de  Defensoría y atención a la ciudadanía_x000a_Piezas impresas de autocuidado y distanciamiento COVID 19"/>
    <n v="0.7"/>
    <n v="0.7"/>
    <n v="1.6799999999999999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1"/>
    <m/>
    <n v="8"/>
    <s v="Sistema Integrado de Conservación Documental"/>
    <n v="0.08"/>
    <n v="1"/>
    <s v="Porcentaje"/>
    <s v="Implementación del SIC (Sistema Integrado de Conservación"/>
    <s v="Coordinador Sistema de Gestión Documental"/>
    <n v="1"/>
    <s v="Elaboración del plan de conservación y el plan de preservación documental"/>
    <n v="0.5"/>
    <d v="2020-01-30T00:00:00"/>
    <d v="2020-09-30T00:00:00"/>
    <n v="0.04"/>
    <s v="Coordinador Sistema de Gestión Documental"/>
    <n v="0.1"/>
    <s v="Se presento el plan de trabajo para la elaboración del Sistema Integrado de Conservación (plan de conservación y Plan de preservación documental)  y crograma respectivo para revisión y aprobación por parte de la Subdirección de Gestión Corpoprativa."/>
    <n v="0.05"/>
    <n v="0.15"/>
    <s v="Se realizó la aprobación del cronograma por parte de la subdirección y se iniciaron las actividades para la actualización del diagnóstico integral de archivos, documento base para la elaboración del instrumento archivístico: Sistema integrado de conservación (SIC)"/>
    <n v="7.4999999999999997E-2"/>
    <n v="1.125E-2"/>
    <n v="4.0000000000000001E-3"/>
  </r>
  <r>
    <m/>
    <s v="71. Incrementar a un 90% la sostenibilidad del SIG en el Gobierno Distrital"/>
    <s v="4. Fortalecer la capacidad de gestión y desarrollo institucional e interinstitucional, para consolidar la modernización de la UAECOB y llevarla a la excelencia"/>
    <s v="Gestión Integrada"/>
    <x v="1"/>
    <m/>
    <m/>
    <m/>
    <n v="0.08"/>
    <m/>
    <m/>
    <m/>
    <s v="Coordinador Sistema de Gestión Documental"/>
    <n v="2"/>
    <s v="Adopción del Sistema del Sistema Integrado Documental "/>
    <n v="0.5"/>
    <d v="2020-09-30T00:00:00"/>
    <d v="2020-12-31T00:00:00"/>
    <n v="0.04"/>
    <s v="Coordinador Sistema de Gestión Documental"/>
    <n v="0"/>
    <s v="N/A"/>
    <n v="0"/>
    <n v="0"/>
    <s v="N/A"/>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1"/>
    <m/>
    <n v="9"/>
    <s v="TRD convalidada por el Consejo Distrital de Archivo"/>
    <n v="0.08"/>
    <n v="1"/>
    <s v="Porcentaje"/>
    <s v="TRD Convalidada"/>
    <s v="Coordinador Sistema de Gestión Documental"/>
    <n v="1"/>
    <s v="Actualización de TRD"/>
    <n v="0.16666666666666666"/>
    <d v="2020-01-30T00:00:00"/>
    <d v="2020-04-20T00:00:00"/>
    <n v="1.3333333333333332E-2"/>
    <s v="Coordinador Sistema de Gestión Documental"/>
    <n v="0.3"/>
    <s v="Se termino la propuesta de actualización de TRD y se remitio a la Subdirección de Gestión Corporativa  para que sea enviada a las diferentes dependencias para la revisión respectiva."/>
    <n v="4.9999999999999996E-2"/>
    <n v="0.15"/>
    <s v="Se realizó la contratación de un profesional, que tiene como objeto la actualización y convalidación de las TRD, el profesional contratado, se encuentra  realizando el levantamiento de la información y revisando los avances que se tienen en el proceso de la actualización.    "/>
    <n v="2.4999999999999998E-2"/>
    <n v="3.7499999999999994E-3"/>
    <n v="4.0000000000000001E-3"/>
  </r>
  <r>
    <m/>
    <m/>
    <m/>
    <s v="Gestión Integrada"/>
    <x v="1"/>
    <m/>
    <m/>
    <m/>
    <n v="0.08"/>
    <m/>
    <m/>
    <m/>
    <s v="Coordinador Sistema de Gestión Documental"/>
    <n v="2"/>
    <s v="Creación de los Anexos"/>
    <n v="0.16666666666666666"/>
    <d v="2020-04-20T00:00:00"/>
    <d v="2020-06-19T00:00:00"/>
    <n v="1.3333333333333332E-2"/>
    <s v="Coordinador Sistema de Gestión Documental"/>
    <m/>
    <m/>
    <n v="0"/>
    <n v="0"/>
    <s v="N/A"/>
    <n v="0"/>
    <n v="0"/>
    <n v="0"/>
  </r>
  <r>
    <m/>
    <m/>
    <m/>
    <s v="Gestión Integrada"/>
    <x v="1"/>
    <m/>
    <m/>
    <m/>
    <n v="0.08"/>
    <m/>
    <m/>
    <m/>
    <s v="Coordinador Sistema de Gestión Documental"/>
    <n v="3"/>
    <s v="Aprobación de las TRD en el Comité Institucional de Gestión y Desempeño"/>
    <n v="0.16666666666666666"/>
    <d v="2020-06-19T00:00:00"/>
    <d v="2020-07-31T00:00:00"/>
    <n v="1.3333333333333332E-2"/>
    <s v="Coordinador Sistema de Gestión Documental"/>
    <m/>
    <m/>
    <n v="0"/>
    <m/>
    <s v="N/A"/>
    <n v="0"/>
    <n v="0"/>
    <n v="0"/>
  </r>
  <r>
    <s v="7. Gobierno Legítimo, fortalecimiento Local y eficiencia"/>
    <s v="71. Incrementar a un 90% la sostenibilidad del SIG en el Gobierno Distrital"/>
    <m/>
    <s v="Gestión Integrada"/>
    <x v="1"/>
    <m/>
    <m/>
    <m/>
    <n v="0.08"/>
    <n v="1"/>
    <m/>
    <m/>
    <s v="Coordinador Sistema de Gestión Documental"/>
    <n v="4"/>
    <s v="Presentación TRD al Consejo Distrital de Archivo para la convalidación."/>
    <n v="0.16666666666666666"/>
    <d v="2020-07-31T00:00:00"/>
    <d v="2020-07-31T00:00:00"/>
    <n v="1.3333333333333332E-2"/>
    <s v="Coordinador Sistema de Gestión Documental"/>
    <m/>
    <m/>
    <n v="0"/>
    <m/>
    <s v="N/A"/>
    <n v="0"/>
    <n v="0"/>
    <n v="0"/>
  </r>
  <r>
    <s v="7. Gobierno Legítimo, fortalecimiento Local y eficiencia"/>
    <s v="71. Incrementar a un 90% la sostenibilidad del SIG en el Gobierno Distrital"/>
    <m/>
    <s v="Gestión Integrada"/>
    <x v="1"/>
    <m/>
    <m/>
    <m/>
    <n v="0.08"/>
    <n v="1"/>
    <m/>
    <m/>
    <s v="Coordinador Sistema de Gestión Documental"/>
    <n v="5"/>
    <s v="Acto Administrativo de adopción de las TRD convalidadas y publicadas en página Web Institucional."/>
    <n v="0.16666666666666666"/>
    <d v="2020-07-31T00:00:00"/>
    <d v="2020-09-30T00:00:00"/>
    <n v="1.3333333333333332E-2"/>
    <s v="Coordinador Sistema de Gestión Documental"/>
    <m/>
    <m/>
    <n v="0"/>
    <m/>
    <s v="N/A"/>
    <n v="0"/>
    <n v="0"/>
    <n v="0"/>
  </r>
  <r>
    <s v="7. Gobierno Legítimo, fortalecimiento Local y eficiencia"/>
    <s v="71. Incrementar a un 90% la sostenibilidad del SIG en el Gobierno Distrital"/>
    <m/>
    <s v="Gestión Integrada"/>
    <x v="1"/>
    <m/>
    <m/>
    <m/>
    <n v="0.08"/>
    <n v="1"/>
    <m/>
    <m/>
    <s v="Coordinador Sistema de Gestión Documental"/>
    <n v="6"/>
    <s v="Implementación TRD convalidadas."/>
    <n v="0.16666666666666666"/>
    <d v="2019-10-02T00:00:00"/>
    <d v="2020-12-30T00:00:00"/>
    <n v="1.3333333333333332E-2"/>
    <s v="Coordinador Sistema de Gestión Documental"/>
    <m/>
    <m/>
    <n v="0"/>
    <m/>
    <s v="N/A"/>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1"/>
    <m/>
    <n v="10"/>
    <s v="Actualización del PINAR"/>
    <n v="0.08"/>
    <n v="1"/>
    <s v="Porcentaje"/>
    <s v="Socialización de la actualización del PINAR"/>
    <s v="Coordinador Sistema de Gestión Documental- Francisco Rubiano"/>
    <n v="1"/>
    <s v="Actualización del PINAR"/>
    <n v="0.5"/>
    <d v="2020-07-01T00:00:00"/>
    <d v="2020-09-30T00:00:00"/>
    <n v="0.04"/>
    <s v="Coordinador Sistema de Gestión Documental"/>
    <m/>
    <m/>
    <n v="0"/>
    <m/>
    <s v="N/A"/>
    <n v="0"/>
    <n v="0"/>
    <n v="0"/>
  </r>
  <r>
    <s v="7. Gobierno Legítimo, fortalecimiento Local y eficiencia"/>
    <s v="71. Incrementar a un 90% la sostenibilidad del SIG en el Gobierno Distrital"/>
    <m/>
    <s v="Gestión Integrada"/>
    <x v="5"/>
    <s v="8. Subdirección de Gestión Corporativa"/>
    <m/>
    <m/>
    <n v="0.08"/>
    <m/>
    <m/>
    <m/>
    <s v="Coordinador Sistema de Gestión Documental- Francisco Rubiano"/>
    <n v="2"/>
    <s v="Socialización del PINAR"/>
    <n v="0.5"/>
    <d v="2020-10-01T00:00:00"/>
    <d v="2020-12-31T00:00:00"/>
    <n v="0.04"/>
    <s v="Coordinador Sistema de Gestión Documental"/>
    <m/>
    <m/>
    <n v="0"/>
    <m/>
    <s v="N/A"/>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5"/>
    <s v="8. Subdirección de Gestión Corporativa"/>
    <n v="11"/>
    <s v="Cierre de hallazgos de auditoría de la Subdirección de Gestión Corporativa"/>
    <n v="0.08"/>
    <n v="0.8"/>
    <s v="Porcentaje"/>
    <s v="Garantizar el acompañamiento a los procesos de la subdirección para el cierre de hallazgos de auditorías ejecutadas en el año 2019 y anteriores (a las que se haga seguimiento por parte del Ente o área que levanta el hallazgo)."/>
    <s v="Coordinadora SIG - Natalia Trujillo Rendón"/>
    <n v="1"/>
    <s v="Consolidación y revisión de hallazgos relacionados con los procesos de la Subdirección de Gestión Corporativa."/>
    <n v="0.25"/>
    <d v="2020-03-02T00:00:00"/>
    <d v="2020-03-13T00:00:00"/>
    <n v="0.02"/>
    <s v="Coordinadora SIG"/>
    <n v="7.0000000000000007E-2"/>
    <s v="Se realizó la consolidación y revisión de hallazgos para el segundo seguimiento al plan de mejoramiento de la Subdirección de Gestión Corporativa, donde dio como resultado el cierre de ocho (8) acciones. Esto equivale al 4% del 40% del compromiso programado  para el segundo trimestre._x000a_Las acciones cerradas corresponden a los procesos de gestión financiera (7) e infraestructura (1)."/>
    <n v="1.7500000000000002E-2"/>
    <n v="1"/>
    <s v="Se realizó la consolidación y revisión de hallazgos relacionados en el plan de mejoramiento de la Subdirección de Gestión Corporativa, "/>
    <n v="0.25"/>
    <n v="0.25"/>
    <n v="1.4000000000000002E-3"/>
  </r>
  <r>
    <s v="7. Gobierno Legítimo, fortalecimiento Local y eficiencia"/>
    <s v="71. Incrementar a un 90% la sostenibilidad del SIG en el Gobierno Distrital"/>
    <m/>
    <s v="Gestión Integrada"/>
    <x v="5"/>
    <s v="8. Subdirección de Gestión Corporativa"/>
    <m/>
    <m/>
    <n v="0.08"/>
    <m/>
    <m/>
    <m/>
    <s v="Coordinadora SIG - Natalia Trujillo Rendón"/>
    <n v="2"/>
    <s v="Reuniones con los procesos para analizar los hallazgos y actividades pendientes. Recopilación y análisis de evidencias."/>
    <n v="0.25"/>
    <d v="2020-03-14T00:00:00"/>
    <d v="2020-12-26T00:00:00"/>
    <n v="0.02"/>
    <s v="Coordinadora SIG"/>
    <n v="7.0000000000000007E-2"/>
    <s v="Se realizó la consolidación y revisión de hallazgos para el segundo seguimiento al plan de mejoramiento de la Subdirección de Gestión Corporativa, donde dio como resultado el cierre de ocho (8) acciones. Esto equivale al 4% del 40% del compromiso programado  para el segundo trimestre._x000a_Las acciones cerradas corresponden a los procesos de gestión financiera (7) e infraestructura (1)."/>
    <n v="1.7500000000000002E-2"/>
    <n v="1"/>
    <s v="Se realizaron reunones con los procesos  para el seguimiento en relación a la ejecución de las acciones, planteadas en el plan de mejoramiento."/>
    <n v="0.25"/>
    <n v="0.25"/>
    <n v="1.4000000000000002E-3"/>
  </r>
  <r>
    <s v="7. Gobierno Legítimo, fortalecimiento Local y eficiencia"/>
    <s v="71. Incrementar a un 90% la sostenibilidad del SIG en el Gobierno Distrital"/>
    <m/>
    <s v="Gestión Integrada"/>
    <x v="5"/>
    <s v="8. Subdirección de Gestión Corporativa"/>
    <m/>
    <m/>
    <n v="0.08"/>
    <m/>
    <m/>
    <m/>
    <s v="Coordinadora SIG - Natalia Trujillo Rendón"/>
    <n v="3"/>
    <s v="Gestionar el cierre de los hallazgos a través de la Oficina de Control Interno."/>
    <n v="0.25"/>
    <d v="2020-03-24T00:00:00"/>
    <d v="2020-12-26T00:00:00"/>
    <n v="0.02"/>
    <s v="Coordinadora SIG"/>
    <n v="7.0000000000000007E-2"/>
    <s v="Se realizó la consolidación y revisión de hallazgos para el segundo seguimiento al plan de mejoramiento de la Subdirección de Gestión Corporativa, donde dio como resultado el cierre de ocho (8) acciones. Esto equivale al 4% del 40% del compromiso programado  para el segundo trimestre._x000a_Las acciones cerradas corresponden a los procesos de gestión financiera (7) e infraestructura (1)."/>
    <n v="1.7500000000000002E-2"/>
    <n v="0.66669999999999996"/>
    <s v="Como resultado del seguimiento, se da el cierre de ochenta (80) acciones. Esto equivale al  66.6% del 100% del total de acciones. "/>
    <n v="0.16667499999999999"/>
    <n v="0.11112222249999999"/>
    <n v="1.4000000000000002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5"/>
    <s v="8. Subdirección de Gestión Corporativa"/>
    <n v="12"/>
    <s v="Fortalecimiento de la Cultura del Sistema Integrado de Gestión"/>
    <n v="0.08"/>
    <n v="0.8"/>
    <s v="Porcentaje"/>
    <s v="Garantizar el fortaleciemiento de la cultura SIG en el 80% de los colaboradores operativos y administrativos."/>
    <s v="Coordinadora SIG - Natalia Trujillo Rendón"/>
    <n v="1"/>
    <s v="Gestionar la contratación y el diseño del programa de fortalecimiento de la cultura SIG."/>
    <n v="0.25"/>
    <d v="2020-03-12T00:00:00"/>
    <d v="2020-04-10T00:00:00"/>
    <n v="0.02"/>
    <s v="Coordinadora SIG"/>
    <m/>
    <m/>
    <n v="0"/>
    <n v="1"/>
    <s v="Se lleva a cabo la contratación del profesional encargado de la formulación de la estrategia pedagógica para el fortalecimiento de la cultura SIG en la Entidad. Adicionalmente se da inicio a la formaulación de la estrategia y se adelanta el proceso de contratación de las personas que ejecutarán la estrategia."/>
    <n v="0.25"/>
    <n v="0.25"/>
    <n v="0"/>
  </r>
  <r>
    <s v="7. Gobierno Legítimo, fortalecimiento Local y eficiencia"/>
    <s v="71. Incrementar a un 90% la sostenibilidad del SIG en el Gobierno Distrital"/>
    <m/>
    <s v="Gestión Integrada"/>
    <x v="5"/>
    <s v="8. Subdirección de Gestión Corporativa"/>
    <m/>
    <m/>
    <n v="0.08"/>
    <m/>
    <m/>
    <m/>
    <s v="Coordinadora SIG - Natalia Trujillo Rendón"/>
    <n v="2"/>
    <s v="Dar acompañamiento y garantizar el soporte logístico para el proceso de formación en las 17 estaciones y edificio comando."/>
    <n v="0.75"/>
    <d v="2020-04-15T00:00:00"/>
    <d v="2020-12-26T00:00:00"/>
    <n v="0.06"/>
    <s v="Coordinadora SIG"/>
    <m/>
    <m/>
    <n v="0"/>
    <n v="7.0000000000000007E-2"/>
    <s v="De acuerdo con la formulación de la propuesta pedagógica se recauda información de la distribución del personal en estaciones y turnos para dar inicio a los procesos de divulgación."/>
    <n v="5.2500000000000005E-2"/>
    <n v="3.6750000000000007E-3"/>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5"/>
    <s v="8. Subdirección de Gestión Corporativa"/>
    <n v="13"/>
    <s v="Gestión para Certificación ISO 9001-2015"/>
    <n v="0.08"/>
    <n v="1"/>
    <s v="Porcentaje"/>
    <s v="Gestionar la ejecución de la Auditoría de Otorgamiento"/>
    <s v="Coordinadora SIG - Natalia Trujillo Rendón"/>
    <n v="1"/>
    <s v="Gestionar y acompañar la ejecución de la auditoría de certificación."/>
    <n v="0.16"/>
    <d v="2020-03-02T00:00:00"/>
    <d v="2020-10-30T00:00:00"/>
    <n v="1.2800000000000001E-2"/>
    <s v="Coordinadora SIG"/>
    <m/>
    <m/>
    <n v="0"/>
    <s v="N/A"/>
    <s v="N/A"/>
    <e v="#VALUE!"/>
    <e v="#VALUE!"/>
    <n v="0"/>
  </r>
  <r>
    <s v="7. Gobierno Legítimo, fortalecimiento Local y eficiencia"/>
    <s v="71. Incrementar a un 90% la sostenibilidad del SIG en el Gobierno Distrital"/>
    <m/>
    <s v="Gestión Integrada"/>
    <x v="5"/>
    <s v="8. Subdirección de Gestión Corporativa"/>
    <m/>
    <m/>
    <n v="0.08"/>
    <m/>
    <m/>
    <m/>
    <s v="Coordinadora SIG - Natalia Trujillo Rendón"/>
    <n v="2"/>
    <s v="Hacer seguimiento a los planes de mejoramiento resultantes de la auditoría de certificación."/>
    <n v="0.16"/>
    <d v="2020-11-02T00:00:00"/>
    <d v="2020-12-26T00:00:00"/>
    <n v="1.2800000000000001E-2"/>
    <s v="Coordinadora SIG"/>
    <m/>
    <m/>
    <n v="0"/>
    <s v="N/A"/>
    <s v="N/A"/>
    <e v="#VALUE!"/>
    <e v="#VALUE!"/>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n v="1"/>
    <s v="Revista virtual: &quot;Bomberos Hoy el Magazzine&quot;."/>
    <n v="0.2"/>
    <n v="12"/>
    <s v="PDF enviado por correo electrónico"/>
    <s v="En el año se realizarán 12 publicaciones, en las cuales se destacará la  información más importante realizada durante el mes en curso, para de esta forma mantener actualizado al personal de la UAECOB."/>
    <s v="Oficina Asesora Prensa y Comunicaciones"/>
    <n v="1"/>
    <s v="Gestionar tres ediciones revista virtual. correspondientes al 1er trimestre, realizando la recopilación de la información, diseño y  publicación."/>
    <n v="0.25"/>
    <d v="2020-01-01T00:00:00"/>
    <d v="2020-03-31T00:00:00"/>
    <n v="0.05"/>
    <s v="Oficina Asesora Prensa y Comunicaciones"/>
    <n v="0.33"/>
    <s v="Durante el primer trimestre se realizó una entrega de la revista, correspondiente al mes de enero de 2020."/>
    <n v="8.2500000000000004E-2"/>
    <n v="0.33"/>
    <m/>
    <n v="8.2500000000000004E-2"/>
    <n v="2.7225000000000003E-2"/>
    <n v="1.6500000000000001E-2"/>
  </r>
  <r>
    <s v="7. Gobierno Legítimo, fortalecimiento Local y eficiencia"/>
    <s v="71. Incrementar a un 90% la sostenibilidad del SIG en el Gobierno Distrital"/>
    <m/>
    <s v="Gestión de las Comunicaciones"/>
    <x v="6"/>
    <s v="1. Dirección"/>
    <m/>
    <m/>
    <n v="0.2"/>
    <m/>
    <m/>
    <m/>
    <s v="Oficina Asesora Prensa y Comunicaciones"/>
    <n v="2"/>
    <s v="Gestionar tres ediciones revista virtual. correspondientes al 2do trimestre, realizando la recopilación de la información, diseño y  publicación."/>
    <n v="0.25"/>
    <d v="2020-04-01T00:00:00"/>
    <d v="2020-06-30T00:00:00"/>
    <n v="0.05"/>
    <s v="Oficina Asesora Prensa y Comunicaciones"/>
    <m/>
    <m/>
    <n v="0"/>
    <n v="0.33"/>
    <s v="Se plantea y coordina la recopilación de información, diseño y envío de las revistas correspondientes a los meses a las cuales no se enviaron."/>
    <n v="8.2500000000000004E-2"/>
    <n v="2.7225000000000003E-2"/>
    <n v="0"/>
  </r>
  <r>
    <s v="7. Gobierno Legítimo, fortalecimiento Local y eficiencia"/>
    <s v="71. Incrementar a un 90% la sostenibilidad del SIG en el Gobierno Distrital"/>
    <m/>
    <s v="Gestión de las Comunicaciones"/>
    <x v="6"/>
    <s v="1. Dirección"/>
    <m/>
    <m/>
    <n v="0.2"/>
    <m/>
    <m/>
    <m/>
    <s v="Oficina Asesora Prensa y Comunicaciones"/>
    <n v="3"/>
    <s v="Gestionar tres ediciones revista virtual. correspondientes al 3er trimestre, realizando la recopilación de la información, diseño y  publicación."/>
    <n v="0.25"/>
    <d v="2020-07-01T00:00:00"/>
    <d v="2020-09-30T00:00:00"/>
    <n v="0.05"/>
    <s v="Oficina Asesora Prensa y Comunicaciones"/>
    <m/>
    <m/>
    <n v="0"/>
    <m/>
    <m/>
    <n v="0"/>
    <n v="0"/>
    <n v="0"/>
  </r>
  <r>
    <s v="7. Gobierno Legítimo, fortalecimiento Local y eficiencia"/>
    <s v="71. Incrementar a un 90% la sostenibilidad del SIG en el Gobierno Distrital"/>
    <m/>
    <s v="Gestión de las Comunicaciones"/>
    <x v="6"/>
    <s v="1. Dirección"/>
    <m/>
    <m/>
    <n v="0.2"/>
    <m/>
    <m/>
    <m/>
    <s v="Oficina Asesora Prensa y Comunicaciones"/>
    <n v="4"/>
    <s v="Gestionar tres ediciones revista virtual. correspondientes al 4to trimestre, realizando la recopilación de la información, diseño y  publicación."/>
    <n v="0.25"/>
    <d v="2020-10-01T00:00:00"/>
    <d v="2020-12-31T00:00:00"/>
    <n v="0.05"/>
    <s v="Oficina Asesora Prensa y Comunicaciones"/>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n v="2"/>
    <s v="Noticiero &quot;Bomberos Hoy&quot;"/>
    <n v="0.2"/>
    <n v="50"/>
    <s v="Noticiero en video subido a la plataforma de YouTube de la entidad"/>
    <s v="En el año se realizarán 50 publicaciones, en las cuales se destacará la información de los eventos, actividades y emergencias más relevantes desarrolladas durante la semana en curso en que se emita el noticiero"/>
    <s v="Oficina Asesora Prensa y Comunicaciones"/>
    <n v="1"/>
    <s v="Se realizarán 12 noticieros con su respectivas notas y presentaciones, recopilando la información en los diferentes eventos que se realicen en la entidad, se escribirán los textos y se editarán; para finalmente ser emitidos"/>
    <n v="0.25"/>
    <d v="2020-01-01T00:00:00"/>
    <d v="2020-03-31T00:00:00"/>
    <n v="0.05"/>
    <s v="Oficina Asesora Prensa y Comunicaciones"/>
    <n v="1"/>
    <s v="Durante el primer trimestre se realizaron 12 emisiones del producto denominado Bomberos Hoy, el cual fue enviado a la UAECOB y/o compartido por YouTube"/>
    <n v="0.25"/>
    <n v="1"/>
    <s v="NA"/>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2"/>
    <m/>
    <m/>
    <m/>
    <s v="Oficina Asesora Prensa y Comunicaciones"/>
    <n v="2"/>
    <s v="Se realizarán 13 noticieros con su respectivas notas y presentaciones, recopilando la información en los diferentes eventos que se realicen en la entidad, se escribirán los textos y se editarán; para finalmente ser emitidos"/>
    <n v="0.25"/>
    <d v="2020-04-01T00:00:00"/>
    <d v="2020-06-30T00:00:00"/>
    <n v="0.05"/>
    <s v="Oficina Asesora Prensa y Comunicaciones"/>
    <m/>
    <m/>
    <n v="0"/>
    <n v="1"/>
    <s v="NA"/>
    <n v="0.25"/>
    <n v="0.25"/>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2"/>
    <m/>
    <m/>
    <m/>
    <s v="Oficina Asesora Prensa y Comunicaciones"/>
    <n v="3"/>
    <s v="Se realizarán 13 noticieros con su respectivas notas y presentaciones, recopilando la información en los diferentes eventos que se realicen en la entidad, se escribirán los textos y se editarán; para finalmente ser emitidos"/>
    <n v="0.25"/>
    <d v="2020-07-01T00:00:00"/>
    <d v="2020-09-30T00:00:00"/>
    <n v="0.05"/>
    <s v="Oficina Asesora Prensa y Comunicaciones"/>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2"/>
    <m/>
    <m/>
    <m/>
    <s v="Oficina Asesora Prensa y Comunicaciones"/>
    <n v="4"/>
    <s v="Se realizarán 12 noticieros con su respectivas notas y presentaciones, recopilando la información en los diferentes eventos que se realicen en la entidad, se escribirán los textos y se editarán; para finalmente ser emitidos"/>
    <n v="0.25"/>
    <d v="2020-10-01T00:00:00"/>
    <d v="2020-12-31T00:00:00"/>
    <n v="0.05"/>
    <s v="Oficina Asesora Prensa y Comunicaciones"/>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n v="3"/>
    <s v="Periódico virtual &quot;El Hidrante&quot;"/>
    <n v="0.15"/>
    <n v="50"/>
    <s v="Imagen enviada a través de correo electrónico a las cuentas de la UAECOB"/>
    <s v="En el año se realizarán 50 publicaciones, en las cuales se destacará la información de comunicación interna, para de esta forma mantener actualizado al personal de la UAECOB."/>
    <s v="Oficina Asesora Prensa y Comunicaciones"/>
    <n v="1"/>
    <s v="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
    <n v="0.25"/>
    <d v="2020-01-01T00:00:00"/>
    <d v="2020-03-31T00:00:00"/>
    <n v="3.7499999999999999E-2"/>
    <s v="Oficina Asesora Prensa y Comunicaciones"/>
    <n v="0.57999999999999996"/>
    <s v="Durante el primer trimestre se realizaron 7 emisiones del periodico El Hidrante, el cual fue enviado por Correo electrónico a la UAECOB."/>
    <n v="0.14499999999999999"/>
    <n v="1"/>
    <s v="NA"/>
    <n v="0.25"/>
    <n v="0.25"/>
    <n v="2.174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15"/>
    <m/>
    <m/>
    <m/>
    <s v="Oficina Asesora Prensa y Comunicaciones"/>
    <n v="2"/>
    <s v="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
    <n v="0.25"/>
    <d v="2020-04-01T00:00:00"/>
    <d v="2020-06-30T00:00:00"/>
    <n v="3.7499999999999999E-2"/>
    <s v="Oficina Asesora Prensa y Comunicaciones"/>
    <m/>
    <m/>
    <n v="0"/>
    <n v="1"/>
    <s v="NA"/>
    <n v="0.25"/>
    <n v="0.25"/>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15"/>
    <m/>
    <m/>
    <m/>
    <s v="Oficina Asesora Prensa y Comunicaciones"/>
    <n v="3"/>
    <s v="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
    <n v="0.25"/>
    <d v="2020-07-01T00:00:00"/>
    <d v="2020-09-30T00:00:00"/>
    <n v="3.7499999999999999E-2"/>
    <s v="Oficina Asesora Prensa y Comunicaciones"/>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15"/>
    <m/>
    <m/>
    <m/>
    <s v="Oficina Asesora Prensa y Comunicaciones"/>
    <n v="4"/>
    <s v="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
    <n v="0.25"/>
    <d v="2020-10-01T00:00:00"/>
    <d v="2020-12-31T00:00:00"/>
    <n v="3.7499999999999999E-2"/>
    <s v="Oficina Asesora Prensa y Comunicaciones"/>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n v="4"/>
    <s v="Reportaje: Bomberos en acción"/>
    <n v="0.2"/>
    <n v="50"/>
    <s v="Video enviado a través de Redes Sociales y publicado en los noticieros de cada semana de la UAECOB"/>
    <s v="50 Videos enviado a través de Redes Sociales y publicado en los noticieros de cada semana de la UAECOB. De esta forma se mostrará a la comunidad la labor que realizan los Bomberos en materia de atención de incidentes"/>
    <s v="Oficina Asesora Prensa y Comunicaciones"/>
    <n v="1"/>
    <s v="Semanalmente se visitarán las estaciones de Bomberos para poder acompañarlos en las emergencias que surjan. Luego se editarán para ser emitidos en el noticiero. Pare este trimestre se tiene una meta de 12 crónicas"/>
    <n v="0.25"/>
    <d v="2020-01-01T00:00:00"/>
    <d v="2020-03-31T00:00:00"/>
    <n v="0.05"/>
    <s v="Oficina Asesora Prensa y Comunicaciones"/>
    <n v="1"/>
    <s v="Durante el primer trimestre se realizaron 12 cubrimientos y notas de bomberos en acción, según el cronograma acordado."/>
    <n v="0.25"/>
    <n v="1"/>
    <s v="NA"/>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2"/>
    <m/>
    <m/>
    <m/>
    <s v="Oficina Asesora Prensa y Comunicaciones"/>
    <n v="2"/>
    <s v="Semanalmente se visitarán las estaciones de Bomberos para poder acompañarlos en las emergencias que surjan. Luego se editarán para ser emitidos en el noticiero. Pare este trimestre se tiene una meta de 13 crónicas"/>
    <n v="0.25"/>
    <d v="2020-04-01T00:00:00"/>
    <d v="2020-06-30T00:00:00"/>
    <n v="0.05"/>
    <s v="Oficina Asesora Prensa y Comunicaciones"/>
    <m/>
    <m/>
    <n v="0"/>
    <n v="1"/>
    <s v="NA"/>
    <n v="0.25"/>
    <n v="0.25"/>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2"/>
    <m/>
    <m/>
    <m/>
    <s v="Oficina Asesora Prensa y Comunicaciones"/>
    <n v="3"/>
    <s v="Semanalmente se visitarán las estaciones de Bomberos para poder acompañarlos en las emergencias que surjan. Luego se editarán para ser emitidos en el noticiero. Pare este trimestre se tiene una meta de 13 crónicas"/>
    <n v="0.25"/>
    <d v="2020-07-01T00:00:00"/>
    <d v="2020-09-30T00:00:00"/>
    <n v="0.05"/>
    <s v="Oficina Asesora Prensa y Comunicaciones"/>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2"/>
    <m/>
    <m/>
    <m/>
    <s v="Oficina Asesora Prensa y Comunicaciones"/>
    <n v="4"/>
    <s v="Semanalmente se visitarán las estaciones de Bomberos para poder acompañarlos en las emergencias que surjan. Luego se editarán para ser emitidos en el noticiero. Pare este trimestre se tiene una meta de 12 crónicas"/>
    <n v="0.25"/>
    <d v="2020-10-01T00:00:00"/>
    <d v="2020-12-31T00:00:00"/>
    <n v="0.05"/>
    <s v="Oficina Asesora Prensa y Comunicaciones"/>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n v="5"/>
    <s v="La foto de la semana"/>
    <n v="0.1"/>
    <n v="50"/>
    <s v="Foto diagramada publicada en redes sociales"/>
    <s v="50 Fotos diagramada publicada en redes sociales. A través de una fotografía mostrar el incidente o hecho que haya sido relevante durante la semana y que por sí misma genere impacto visual"/>
    <s v="Oficina Asesora Prensa y Comunicaciones"/>
    <n v="1"/>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
    <n v="0.25"/>
    <d v="2020-01-01T00:00:00"/>
    <d v="2020-03-31T00:00:00"/>
    <n v="2.5000000000000001E-2"/>
    <s v="Oficina Asesora Prensa y Comunicaciones"/>
    <n v="1"/>
    <s v="Durante el primer trimestre se realizaron 12 fotos de la semana, según el cronograma acordado."/>
    <n v="0.25"/>
    <n v="1"/>
    <s v="NA"/>
    <n v="0.25"/>
    <n v="0.25"/>
    <n v="2.500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1"/>
    <m/>
    <m/>
    <m/>
    <s v="Oficina Asesora Prensa y Comunicaciones"/>
    <n v="2"/>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
    <n v="0.25"/>
    <d v="2020-04-01T00:00:00"/>
    <d v="2020-06-30T00:00:00"/>
    <n v="2.5000000000000001E-2"/>
    <s v="Oficina Asesora Prensa y Comunicaciones"/>
    <m/>
    <m/>
    <n v="0"/>
    <n v="1"/>
    <s v="NA"/>
    <n v="0.25"/>
    <n v="0.25"/>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1"/>
    <m/>
    <m/>
    <m/>
    <s v="Oficina Asesora Prensa y Comunicaciones"/>
    <n v="3"/>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
    <n v="0.25"/>
    <d v="2020-07-01T00:00:00"/>
    <d v="2020-09-30T00:00:00"/>
    <n v="2.5000000000000001E-2"/>
    <s v="Oficina Asesora Prensa y Comunicaciones"/>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1"/>
    <m/>
    <m/>
    <m/>
    <s v="Oficina Asesora Prensa y Comunicaciones"/>
    <n v="4"/>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
    <n v="0.25"/>
    <d v="2020-10-01T00:00:00"/>
    <d v="2020-12-31T00:00:00"/>
    <n v="2.5000000000000001E-2"/>
    <s v="Oficina Asesora Prensa y Comunicaciones"/>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n v="6"/>
    <s v="Crónica: Historias en Bomberos Bogotá"/>
    <n v="0.15"/>
    <n v="50"/>
    <s v="Video enviado a través de Redes Sociales y publicado en los noticieros de cada semana de la UAECOB"/>
    <s v="50 Video. Contar a través de videos las historias que suceden en las estaciones o a los bomberos y que son dignas de contar"/>
    <s v="Oficina Asesora Prensa y Comunicaciones"/>
    <n v="1"/>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
    <n v="0.25"/>
    <d v="2020-01-01T00:00:00"/>
    <d v="2020-03-31T00:00:00"/>
    <n v="3.7499999999999999E-2"/>
    <s v="Oficina Asesora Prensa y Comunicaciones"/>
    <n v="1"/>
    <s v="Durante el primer trimestre se realizaron 12 historias de la UAECOB o crónicas especiales, según el cronograma acordado."/>
    <n v="0.25"/>
    <n v="1"/>
    <s v="NA"/>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15"/>
    <m/>
    <m/>
    <m/>
    <s v="Oficina Asesora Prensa y Comunicaciones"/>
    <n v="2"/>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
    <n v="0.25"/>
    <d v="2020-04-01T00:00:00"/>
    <d v="2020-06-30T00:00:00"/>
    <n v="3.7499999999999999E-2"/>
    <s v="Oficina Asesora Prensa y Comunicaciones"/>
    <m/>
    <m/>
    <n v="0"/>
    <n v="1"/>
    <s v="NA"/>
    <n v="0.25"/>
    <n v="0.25"/>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15"/>
    <m/>
    <m/>
    <m/>
    <s v="Oficina Asesora Prensa y Comunicaciones"/>
    <n v="3"/>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
    <n v="0.25"/>
    <d v="2020-07-01T00:00:00"/>
    <d v="2020-09-30T00:00:00"/>
    <n v="3.7499999999999999E-2"/>
    <s v="Oficina Asesora Prensa y Comunicaciones"/>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6"/>
    <s v="1. Dirección"/>
    <m/>
    <m/>
    <n v="0.15"/>
    <m/>
    <m/>
    <m/>
    <s v="Oficina Asesora Prensa y Comunicaciones"/>
    <n v="4"/>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
    <n v="0.25"/>
    <d v="2020-10-01T00:00:00"/>
    <d v="2020-12-31T00:00:00"/>
    <n v="3.7499999999999999E-2"/>
    <s v="Oficina Asesora Prensa y Comunicaciones"/>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
    <x v="7"/>
    <s v="3. Oficina Asesora de Planeación"/>
    <n v="1"/>
    <s v="Identificar y gestionar a través de cooperación técnica dos transferencias de conocimiento con el fin de fortalecer  procedimientos actuales de la Entidad "/>
    <n v="0.1"/>
    <n v="2"/>
    <s v="Pdf."/>
    <s v="Identificar dos necesidades de transferencia de conocimiento, con el fin de fortalecer  procedimientos actuales de la Entidad. Estas transferencias de conocimientos se podrá realizar a través de un intercambio de experiencias usando los canales de cooperación internacional y la articulación interinstitucional local"/>
    <s v="Grupo Cooperación Internacional y Alianzas Estratégicas"/>
    <n v="1"/>
    <s v="Identificar y sistematizar una necesidades de transferencia de conocimiento, posibles cooperantes y equipo de trabajo "/>
    <n v="0.3"/>
    <d v="2020-02-01T00:00:00"/>
    <d v="2020-04-30T00:00:00"/>
    <n v="0.03"/>
    <s v="Grupo Cooperación Internacional y Alianzas Estratégicas"/>
    <n v="1"/>
    <s v="Se identificó la necesidad de transferencia de conocimiento en materia de la contingencia del COVID- 19: _x000a_- Incidentes con riesgo biológico_x000a_-Enfrentando la seguridad ante el COVID-19 en incidentes de tránsito_x000a_-Medidas de prevención del COVID-19 en las estaciones de Bomberos_x000a_- COVID -19 en animales  _x000a_ "/>
    <n v="0.3"/>
    <n v="1"/>
    <s v="Se identificó la necesidad de transferencia de conocimiento en materia de la contingencia del COVID- 19: _x000a_- Incidentes con riesgo biológico_x000a_-Enfrentando la seguridad ante el COVID-19 en incidentes de tránsito_x000a_-Medidas de prevención del COVID-19 en las estaciones de Bomberos_x000a_- COVID -19 en animales  _x000a_ "/>
    <n v="0.3"/>
    <n v="0.3"/>
    <n v="0.03"/>
  </r>
  <r>
    <m/>
    <m/>
    <m/>
    <s v="Gestión estratégica "/>
    <x v="7"/>
    <s v="3. Oficina Asesora de Planeación"/>
    <m/>
    <m/>
    <n v="0.1"/>
    <m/>
    <m/>
    <m/>
    <s v="Grupo Cooperación Internacional y Alianzas Estratégicas"/>
    <n v="2"/>
    <s v="Gestionar el enlace y canal formal de cooperación"/>
    <n v="0.2"/>
    <d v="2020-04-30T00:00:00"/>
    <d v="2020-05-31T00:00:00"/>
    <n v="2.0000000000000004E-2"/>
    <s v="Grupo Cooperación Internacional y Alianzas Estratégicas"/>
    <n v="1"/>
    <s v="El canal de cooperación es por medio de videoconferencias, los enlaces son los siguientes: _x000a_- FUCS _x000a_- ALAREV_x000a_- U. JAVERIANA _x000a_- U. EL BOSQUE _x000a_- U. UNIAGRARIA_x000a_- CBRN  _x000a_"/>
    <n v="0.2"/>
    <n v="1"/>
    <s v="El canal de cooperación es por medio de videoconferencias, los enlaces son los siguientes: _x000a_- FUCS _x000a_- ALAREV_x000a_- U. JAVERIANA _x000a_- U. EL BOSQUE _x000a_- U. UNIAGRARIA_x000a_- CBRN  _x000a_"/>
    <n v="0.2"/>
    <n v="0.2"/>
    <n v="2.0000000000000004E-2"/>
  </r>
  <r>
    <m/>
    <m/>
    <m/>
    <s v="Gestión estratégica "/>
    <x v="7"/>
    <s v="3. Oficina Asesora de Planeación"/>
    <m/>
    <m/>
    <n v="0.1"/>
    <m/>
    <m/>
    <m/>
    <s v="Grupo Cooperación Internacional y Alianzas Estratégicas"/>
    <n v="3"/>
    <s v="Coordinar y hacer seguimiento a mesas de trabajo para ejecutar la transferencia de conocimiento"/>
    <n v="0.4"/>
    <d v="2020-06-01T00:00:00"/>
    <d v="2020-08-30T00:00:00"/>
    <n v="4.0000000000000008E-2"/>
    <s v="Grupo Cooperación Internacional y Alianzas Estratégicas"/>
    <n v="1"/>
    <s v="Se realizaron las reuniones a través de google Meet para coordinar la transferencia de conocimiento  "/>
    <n v="0.4"/>
    <n v="1"/>
    <s v="Se realizaron las reuniones a través de google Meet para coordinar la transferencia de conocimiento  "/>
    <n v="0.4"/>
    <n v="0.4"/>
    <n v="4.0000000000000008E-2"/>
  </r>
  <r>
    <m/>
    <m/>
    <m/>
    <s v="Gestión estratégica "/>
    <x v="7"/>
    <s v="3. Oficina Asesora de Planeación"/>
    <m/>
    <m/>
    <n v="0.1"/>
    <m/>
    <m/>
    <m/>
    <s v="Grupo Cooperación Internacional y Alianzas Estratégicas"/>
    <n v="4"/>
    <s v="Informe de la transferencia de conocimiento"/>
    <n v="0.1"/>
    <d v="2020-09-01T00:00:00"/>
    <d v="2020-09-30T00:00:00"/>
    <n v="1.0000000000000002E-2"/>
    <s v="Grupo Cooperación Internacional y Alianzas Estratégicas"/>
    <n v="1"/>
    <s v="Se llevo a cabo una presentación con el informe de todas las videoconferencias realizadas por el grupo de cooperación, con el impacto que tuvieron cada una de estas"/>
    <n v="0.1"/>
    <n v="1"/>
    <s v="Se llevo a cabo una presentación con el informe de todas las videoconferencias realizadas por el grupo de cooperación, con el impacto que tuvieron cada una de estas"/>
    <n v="0.1"/>
    <n v="0.1"/>
    <n v="1.0000000000000002E-2"/>
  </r>
  <r>
    <m/>
    <m/>
    <m/>
    <s v="Gestión estratégica "/>
    <x v="7"/>
    <s v="3. Oficina Asesora de Planeación"/>
    <m/>
    <m/>
    <n v="0.1"/>
    <m/>
    <m/>
    <m/>
    <s v="Grupo Cooperación Internacional y Alianzas Estratégicas"/>
    <n v="5"/>
    <s v="Identificar y sistematizar una necesidades de transferencia de conocimiento a nivel local, posibles cooperantes y equipo de trabajo "/>
    <n v="0.3"/>
    <d v="2020-02-01T00:00:00"/>
    <d v="2020-04-30T00:00:00"/>
    <n v="0.03"/>
    <s v="Grupo Cooperación Internacional y Alianzas Estratégicas"/>
    <n v="1"/>
    <s v="Se identifico la necesidad de tranferencia de conocimiento en el intercambio de experiencias sobre los facotres operativos en _x000a_términos del uso de drones para el apoyo en la atención a la ocurrencia en incendios forestales "/>
    <n v="0.3"/>
    <n v="1"/>
    <s v="Se identifico la necesidad de tranferencia de conocimiento en el intercambio de experiencias sobre los facotres operativos en _x000a_términos del uso de drones para el apoyo en la atención a la ocurrencia en incendios forestales "/>
    <n v="0.3"/>
    <n v="0.3"/>
    <n v="0.03"/>
  </r>
  <r>
    <m/>
    <m/>
    <m/>
    <s v="Gestión estratégica "/>
    <x v="7"/>
    <s v="3. Oficina Asesora de Planeación"/>
    <m/>
    <m/>
    <n v="0.1"/>
    <m/>
    <m/>
    <m/>
    <s v="Grupo Cooperación Internacional y Alianzas Estratégicas"/>
    <n v="6"/>
    <s v="Gestionar el enlace y canal formal de cooperación"/>
    <n v="0.2"/>
    <d v="2020-04-30T00:00:00"/>
    <d v="2020-05-31T00:00:00"/>
    <n v="2.0000000000000004E-2"/>
    <s v="Grupo Cooperación Internacional y Alianzas Estratégicas"/>
    <n v="1"/>
    <s v="El canal de cooperación es por medio de videoconferencia, el enlace fue SIATA "/>
    <n v="0.2"/>
    <n v="1"/>
    <s v="El canal de cooperación es por medio de videoconferencia, el enlace fue SIATA "/>
    <n v="0.2"/>
    <n v="0.2"/>
    <n v="2.0000000000000004E-2"/>
  </r>
  <r>
    <m/>
    <m/>
    <m/>
    <s v="Gestión estratégica "/>
    <x v="7"/>
    <s v="3. Oficina Asesora de Planeación"/>
    <m/>
    <m/>
    <n v="0.1"/>
    <m/>
    <m/>
    <m/>
    <s v="Grupo Cooperación Internacional y Alianzas Estratégicas"/>
    <n v="7"/>
    <s v="Coordinar y hacer seguimiento a mesas de trabajo para ejecutar la transferencia de conocimiento"/>
    <n v="0.4"/>
    <d v="2020-06-01T00:00:00"/>
    <d v="2020-08-30T00:00:00"/>
    <n v="4.0000000000000008E-2"/>
    <s v="Grupo Cooperación Internacional y Alianzas Estratégicas"/>
    <n v="1"/>
    <s v="Se realizaron las reuniones a través de google Meet para coordinar la transferencia de conocimiento  "/>
    <n v="0.4"/>
    <n v="1"/>
    <s v="Se realizaron las reuniones a través de google Meet para coordinar la transferencia de conocimiento  "/>
    <n v="0.4"/>
    <n v="0.4"/>
    <n v="4.0000000000000008E-2"/>
  </r>
  <r>
    <m/>
    <m/>
    <m/>
    <s v="Gestión estratégica "/>
    <x v="7"/>
    <s v="3. Oficina Asesora de Planeación"/>
    <m/>
    <m/>
    <n v="0.1"/>
    <m/>
    <m/>
    <m/>
    <s v="Grupo Cooperación Internacional y Alianzas Estratégicas"/>
    <n v="8"/>
    <s v="Informe de la transferencia de conocimiento"/>
    <n v="0.1"/>
    <d v="2020-09-01T00:00:00"/>
    <d v="2020-09-30T00:00:00"/>
    <n v="1.0000000000000002E-2"/>
    <s v="Grupo Cooperación Internacional y Alianzas Estratégicas"/>
    <n v="1"/>
    <s v="Se llevo a cabo una presentación con el informe de esta y de todas las videoconferencias realizadas por el grupo de cooperación "/>
    <n v="0.1"/>
    <n v="1"/>
    <s v="Se llevo a cabo una presentación con el informe de esta y de todas las videoconferencias realizadas por el grupo de cooperación "/>
    <n v="0.1"/>
    <n v="0.1"/>
    <n v="1.0000000000000002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
    <x v="7"/>
    <s v="3. Oficina Asesora de Planeación"/>
    <n v="2"/>
    <s v="Jornadas de articulación con la Academia"/>
    <n v="0.1"/>
    <n v="2"/>
    <s v="Pdf."/>
    <s v="Se realizarán en el año 2 actividades de articulación con la Academia, donde se promueve la interlocución con universidades e instituciones de educación superior y técnica sobre temas de interés relacionados con las actividades bomberiles"/>
    <s v="Grupo Cooperación Internacional y Alianzas Estratégicas"/>
    <n v="1"/>
    <s v="Realizar una actividad de articulación con la academia correspondientes al 1er semestre, gestionando la participación de al menos una institución, seleccionando el tema y realizar convocatoria."/>
    <n v="0.5"/>
    <d v="2020-01-01T00:00:00"/>
    <d v="2020-05-30T00:00:00"/>
    <n v="0.05"/>
    <s v="Grupo Cooperación Internacional y Alianzas Estratégicas"/>
    <n v="0.5"/>
    <s v="Se han llevado a cabo las reuiones con la entidades que participaran en el segundo conversatorio hablemos de abejas a nivel distrital (Apis green, Secretaría Distrital de Desarrollo económico, ICA ,  IDPYBA), que se llevará a cabo el próximo 19 de Mayo"/>
    <n v="0.25"/>
    <n v="1"/>
    <s v="Se realizó el conversatorio hablemos de abejas a nivel distrital  con el IDIPYBA, el día 20 de mayo, en el cual participo el grupo BRAE y las siguientes entidades (Apis green,  Instituto Colombiano Agropecuario-ICA, UDCA)"/>
    <n v="0.5"/>
    <n v="0.5"/>
    <n v="2.5000000000000001E-2"/>
  </r>
  <r>
    <s v="7. Gobierno Legítimo, fortalecimiento Local y eficiencia"/>
    <s v="71. Incrementar a un 90% la sostenibilidad del SIG en el Gobierno Distrital"/>
    <m/>
    <s v="Gestión estratégica "/>
    <x v="7"/>
    <s v="3. Oficina Asesora de Planeación"/>
    <m/>
    <m/>
    <n v="0.1"/>
    <m/>
    <m/>
    <m/>
    <s v="Grupo Cooperación Internacional y Alianzas Estratégicas"/>
    <n v="2"/>
    <s v="Realizar una actividad de articulación con la academia correspondientes al 1er trimestre, gestionando la participación de al menos una institución, seleccionando el tema y realizar convocatoria."/>
    <n v="0.5"/>
    <d v="2020-05-01T00:00:00"/>
    <d v="2020-08-30T00:00:00"/>
    <n v="0.05"/>
    <s v="Grupo Cooperación Internacional y Alianzas Estratégicas"/>
    <n v="0.2"/>
    <s v="Se identifico el tema para el conversatorio del segundo semestre, el cual es conservación del patrimonio en caso de emergencia"/>
    <n v="0.1"/>
    <n v="0.2"/>
    <s v="Se identifico el tema para el conversatorio del segundo semestre, el cual es conservación del patrimonio en caso de emergencia"/>
    <n v="0.1"/>
    <n v="2.0000000000000004E-2"/>
    <n v="1.0000000000000002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
    <x v="7"/>
    <s v="3. Oficina Asesora de Planeación"/>
    <n v="3"/>
    <s v="Actualización del modelo de caracterización del relacionamiento de la UAECOB con sus grupos de interés"/>
    <n v="0.1"/>
    <n v="1"/>
    <s v="Pdf."/>
    <s v="Se entregará el modelo actualizado que describa los elementos fundamentales bajo los cuales se desarrolla la articulación de la UAECOB con sus aliados estratégicos"/>
    <s v="Grupo Cooperación Internacional y Alianzas Estratégicas"/>
    <n v="1"/>
    <s v="Actualización Grupos de Interés de la UAECOB"/>
    <n v="0.25"/>
    <d v="2020-02-01T00:00:00"/>
    <d v="2020-03-31T00:00:00"/>
    <n v="2.5000000000000001E-2"/>
    <s v="Grupo Cooperación Internacional y Alianzas Estratégicas"/>
    <n v="1"/>
    <s v="Se recopiló y actualizó la información del relacionamiento de los grupos de interes de la UAECOB "/>
    <n v="0.25"/>
    <n v="1"/>
    <s v="Se recopiló y actualizó la información del relacionamiento de los grupos de interes de la UAECOB "/>
    <n v="0.25"/>
    <n v="0.25"/>
    <n v="2.5000000000000001E-2"/>
  </r>
  <r>
    <s v="7. Gobierno Legítimo, fortalecimiento Local y eficiencia"/>
    <s v="71. Incrementar a un 90% la sostenibilidad del SIG en el Gobierno Distrital"/>
    <m/>
    <s v="Gestión estratégica "/>
    <x v="7"/>
    <s v="3. Oficina Asesora de Planeación"/>
    <m/>
    <m/>
    <n v="0.1"/>
    <m/>
    <m/>
    <m/>
    <s v="Grupo Cooperación Internacional y Alianzas Estratégicas"/>
    <n v="2"/>
    <s v="Atualización la estrategia de cooperación de la UAECOB deacuerdo al nuevo contexto interno y externo de la entidad"/>
    <n v="0.35"/>
    <d v="2020-04-01T00:00:00"/>
    <d v="2020-05-31T00:00:00"/>
    <n v="3.4999999999999996E-2"/>
    <s v="Grupo Cooperación Internacional y Alianzas Estratégicas"/>
    <n v="1"/>
    <s v="Se actualizó la estrategia de cooperación de la UAECOB , se encuentra en espera de supervisión y aprobación "/>
    <n v="0.35"/>
    <n v="1"/>
    <s v="Se actualizó la estrategia de cooperación de la UAECOB , se encuentra en espera de supervisión y aprobación "/>
    <n v="0.35"/>
    <n v="0.35"/>
    <n v="3.4999999999999996E-2"/>
  </r>
  <r>
    <s v="7. Gobierno Legítimo, fortalecimiento Local y eficiencia"/>
    <s v="71. Incrementar a un 90% la sostenibilidad del SIG en el Gobierno Distrital"/>
    <m/>
    <s v="Gestión estratégica "/>
    <x v="7"/>
    <s v="3. Oficina Asesora de Planeación"/>
    <m/>
    <m/>
    <n v="0.1"/>
    <m/>
    <m/>
    <m/>
    <s v="Grupo Cooperación Internacional y Alianzas Estratégicas"/>
    <n v="3"/>
    <s v="Actualización del  diseño del modelo "/>
    <n v="0.25"/>
    <d v="2019-06-01T00:00:00"/>
    <d v="2020-07-31T00:00:00"/>
    <n v="2.5000000000000001E-2"/>
    <s v="Grupo Cooperación Internacional y Alianzas Estratégicas"/>
    <n v="0"/>
    <m/>
    <n v="0"/>
    <n v="1"/>
    <s v="se realizo la actualización del diseño del modelo de caracterización del relacionamiento de la UAECOB "/>
    <n v="0.25"/>
    <n v="0.25"/>
    <n v="0"/>
  </r>
  <r>
    <s v="7. Gobierno Legítimo, fortalecimiento Local y eficiencia"/>
    <s v="71. Incrementar a un 90% la sostenibilidad del SIG en el Gobierno Distrital"/>
    <m/>
    <s v="Gestión estratégica "/>
    <x v="7"/>
    <s v="3. Oficina Asesora de Planeación"/>
    <m/>
    <m/>
    <n v="0.1"/>
    <m/>
    <m/>
    <m/>
    <s v="Grupo Cooperación Internacional y Alianzas Estratégicas"/>
    <n v="4"/>
    <s v="Solicitud de publicación y socialización del modelo"/>
    <n v="0.15"/>
    <d v="2019-08-01T00:00:00"/>
    <d v="2020-08-30T00:00:00"/>
    <n v="1.4999999999999999E-2"/>
    <s v="Grupo Cooperación Internacional y Alianzas Estratégicas"/>
    <n v="0"/>
    <m/>
    <n v="0"/>
    <n v="0"/>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
    <x v="7"/>
    <s v="3. Oficina Asesora de Planeación"/>
    <n v="4"/>
    <s v="Seguimiento y control al presupuesto de inversión."/>
    <n v="0.1"/>
    <n v="4"/>
    <s v="Unidad"/>
    <s v="Generar los informes de seguimiento al presupuesto de inversión, vigencia y reserva."/>
    <s v="Area de Planeación y Gestión Estrategica - OAP"/>
    <n v="1"/>
    <s v="Generar informe presupuestal corte 31 Dic 2019"/>
    <n v="0.25"/>
    <d v="2020-01-01T00:00:00"/>
    <d v="2020-02-15T00:00:00"/>
    <n v="2.5000000000000001E-2"/>
    <s v="Gestión Estrategica"/>
    <n v="1"/>
    <s v="Se realizo el informe presupuestal corte 31 de Diciembre de 2019. El cual fue socializado por parte de la Jefe de la OAP."/>
    <n v="0.25"/>
    <m/>
    <m/>
    <n v="0"/>
    <n v="0"/>
    <n v="2.5000000000000001E-2"/>
  </r>
  <r>
    <s v="7. Gobierno Legítimo, fortalecimiento Local y eficiencia"/>
    <s v="71. Incrementar a un 90% la sostenibilidad del SIG en el Gobierno Distrital"/>
    <m/>
    <s v="Gestión estratégica "/>
    <x v="7"/>
    <s v="3. Oficina Asesora de Planeación"/>
    <m/>
    <m/>
    <n v="0.1"/>
    <m/>
    <m/>
    <m/>
    <s v="Area de Planeación y Gestión Estrategica - OAP"/>
    <n v="2"/>
    <s v="Generar informe presupuestal corte 31 de marzo 2020"/>
    <n v="0.25"/>
    <d v="2020-04-01T00:00:00"/>
    <d v="2020-05-01T00:00:00"/>
    <n v="2.5000000000000001E-2"/>
    <s v="Gestión Estrategica"/>
    <m/>
    <m/>
    <n v="0"/>
    <n v="1"/>
    <s v="Se realizo el informe presupuestal corte 31 de marzo de 2020"/>
    <n v="0.25"/>
    <n v="0.25"/>
    <n v="0"/>
  </r>
  <r>
    <s v="7. Gobierno Legítimo, fortalecimiento Local y eficiencia"/>
    <s v="71. Incrementar a un 90% la sostenibilidad del SIG en el Gobierno Distrital"/>
    <m/>
    <s v="Gestión estratégica "/>
    <x v="7"/>
    <s v="3. Oficina Asesora de Planeación"/>
    <m/>
    <m/>
    <n v="0.1"/>
    <m/>
    <m/>
    <m/>
    <s v="Area de Planeación y Gestión Estrategica - OAP"/>
    <n v="3"/>
    <s v="Generar informe presupuestal corte 30 junio 2020"/>
    <n v="0.25"/>
    <d v="2019-07-01T00:00:00"/>
    <d v="2020-08-01T00:00:00"/>
    <n v="2.5000000000000001E-2"/>
    <s v="Gestión Estrategica"/>
    <m/>
    <m/>
    <n v="0"/>
    <m/>
    <m/>
    <n v="0"/>
    <n v="0"/>
    <n v="0"/>
  </r>
  <r>
    <s v="7. Gobierno Legítimo, fortalecimiento Local y eficiencia"/>
    <s v="71. Incrementar a un 90% la sostenibilidad del SIG en el Gobierno Distrital"/>
    <m/>
    <s v="Gestión estratégica "/>
    <x v="7"/>
    <s v="3. Oficina Asesora de Planeación"/>
    <m/>
    <m/>
    <n v="0.1"/>
    <m/>
    <m/>
    <m/>
    <s v="Area de Planeación y Gestión Estrategica - OAP"/>
    <n v="4"/>
    <s v="Generar informe presupuestal corte 30 septiembre 2020"/>
    <n v="0.25"/>
    <d v="2019-10-01T00:00:00"/>
    <d v="2020-11-01T00:00:00"/>
    <n v="2.5000000000000001E-2"/>
    <s v="Gestión Estrategica"/>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
    <x v="1"/>
    <m/>
    <n v="5"/>
    <s v="Seguimiento a los Planes Institucionales - Referentes Estrategicos"/>
    <n v="0.1"/>
    <n v="4"/>
    <s v="Unidad"/>
    <s v="Generar y socializar los informes de seguimiento."/>
    <s v="Area de Planeación y Gestión Estrategica - OAP"/>
    <n v="1"/>
    <s v="Generar el informe de seguimiento al Plan de Acción, Plan de Participación y Tablero de Indicadores corte 31 diciembre 2019"/>
    <n v="0.25"/>
    <d v="2020-01-15T00:00:00"/>
    <d v="2020-02-15T00:00:00"/>
    <n v="2.5000000000000001E-2"/>
    <s v="Gestión Estrategica"/>
    <n v="1"/>
    <s v="Se generaron los informes de seguimiento al Plan de Acción, Plan de Participación y Tablero de Indicadores a corte 31 diciembre 2019"/>
    <n v="0.25"/>
    <m/>
    <m/>
    <n v="0"/>
    <n v="0"/>
    <n v="2.5000000000000001E-2"/>
  </r>
  <r>
    <m/>
    <m/>
    <m/>
    <s v="Gestión estratégica "/>
    <x v="1"/>
    <m/>
    <m/>
    <m/>
    <n v="0.1"/>
    <m/>
    <m/>
    <m/>
    <s v="Area de Planeación y Gestión Estrategica - OAP"/>
    <n v="2"/>
    <s v="Generar el informe de seguimiento al Plan de Acción, Plan de Participación y Tablero de Indicadores corte 30 marzo 2020"/>
    <n v="0.25"/>
    <d v="2020-04-20T00:00:00"/>
    <d v="2020-05-15T00:00:00"/>
    <n v="2.5000000000000001E-2"/>
    <s v="Gestión Estrategica"/>
    <m/>
    <m/>
    <n v="0"/>
    <n v="1"/>
    <s v="Se generaron los informes de seguimiento al Plan de Acción, Plan de Participación y Tablero de Indicadores a corte 31 marzo de 2020"/>
    <n v="0.25"/>
    <n v="0.25"/>
    <n v="0"/>
  </r>
  <r>
    <m/>
    <m/>
    <m/>
    <s v="Gestión estratégica "/>
    <x v="1"/>
    <m/>
    <m/>
    <m/>
    <n v="0.1"/>
    <m/>
    <m/>
    <m/>
    <s v="Area de Planeación y Gestión Estrategica - OAP"/>
    <n v="3"/>
    <s v="Generar el informe de seguimiento al Plan de Acción, Plan de Participación y Tablero de Indicadores corte 30 junio 2020"/>
    <n v="0.25"/>
    <d v="2020-07-20T00:00:00"/>
    <d v="2020-08-15T00:00:00"/>
    <n v="2.5000000000000001E-2"/>
    <s v="Gestión Estrategica"/>
    <m/>
    <m/>
    <n v="0"/>
    <m/>
    <m/>
    <n v="0"/>
    <n v="0"/>
    <n v="0"/>
  </r>
  <r>
    <m/>
    <m/>
    <m/>
    <s v="Gestión estratégica "/>
    <x v="1"/>
    <m/>
    <m/>
    <m/>
    <n v="0.1"/>
    <m/>
    <m/>
    <m/>
    <s v="Area de Planeación y Gestión Estrategica - OAP"/>
    <n v="4"/>
    <s v="Generar el informe de seguimiento al Plan de Acción, Plan de Participación y Tablero de Indicadores corte 30 septiembre 2020"/>
    <n v="0.25"/>
    <d v="2020-10-20T00:00:00"/>
    <d v="2020-11-15T00:00:00"/>
    <n v="2.5000000000000001E-2"/>
    <s v="Gestión Estrategica"/>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
    <x v="1"/>
    <m/>
    <n v="6"/>
    <s v="Formulación Plan de Desarrollo Distrital UAECOB"/>
    <n v="0.2"/>
    <n v="1"/>
    <s v="Unidad"/>
    <s v="Aportes a la formulación del Plan de Desarrollo Distrtial 2020 - 2024"/>
    <s v="Area de Planeación y Gestión Estrategica - OAP"/>
    <n v="1"/>
    <s v="Mesas de trabajo para la formulación de metas y necesidades"/>
    <n v="0.25"/>
    <d v="2020-01-20T00:00:00"/>
    <d v="2020-05-30T00:00:00"/>
    <n v="0.05"/>
    <s v="Gestión Estrategica"/>
    <n v="1"/>
    <s v="Con el fin de formular las metas PDD, se realizaron mesas de trabajo con las Subdirecciones con el fin de identificar las neesidades de la Entidad en el marco del programa de Gobierno. Teniendo como resultado la primera versión de documento el cual fue presentado a la Secretaria de Seguridad como cabeza de sector y a su vez a la Secretaria de Planeación Distrital. "/>
    <n v="0.25"/>
    <m/>
    <m/>
    <n v="0"/>
    <n v="0"/>
    <n v="0.05"/>
  </r>
  <r>
    <m/>
    <m/>
    <m/>
    <s v="Gestión estratégica "/>
    <x v="1"/>
    <m/>
    <m/>
    <m/>
    <n v="0.2"/>
    <m/>
    <m/>
    <m/>
    <s v="Area de Planeación y Gestión Estrategica - OAP"/>
    <n v="2"/>
    <s v="Mesas de trabajo socialización y aprobación metas producto PDD."/>
    <n v="0.25"/>
    <d v="2020-01-20T00:00:00"/>
    <d v="2020-05-30T00:00:00"/>
    <n v="0.05"/>
    <s v="Gestión Estrategica"/>
    <n v="1"/>
    <s v="De acuerdo a las mesas adelantadas con Secretaria de Seguridad, Planeación y Hacienda Dsitrtial se han realizado ajustes a las metas y presupuesto demandado. Por lo anterior, se desarrollaron mesas de trabajo y socialización a nivel Directivo con el fin de oficializar la propuesta."/>
    <n v="0.25"/>
    <m/>
    <m/>
    <n v="0"/>
    <n v="0"/>
    <n v="0.05"/>
  </r>
  <r>
    <m/>
    <m/>
    <m/>
    <s v="Gestión estratégica "/>
    <x v="1"/>
    <m/>
    <m/>
    <m/>
    <n v="0.2"/>
    <m/>
    <m/>
    <m/>
    <s v="Area de Planeación y Gestión Estrategica - OAP"/>
    <n v="3"/>
    <s v="Formulación proyectos de inversión"/>
    <n v="0.25"/>
    <d v="2020-01-20T00:00:00"/>
    <d v="2020-05-30T00:00:00"/>
    <n v="0.05"/>
    <s v="Gestión Estrategica"/>
    <n v="1"/>
    <s v="De acuerdo a las necesidades de la entidad se concluyo que los proyectos de inversión deben ser actualizados. Con la metodologia definida por MGA y SDP, se inicia el proceso de actualización del 1133, 908, 1135."/>
    <n v="0.25"/>
    <m/>
    <m/>
    <n v="0"/>
    <n v="0"/>
    <n v="0.05"/>
  </r>
  <r>
    <m/>
    <m/>
    <m/>
    <s v="Gestión estratégica "/>
    <x v="1"/>
    <m/>
    <m/>
    <m/>
    <n v="0.2"/>
    <m/>
    <m/>
    <m/>
    <s v="Area de Planeación y Gestión Estrategica - OAP"/>
    <n v="4"/>
    <s v="Armonización Presupuestal"/>
    <n v="0.25"/>
    <d v="2020-06-01T00:00:00"/>
    <d v="2020-07-30T00:00:00"/>
    <n v="0.05"/>
    <s v="Gestión Estrategica"/>
    <m/>
    <m/>
    <n v="0"/>
    <n v="0.6"/>
    <s v="Se realizo el cierre presupuestal a corte 31 de mayo. Se realizo la formulación de tres proyectos de inversión articulados al PDD UNCSAB 2020-2024_x000a_Se realiza el cargue en los sistemas PREDIS y SEGPLAN."/>
    <n v="0.15"/>
    <n v="0.09"/>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
    <x v="1"/>
    <m/>
    <n v="7"/>
    <s v="Plan Estrategico 2020 - 2024"/>
    <n v="0.2"/>
    <n v="1"/>
    <s v="Unidad"/>
    <s v="Documento que contiene la planificación económico-financiera, estratégica y organizativa con la que la entidad va abordar sus objetivos y metas."/>
    <s v="Área de Planeación y Gestión Estratégica - OAP"/>
    <n v="1"/>
    <s v="Generar y socializar metodologia  para la formulación del Plan Estrategico"/>
    <n v="0.25"/>
    <d v="2020-04-01T00:00:00"/>
    <d v="2020-05-15T00:00:00"/>
    <n v="0.05"/>
    <s v="Gestión Estrategica_x000a_Mejora Continua"/>
    <m/>
    <m/>
    <n v="0"/>
    <n v="1"/>
    <s v="De acuerdo a las directrices del Director se procede a establecer las mesas de trabajo con lo Subdirectores para socializar e iniciar el proceso d contruccion del Plan Estrategico. Se inicia con el diseño de proyectos banderas por cada una de las dependencias los cuales van articulados a los proyetos, presupuseto, entre otros._x000a_Se realizan visitas a estaciones para realizar el ejercicion de participación en la construcción del PEI a través de los pagrinos y con el  acompañamiento tecnico de la OAP"/>
    <n v="0.25"/>
    <n v="0.25"/>
    <n v="0"/>
  </r>
  <r>
    <m/>
    <m/>
    <m/>
    <s v="Gestión estratégica "/>
    <x v="1"/>
    <m/>
    <m/>
    <m/>
    <n v="0.2"/>
    <m/>
    <m/>
    <m/>
    <s v="Área de Planeación y Gestión Estratégica - OAP"/>
    <n v="2"/>
    <s v="Mesas de trabajo para la construcción del Plan estrategico."/>
    <n v="0.25"/>
    <d v="2020-06-01T00:00:00"/>
    <d v="2020-07-15T00:00:00"/>
    <n v="0.05"/>
    <s v="Gestión Estrategica_x000a_Mejora Continua"/>
    <m/>
    <m/>
    <n v="0"/>
    <n v="0.5"/>
    <s v="Se realizaron mesas de trabajo con el equipo directivo . Evidencia: agenda dirección y productos generados (borradores de trabajo, capacidades y entornos, DOFA)"/>
    <n v="0.125"/>
    <n v="6.25E-2"/>
    <n v="0"/>
  </r>
  <r>
    <m/>
    <m/>
    <m/>
    <s v="Gestión estratégica "/>
    <x v="1"/>
    <m/>
    <m/>
    <m/>
    <n v="0.2"/>
    <m/>
    <m/>
    <m/>
    <s v="Área de Planeación y Gestión Estratégica - OAP"/>
    <n v="3"/>
    <s v="Aprobación del Plan Estrategico 2020 -2024 por la mesa Directiva"/>
    <n v="0.25"/>
    <d v="2020-08-01T00:00:00"/>
    <d v="2020-08-10T00:00:00"/>
    <n v="0.05"/>
    <s v="Gestión Estrategica"/>
    <m/>
    <m/>
    <n v="0"/>
    <m/>
    <m/>
    <n v="0"/>
    <n v="0"/>
    <n v="0"/>
  </r>
  <r>
    <m/>
    <m/>
    <m/>
    <s v="Gestión estratégica "/>
    <x v="1"/>
    <m/>
    <m/>
    <m/>
    <n v="0.2"/>
    <m/>
    <m/>
    <m/>
    <s v="Área de Planeación y Gestión Estratégica - OAP"/>
    <n v="4"/>
    <s v="Socialización Plan estrategico 2020-2024"/>
    <n v="0.25"/>
    <d v="2020-08-15T00:00:00"/>
    <d v="2020-12-15T00:00:00"/>
    <n v="0.05"/>
    <s v="Gestión Estrategica"/>
    <m/>
    <m/>
    <n v="0"/>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
    <x v="7"/>
    <s v="3. Oficina Asesora de Planeación"/>
    <n v="8"/>
    <s v="Estrategia de Transparencia, Gestión Ética y Lucha contra la Corrupción. "/>
    <n v="0.1"/>
    <n v="1"/>
    <s v="Porcentaje"/>
    <s v="Realizar el seguimiento de las actividades de la Estrategia de Transparencia, Gestión Ética y Lucha contra la Corrupción. "/>
    <s v="Area de Planeación y Gestión Estrategica - OAP"/>
    <n v="1"/>
    <s v="Transparencia - realizar el seguimiento de la Ley de Transparencia y acceso a la información pública y realizar la Publicación en la página web de la Entidad. "/>
    <n v="0.33333333333333337"/>
    <d v="2020-01-02T00:00:00"/>
    <d v="2020-12-30T00:00:00"/>
    <n v="3.333333333333334E-2"/>
    <s v="Gestión Estrategica_x000a_Mejora Continua"/>
    <n v="0.75"/>
    <s v="Se realizo el seguimiento  a la ley de trabnsparebncia y acceso a la ionofmracion pubica y se actualizo la informacion de acuerdo a las necesidades del los procesos "/>
    <n v="0.25"/>
    <n v="0.75"/>
    <s v="Se realizo el seguimiento  a la ley de trabnsparebncia y acceso a la ionofmracion pubica y se actualizo la informacion de acuerdo a las necesidades del los procesos "/>
    <n v="0.25"/>
    <n v="0.1875"/>
    <n v="2.5000000000000001E-2"/>
  </r>
  <r>
    <s v="7. Gobierno Legítimo, fortalecimiento Local y eficiencia"/>
    <s v="71. Incrementar a un 90% la sostenibilidad del SIG en el Gobierno Distrital"/>
    <m/>
    <s v="Gestión estratégica "/>
    <x v="7"/>
    <s v="3. Oficina Asesora de Planeación"/>
    <m/>
    <m/>
    <n v="0.1"/>
    <m/>
    <m/>
    <m/>
    <s v="Area de Planeación y Gestión Estrategica - OAP"/>
    <n v="2"/>
    <s v="Gestión Ética - bajo la estrategia: UAECOB ES VALORES - se realizarán publicaciones en los canales de divulgación de la UAECOB para que la ciudadanía conozca la Integridad de la Entidad. "/>
    <n v="0.33333333333333337"/>
    <d v="2020-01-02T00:00:00"/>
    <d v="2020-12-30T00:00:00"/>
    <n v="3.333333333333334E-2"/>
    <s v="Gestión Estrategica_x000a_Mejora Continua"/>
    <n v="0"/>
    <s v="Esta informacion se diligencia con el contenido del PAAC de Gestion Humana "/>
    <n v="0"/>
    <m/>
    <s v="Esta informacion se diligencia con el contenido del PAAC de Gestion Humana "/>
    <n v="0"/>
    <n v="0"/>
    <n v="0"/>
  </r>
  <r>
    <s v="7. Gobierno Legítimo, fortalecimiento Local y eficiencia"/>
    <s v="71. Incrementar a un 90% la sostenibilidad del SIG en el Gobierno Distrital"/>
    <m/>
    <s v="Gestión estratégica "/>
    <x v="7"/>
    <s v="3. Oficina Asesora de Planeación"/>
    <m/>
    <m/>
    <n v="0.1"/>
    <m/>
    <m/>
    <m/>
    <s v="Area de Planeación y Gestión Estrategica - OAP"/>
    <n v="3"/>
    <s v="Socialización del seguimiento del Plan Anticorrupción a la ciudadanía, a los funcionarios y contratistas de la Entidad. "/>
    <n v="0.33333333333333337"/>
    <d v="2020-01-02T00:00:00"/>
    <d v="2020-12-30T00:00:00"/>
    <n v="3.333333333333334E-2"/>
    <s v="Gestión Estrategica_x000a_Mejora Continua"/>
    <n v="0.33"/>
    <s v="Se realizo la publicación en la web de la primera versión. Asi mismo, se socializo con la nueva administración de la entidad con el fin de revisar la pertinencia de las acciones proyectadas. En lagunos casos se realizo actualización. _x000a_Finalmente, la socializacion se realizara en el mes de junio debeido a que el seguimiento se hace en mayo sin embargo el infomracion de Control inerno ya se encyentra publiaco en la pagina web para conocimiento d ela ciudadnia, funcionarios y contratistas"/>
    <n v="0.11000000000000001"/>
    <n v="0.33"/>
    <m/>
    <n v="0.11000000000000001"/>
    <n v="3.6300000000000006E-2"/>
    <n v="1.1000000000000003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Humana"/>
    <x v="8"/>
    <s v="9. Subdirección de Gestión Humana"/>
    <n v="1"/>
    <s v="Implementación del Sistema de Seguridad y Salud en el trabajo en la UAECOB"/>
    <n v="0.5"/>
    <n v="1"/>
    <s v="Porcentaje"/>
    <s v="Darle continuidad a la implementación  del Sistema de Gestión para la Seguridad y Salud en el trabajo con el fin de conseguir la calificacion aceptable frente a los estandares minimos 85%"/>
    <s v="Seguridad y Salud en el Trabajo"/>
    <n v="1"/>
    <s v="Actualización de la Matriz Identificación de Peligros y evaluación de Riesgos "/>
    <n v="0.25"/>
    <d v="2020-02-01T00:00:00"/>
    <d v="2020-05-31T00:00:00"/>
    <n v="0.125"/>
    <s v="Seguridad y Salud en el Trabajo"/>
    <n v="0.65"/>
    <s v="Se ha avanzado en la actualización de la Matriz de Identificación de Peligros y Valoración de Riesgos, se está finalizando la inlcusión de riesgos en los procedimientos por emergencia covid. El valor se en encuentra en un 65% de avance, es necesario finalmente la validación con grupos de interés."/>
    <n v="0.16250000000000001"/>
    <n v="1"/>
    <s v="Se completó la actualización de la MIPVR."/>
    <n v="0.25"/>
    <n v="0.25"/>
    <n v="8.1250000000000003E-2"/>
  </r>
  <r>
    <s v="7. Gobierno Legítimo, fortalecimiento Local y eficiencia"/>
    <s v="71. Incrementar a un 90% la sostenibilidad del SIG en el Gobierno Distrital"/>
    <m/>
    <s v="Gestión Humana"/>
    <x v="8"/>
    <s v="9. Subdirección de Gestión Humana"/>
    <m/>
    <m/>
    <m/>
    <m/>
    <m/>
    <m/>
    <s v="Seguridad y Salud en el Trabajo"/>
    <n v="2"/>
    <s v="Actualizacion de la Política y objetivos del Sistema de Gestión "/>
    <n v="0.25"/>
    <d v="2020-04-01T00:00:00"/>
    <d v="2020-06-30T00:00:00"/>
    <n v="0"/>
    <s v="Seguridad y Salud en el Trabajo"/>
    <m/>
    <m/>
    <n v="0"/>
    <n v="0.65"/>
    <s v="Se encuentra pendiente la aprobación por parte de la SGH y la posterior aprobación por la Dirección, para su publicación y comunicación. "/>
    <n v="0.16250000000000001"/>
    <n v="0.10562500000000001"/>
    <n v="0"/>
  </r>
  <r>
    <s v="7. Gobierno Legítimo, fortalecimiento Local y eficiencia"/>
    <s v="71. Incrementar a un 90% la sostenibilidad del SIG en el Gobierno Distrital"/>
    <m/>
    <s v="Gestión Humana"/>
    <x v="8"/>
    <s v="9. Subdirección de Gestión Humana"/>
    <m/>
    <m/>
    <m/>
    <m/>
    <m/>
    <m/>
    <s v="Seguridad y Salud en el Trabajo"/>
    <n v="3"/>
    <s v="Definicion de los mecanismos para la rendición de cuentas "/>
    <n v="0.25"/>
    <d v="2020-07-01T00:00:00"/>
    <d v="2020-09-30T00:00:00"/>
    <n v="0"/>
    <s v="Seguridad y Salud en el Trabajo"/>
    <m/>
    <m/>
    <n v="0"/>
    <m/>
    <m/>
    <n v="0"/>
    <n v="0"/>
    <n v="0"/>
  </r>
  <r>
    <s v="7. Gobierno Legítimo, fortalecimiento Local y eficiencia"/>
    <s v="71. Incrementar a un 90% la sostenibilidad del SIG en el Gobierno Distrital"/>
    <m/>
    <s v="Gestión Humana"/>
    <x v="8"/>
    <s v="9. Subdirección de Gestión Humana"/>
    <m/>
    <m/>
    <m/>
    <m/>
    <m/>
    <m/>
    <s v="Seguridad y Salud en el Trabajo"/>
    <n v="4"/>
    <s v="Auditoría al Sistema de Gestión "/>
    <n v="0.25"/>
    <d v="2020-10-01T00:00:00"/>
    <d v="2020-12-31T00:00:00"/>
    <n v="0"/>
    <s v="Seguridad y Salud en el Trabajo"/>
    <m/>
    <m/>
    <n v="0"/>
    <m/>
    <m/>
    <n v="0"/>
    <n v="0"/>
    <n v="0"/>
  </r>
  <r>
    <s v="3.  Construcción de comunidad y cultura ciudadana"/>
    <s v="115. Crear (1) escuela de formación y capacitación de bomberos"/>
    <s v="4. Fortalecer la capacidad de gestión y desarrollo institucional e interinstitucional, para consolidar la modernización de la UAECOB y llevarla a la excelencia"/>
    <s v="Gestión Humana"/>
    <x v="8"/>
    <s v="9. Subdirección de Gestión Humana"/>
    <n v="2"/>
    <s v="Desarollar el Plan Institucional de Capacitación y dar inicio a la implementación de la Escuela de Formacion Bomberil"/>
    <n v="0.5"/>
    <n v="1"/>
    <s v="Porcentaje"/>
    <s v="Durante el año 2020 en el desarrollo del PIC se realizarán  un total de  32 Capactiaciones al personal de la UEACOBB._x000a_Dar inicio a la validación de Metodología a aplicar, perfiles y locaciones para la Escuela Bomberil"/>
    <s v="Formación y Capacitación"/>
    <n v="1"/>
    <s v="12 Capacitaciones en la Línea Basica"/>
    <n v="0.25"/>
    <d v="2020-02-01T00:00:00"/>
    <d v="2020-12-31T00:00:00"/>
    <n v="0.125"/>
    <s v="Formación y Capacitación"/>
    <n v="8.3333333333333329E-2"/>
    <s v="Para el Primer trimestre segun el cronograma, se llevó a cabo 1 Capacitacion de la linea basica. Esta capacitación contiene 52 sesiones, de las cuales se culminaron 32, debido a la emergencia sanitaria presentada a nivel mundial, el Cronograma Establecido para el PIC en la vigencia 2020, se suspendio temporalmente, teniendo en cuenta los lineamientos dados por el Gobierno Nacional y Distrital."/>
    <n v="2.0833333333333332E-2"/>
    <m/>
    <m/>
    <n v="0"/>
    <n v="0"/>
    <n v="1.0416666666666666E-2"/>
  </r>
  <r>
    <s v="3.  Construcción de comunidad y cultura ciudadana"/>
    <s v="115. Crear (1) escuela de formación y capacitación de bomberos"/>
    <s v="4. Fortalecer la capacidad de gestión y desarrollo institucional e interinstitucional, para consolidar la modernización de la UAECOB y llevarla a la excelencia"/>
    <s v="Gestión Humana"/>
    <x v="8"/>
    <s v="9. Subdirección de Gestión Humana"/>
    <m/>
    <m/>
    <m/>
    <m/>
    <m/>
    <m/>
    <s v="Formación y Capacitación"/>
    <n v="2"/>
    <s v="9 Capacitaciones en línea estratégica"/>
    <n v="0.25"/>
    <d v="2020-06-01T00:00:00"/>
    <d v="2020-12-31T00:00:00"/>
    <n v="0"/>
    <s v="Formación y Capacitación"/>
    <m/>
    <m/>
    <n v="0"/>
    <n v="0"/>
    <s v="No se llevo a cabo capacitacion debido a que los cursos deben ser contratados y se encuentra en tramite "/>
    <n v="0"/>
    <n v="0"/>
    <n v="0"/>
  </r>
  <r>
    <s v="3.  Construcción de comunidad y cultura ciudadana"/>
    <s v="115. Crear (1) escuela de formación y capacitación de bomberos"/>
    <s v="4. Fortalecer la capacidad de gestión y desarrollo institucional e interinstitucional, para consolidar la modernización de la UAECOB y llevarla a la excelencia"/>
    <s v="Gestión Humana"/>
    <x v="8"/>
    <s v="9. Subdirección de Gestión Humana"/>
    <m/>
    <m/>
    <m/>
    <m/>
    <m/>
    <m/>
    <s v="Formación y Capacitación"/>
    <n v="3"/>
    <s v="11 Capacitaciones en la línea administrativa "/>
    <n v="0.25"/>
    <d v="2020-04-01T00:00:00"/>
    <d v="2020-12-31T00:00:00"/>
    <n v="0"/>
    <s v="Formación y Capacitación"/>
    <m/>
    <m/>
    <n v="0"/>
    <n v="0.27"/>
    <s v="En el segundo trimestre se han realizado 3 módulos de 10 del Programa de Reentrenamiento"/>
    <n v="6.7500000000000004E-2"/>
    <n v="1.8225000000000002E-2"/>
    <n v="0"/>
  </r>
  <r>
    <s v="3.  Construcción de comunidad y cultura ciudadana"/>
    <s v="115. Crear (1) escuela de formación y capacitación de bomberos"/>
    <s v="4. Fortalecer la capacidad de gestión y desarrollo institucional e interinstitucional, para consolidar la modernización de la UAECOB y llevarla a la excelencia"/>
    <s v="Gestión Humana"/>
    <x v="8"/>
    <s v="9. Subdirección de Gestión Humana"/>
    <m/>
    <m/>
    <m/>
    <m/>
    <m/>
    <m/>
    <s v="Formación y Capacitación"/>
    <n v="4"/>
    <s v="Diagnóstico y levantamiento de información para la implementación de la Escuela de Formación Bomberil"/>
    <n v="0.25"/>
    <d v="2020-03-15T00:00:00"/>
    <d v="2020-12-31T00:00:00"/>
    <n v="0"/>
    <s v="Formación y Capacitación"/>
    <m/>
    <m/>
    <n v="0"/>
    <n v="0.5"/>
    <s v="Para la Implementacion de la academia se han realizado Mesas de Trabajo con el Servicio Nacional de Aprendizaje SENA, para dar inicio al proceso de formación requerido."/>
    <n v="0.125"/>
    <n v="6.25E-2"/>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n v="1"/>
    <s v="Ejercicio de incendios en edificios de gran altura (IEGA)"/>
    <n v="0.1125"/>
    <n v="3"/>
    <s v="Unidades"/>
    <s v="Ejecutar por turno un (1) ejercicio  de incendios en edificios de gran altura (IEGA) ,_x000a_con la participación mínima de seis (6) uniformados por Compañía._x000a_  _x000a_Total tres (3) ejercicios. "/>
    <s v="Subdirección Operativa / Comandantes_x000a_  y  Jefes de estación"/>
    <n v="1"/>
    <s v="Planificar la actividad."/>
    <n v="0.3"/>
    <d v="2020-01-01T00:00:00"/>
    <d v="2020-04-30T00:00:00"/>
    <n v="3.3750000000000002E-2"/>
    <s v="Subdirección Operativa / Comandantes y Jefes de estación"/>
    <n v="0"/>
    <s v="Durante el primer trimestre no se dio avance a esta actividad.  Se realizará durante el siguiente periodo."/>
    <n v="0"/>
    <n v="0.3"/>
    <s v="                                      Documento de planificación                                                                                                                                                                                                                                                                                                                                                                                                                                                                                                                                                                                                                                                                                "/>
    <n v="0.09"/>
    <n v="2.7E-2"/>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m/>
    <m/>
    <m/>
    <m/>
    <m/>
    <m/>
    <m/>
    <n v="2"/>
    <s v="Ejecutar el ejercicio IEGA."/>
    <n v="0.65"/>
    <d v="2020-05-01T00:00:00"/>
    <d v="2020-11-30T00:00:00"/>
    <n v="0"/>
    <m/>
    <m/>
    <m/>
    <n v="0"/>
    <n v="0"/>
    <s v="Se realizará el próximo 05 de agosto de 2020."/>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m/>
    <m/>
    <m/>
    <m/>
    <m/>
    <m/>
    <m/>
    <n v="3"/>
    <s v="Evaluación post ejercicio y entrega de Informe final_x000a_ante Comandantes y  Subdirector Operativo."/>
    <n v="0.05"/>
    <d v="2020-12-01T00:00:00"/>
    <d v="2020-12-10T00:00:00"/>
    <n v="0"/>
    <m/>
    <m/>
    <m/>
    <n v="0"/>
    <m/>
    <m/>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1"/>
    <m/>
    <n v="2"/>
    <s v="Ejercicio  Plan Específico de Respuesta (PER)_x000a_para Incendios"/>
    <n v="0.1125"/>
    <n v="1"/>
    <s v="Unidad"/>
    <s v="Ejecutar  un ejercicio de_x000a_ Plan Específico de Respuesta (PER)  para:_x000a_ Riesgo de Incendios en una entidad pública o privada reconocida como patrimonio histórico y cultural de la ciudad_x000a_con la participación  minima de dos uniformados por estación. _x000a__x000a_Total un (1) ejercicio."/>
    <s v="Subdirección Operativa / Comandantes _x000a_  y Jefes de estación"/>
    <n v="1"/>
    <s v="Planificar la actividad"/>
    <n v="0.1"/>
    <d v="2020-01-01T00:00:00"/>
    <d v="2020-04-30T00:00:00"/>
    <n v="1.1250000000000001E-2"/>
    <s v="Subdirección Operativa / Comandantes y Jefes de estación"/>
    <n v="0"/>
    <s v="Durante el primer trimestre no se dio avance a esta actividad.  Se realizará durante el siguiente periodo."/>
    <n v="0"/>
    <n v="0"/>
    <s v="No se ha llevado a cabo la planificación del ejercicio, toda vez que por la emergencia sanitaria en la que nos encontramos las entidades que se habian contactado cancelaron  hasta nueva orden la planificación y posterior desarrollo."/>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1"/>
    <m/>
    <m/>
    <m/>
    <m/>
    <m/>
    <m/>
    <m/>
    <m/>
    <n v="2"/>
    <s v="Ejecutar el ejercicio."/>
    <n v="0.8"/>
    <d v="2020-05-01T00:00:00"/>
    <d v="2020-11-30T00:00:00"/>
    <n v="0"/>
    <m/>
    <m/>
    <m/>
    <n v="0"/>
    <n v="0"/>
    <s v="A la fecha no se ha ejecutado el ejercicio, se espera desarrollarlo antes del 30 de noviembre de 2020."/>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1"/>
    <m/>
    <m/>
    <m/>
    <m/>
    <m/>
    <m/>
    <m/>
    <m/>
    <n v="3"/>
    <s v="Evaluación post ejercicio y entregar de informe _x000a_ante Comandantes y  Subdirector Operativo."/>
    <n v="0.1"/>
    <d v="2020-12-01T00:00:00"/>
    <d v="2020-12-10T00:00:00"/>
    <n v="0"/>
    <m/>
    <m/>
    <m/>
    <n v="0"/>
    <m/>
    <m/>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1"/>
    <m/>
    <n v="3"/>
    <s v="Ejercicio  Plan Específico de Respuesta (PER)_x000a_para MATPEL."/>
    <n v="0.1125"/>
    <n v="1"/>
    <s v="Unidad"/>
    <s v="Ejecutar  un ejercicio de_x000a_Plan Específico de Respuesta (PER)  para:_x000a_Materiales Peligrosos _x000a_con la participación  mínima de dos uniformados por estación. _x000a__x000a_Total un (1) ejercicio."/>
    <s v="Subdirección Operativa / Comandantes _x000a_  y Jefes de estación"/>
    <n v="1"/>
    <s v="Elaborar  documento de planeación."/>
    <n v="0.1"/>
    <d v="2020-01-01T00:00:00"/>
    <d v="2020-04-30T00:00:00"/>
    <n v="1.1250000000000001E-2"/>
    <s v="Subdirección Operativa / Comandantes y Jefes de estación"/>
    <n v="0"/>
    <s v="Durante el primer trimestre no se dio avance a esta actividad.  Se realizará durante el siguiente periodo."/>
    <s v="No aplica"/>
    <n v="0"/>
    <s v="No se ha llevado a cabo la planificación del ejercicio, toda vez que por la emergencia sanitaria en la que nos encontramos las entidades que se habian contactado cancelaron  hasta nueva orden la planificación y posterior desarrollo."/>
    <n v="0"/>
    <n v="0"/>
    <e v="#VALUE!"/>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1"/>
    <m/>
    <m/>
    <m/>
    <m/>
    <m/>
    <m/>
    <m/>
    <m/>
    <n v="2"/>
    <s v="Ejecutar el ejercicio."/>
    <n v="0.8"/>
    <d v="2020-05-01T00:00:00"/>
    <d v="2020-11-30T00:00:00"/>
    <n v="0"/>
    <m/>
    <m/>
    <m/>
    <n v="0"/>
    <n v="0"/>
    <s v="A la fecha no se ha ejecutado el ejercicio, se espera desarrollarlo antes del 30 de noviembre de 2020,"/>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1"/>
    <m/>
    <m/>
    <m/>
    <m/>
    <m/>
    <m/>
    <m/>
    <m/>
    <n v="3"/>
    <s v="Evaluación post ejercicio y entregar de informe _x000a_ante Comandantes y  Subdirector Operativo."/>
    <n v="0.1"/>
    <d v="2020-12-01T00:00:00"/>
    <d v="2020-12-10T00:00:00"/>
    <n v="0"/>
    <m/>
    <m/>
    <m/>
    <n v="0"/>
    <m/>
    <m/>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
    <m/>
    <n v="4"/>
    <s v="Ejercicio práctico de rescate por extensión y aguas rápidas."/>
    <n v="0.1125"/>
    <n v="3"/>
    <s v="Unidad"/>
    <s v="Ejecutar por turno, un (1) ejercicio  de rescate por extensión y de aguas rápidas, _x000a_con la participación mínima de cinco (5) uniformados  por cada Compañía. _x000a_ _x000a_Total tres (3) ejercicios."/>
    <s v="Subdirección Operativa / Comandantes _x000a_  y Jefes de estación"/>
    <n v="1"/>
    <s v="Planificar la actividad"/>
    <n v="0.2"/>
    <d v="2020-01-01T00:00:00"/>
    <d v="2020-04-30T00:00:00"/>
    <n v="2.2500000000000003E-2"/>
    <s v="Subdirección Operativa / Comandantes y Jefes de estación"/>
    <n v="0"/>
    <s v="Durante el primer trimestre no se dio avance a esta actividad.  Se realizará durante el siguiente periodo."/>
    <s v="No aplica"/>
    <n v="0.2"/>
    <s v="Se realizo la planificación de la actividad a ejecutar por turnos, según el documento del 01 de mayo de 2020 y presentación de socialización del ejercicio._x000a_"/>
    <n v="4.0000000000000008E-2"/>
    <n v="8.0000000000000019E-3"/>
    <e v="#VALUE!"/>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
    <m/>
    <m/>
    <m/>
    <m/>
    <m/>
    <m/>
    <m/>
    <m/>
    <n v="2"/>
    <s v="Ejecutar el ejercicio."/>
    <n v="0.7"/>
    <d v="2020-05-01T00:00:00"/>
    <d v="2020-11-30T00:00:00"/>
    <n v="0"/>
    <m/>
    <m/>
    <m/>
    <n v="0"/>
    <n v="0"/>
    <s v="A la fecha no se ha ejecutado el ejercicio, se espera desarrollarlo antes del 30 de noviembre de 2020."/>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
    <m/>
    <m/>
    <m/>
    <m/>
    <m/>
    <m/>
    <m/>
    <m/>
    <n v="3"/>
    <s v="Evaluación POST ejercicio y entregar de informe _x000a_ante Comandantes y  Subdirector Operativo."/>
    <n v="0.1"/>
    <d v="2020-12-01T00:00:00"/>
    <d v="2020-12-10T00:00:00"/>
    <n v="0"/>
    <m/>
    <m/>
    <m/>
    <n v="0"/>
    <m/>
    <m/>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
    <m/>
    <n v="5"/>
    <s v="Entrenamiento y reentrenamiento en natación básica  al  personal operativo _x000a_de la Entidad.  "/>
    <n v="0.1125"/>
    <n v="3"/>
    <s v="Unidades"/>
    <s v="Ejecutar por turno el  entrenamiento y  reentrenamiento  en natación básica,_x000a_con la participación  mínima de veinte (20) uniformados por turno._x000a__x000a_Total tres (3) ejercicios."/>
    <s v="Subdirección Operativa / Comandantes _x000a_  y Jefes de estación"/>
    <n v="1"/>
    <s v="Planificar la actividad"/>
    <n v="0.2"/>
    <d v="2020-01-01T00:00:00"/>
    <d v="2020-04-30T00:00:00"/>
    <n v="2.2500000000000003E-2"/>
    <s v="Subdirección Operativa / Comandantes y Jefes de estación"/>
    <n v="0"/>
    <s v="Durante el primer trimestre no se dio avance a esta actividad.  Se realizará durante el siguiente periodo."/>
    <s v="No aplica"/>
    <n v="0.2"/>
    <s v="Se realizo la planificación de la actividad a ejecutar por turnos, según el acta de reunión, un ejercicio por cada turno._x000a_"/>
    <n v="4.0000000000000008E-2"/>
    <n v="8.0000000000000019E-3"/>
    <e v="#VALUE!"/>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
    <m/>
    <m/>
    <m/>
    <m/>
    <m/>
    <m/>
    <m/>
    <m/>
    <n v="2"/>
    <s v="Ejecutar el  entrenamiento y reentrenamiento en natación básica al personal operativo (un  uniformado_x000a_por  estación  y por cada turno)."/>
    <n v="0.7"/>
    <d v="2020-05-01T00:00:00"/>
    <d v="2020-11-30T00:00:00"/>
    <n v="0"/>
    <m/>
    <m/>
    <m/>
    <n v="0"/>
    <n v="0"/>
    <s v="A pesar que se realizo la planificación de la actividad,  no se ha realizado avance de la actividad dado que el escenario (piscina) esta deshabilitado por mantenimiento, lo que va corrido del año, adicionalmente por el tema del aislamiento por la Pandemis COVID-19. Se ejecutara antes del 30 de noviembre de 2020."/>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
    <m/>
    <m/>
    <m/>
    <m/>
    <m/>
    <m/>
    <m/>
    <m/>
    <n v="3"/>
    <s v="Evaluación post ejercicio y entregar de informe _x000a_ante Comandantes y  Subdirector Operativo."/>
    <n v="0.1"/>
    <d v="2020-12-01T00:00:00"/>
    <d v="2020-12-10T00:00:00"/>
    <n v="0"/>
    <m/>
    <m/>
    <m/>
    <n v="0"/>
    <m/>
    <m/>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
    <m/>
    <n v="6"/>
    <s v="Foro Rescate Vehicular"/>
    <n v="0.1125"/>
    <n v="1"/>
    <s v="Unidad"/>
    <s v="Realizar  un (1) Foro  de Rescate Vehicular para el personal operativo  de la UAECOB con la participación  mínima de treinta y cuatro (34) uniformados  y socializarlo  en medio virtual institucional. "/>
    <s v="Subdirección Operativa / Comandantes  y _x000a_ Sgto.Carlos Alberto Ramirez Parra."/>
    <n v="1"/>
    <s v="Planificación de la actividad"/>
    <n v="0.1"/>
    <d v="2020-01-01T00:00:00"/>
    <d v="2020-04-30T00:00:00"/>
    <n v="1.1250000000000001E-2"/>
    <s v="Subdirección Operativa / Comandantes  y _x000a_ Sgto.Carlos Alberto Ramirez Parra."/>
    <n v="0"/>
    <s v="Durante el primer trimestre no se dio avance a esta actividad.  Se realizará durante el siguiente periodo."/>
    <s v="No aplica"/>
    <n v="0.1"/>
    <s v="Se realizo la planificación de la actividad, acta del 08 de marzo de 2020."/>
    <n v="1.0000000000000002E-2"/>
    <n v="1.0000000000000002E-3"/>
    <e v="#VALUE!"/>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
    <m/>
    <m/>
    <m/>
    <m/>
    <m/>
    <m/>
    <m/>
    <m/>
    <n v="2"/>
    <s v="Convocatoria  del  personal operativo _x000a_al Foro de Rescate Vehicular."/>
    <n v="0.1"/>
    <d v="2020-05-01T00:00:00"/>
    <d v="2020-05-31T00:00:00"/>
    <n v="0"/>
    <m/>
    <m/>
    <m/>
    <n v="0"/>
    <n v="0.1"/>
    <s v="Se realizó la convocatoria mediante correo institucional enviado por Prensa Bomberos el 04 de abril de 202, invitación a unirse mediante el aplicativo ZOOM."/>
    <n v="1.0000000000000002E-2"/>
    <n v="1.0000000000000002E-3"/>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
    <m/>
    <m/>
    <m/>
    <m/>
    <m/>
    <m/>
    <m/>
    <m/>
    <n v="3"/>
    <s v="Ejecutar el foro."/>
    <n v="0.7"/>
    <d v="2020-06-01T00:00:00"/>
    <d v="2020-08-31T00:00:00"/>
    <n v="0"/>
    <m/>
    <m/>
    <m/>
    <n v="0"/>
    <n v="0.7"/>
    <s v="Se realizó el foro de rescate vehicular  y se socializo de forma virtual mediante el aplicativo ZOOM el 05 de abril  de 2020 a las 10:00 am."/>
    <n v="0.48999999999999994"/>
    <n v="0.34299999999999992"/>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
    <m/>
    <m/>
    <m/>
    <m/>
    <m/>
    <m/>
    <m/>
    <m/>
    <n v="4"/>
    <s v="Presentar un informe ejecutivo _x000a_ante Comandantes y Subdirector Operativo"/>
    <n v="0.1"/>
    <d v="2020-09-01T00:00:00"/>
    <d v="2020-09-30T00:00:00"/>
    <n v="0"/>
    <m/>
    <m/>
    <m/>
    <n v="0"/>
    <m/>
    <m/>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n v="7"/>
    <s v="Ejercicio de uso efectivo de manejo de aguas en incendios forestales "/>
    <n v="0.1125"/>
    <n v="3"/>
    <s v="Unidades"/>
    <s v="Ejecutar por turno un (1) ejercicio  de instalación de sistemas hídricos para el uso efectivo de manejo de aguas en incendios forestales._x000a_ Con la participación mínima de seis (6) uniformados por Compañía._x000a__x000a__x000a_Total tres (3) ejercicios."/>
    <s v="Subdirección Operativa / Comandantes _x000a_  y Jefes de estación"/>
    <n v="1"/>
    <s v="Planificación de la actividad"/>
    <n v="0.2"/>
    <d v="2020-01-01T00:00:00"/>
    <d v="2020-04-30T00:00:00"/>
    <n v="2.2500000000000003E-2"/>
    <s v="Subdirección Operativa / Comandantes y Jefes de estación"/>
    <n v="0"/>
    <s v="Durante el primer trimestre no se dio avance a esta actividad.  Se realizará durante el siguiente periodo."/>
    <n v="0"/>
    <n v="0.2"/>
    <s v="Se realizó la planificación de la actividad, la cual se ejecutará  de acuerdo a la conformación de los grupos y a la ubicación de la estación por la elección del escenario."/>
    <n v="4.0000000000000008E-2"/>
    <n v="8.0000000000000019E-3"/>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m/>
    <m/>
    <m/>
    <m/>
    <m/>
    <m/>
    <m/>
    <n v="2"/>
    <s v="Ejecutar el ejercicio."/>
    <n v="0.7"/>
    <d v="2020-05-01T00:00:00"/>
    <d v="2020-11-30T00:00:00"/>
    <n v="0"/>
    <m/>
    <m/>
    <m/>
    <n v="0"/>
    <n v="0"/>
    <s v="Teniendo en cuenta que la restricción de la Pandemia del COVID-19, no ha podido ejecutar los ejercicios, se esta revisando una alternativa de este para ejecutar antes del 30 de noviembre de 2020."/>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m/>
    <m/>
    <m/>
    <m/>
    <m/>
    <m/>
    <m/>
    <n v="3"/>
    <s v="Evaluación post ejercicio y entregar de informe _x000a_ante Comandantes y  Subdirector Operativo."/>
    <n v="0.1"/>
    <d v="2020-12-01T00:00:00"/>
    <d v="2020-12-10T00:00:00"/>
    <n v="0"/>
    <m/>
    <m/>
    <m/>
    <n v="0"/>
    <m/>
    <m/>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n v="8"/>
    <s v="Curso Bomberitos _x000a_&quot;Nicolas Quevedo Rizo&quot;"/>
    <n v="0.1"/>
    <n v="34"/>
    <s v="Unidades"/>
    <s v="Realizar un curso semestral de Bomberitos  &quot;Nicolas Quevedo Rizo&quot; por cada estación,  conforme al cronograma establecido por la Subdirección de Gestión del Riesgo."/>
    <s v="Subdirección Operativa / Comandantes _x000a_  y Jefes de estación"/>
    <n v="1"/>
    <s v="Convocatoria primer semestre"/>
    <n v="0.1"/>
    <d v="2020-05-01T00:00:00"/>
    <d v="2020-05-30T00:00:00"/>
    <n v="1.0000000000000002E-2"/>
    <s v="Subdirección Operativa / Comandantes y Jefes de estación"/>
    <n v="0"/>
    <s v="No aplica para este periodo"/>
    <n v="0"/>
    <n v="0"/>
    <s v="No se ha llevado a cabo la planificación del ejercicio, toda vez que por la emergencia sanitaria en la que nos encontramos las actividades quedaron  suspendidas toda vez que los colegios no se encuentran  en clases presenciales, por consiguientes,  afecta a la UAECOB."/>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m/>
    <m/>
    <m/>
    <m/>
    <m/>
    <m/>
    <m/>
    <n v="2"/>
    <s v="Ejecución primer semestre"/>
    <n v="0.4"/>
    <d v="2020-06-01T00:00:00"/>
    <d v="2020-06-30T00:00:00"/>
    <n v="0"/>
    <m/>
    <m/>
    <m/>
    <n v="0"/>
    <n v="0"/>
    <s v="A la fecha no se ha ejecutado la actividad."/>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m/>
    <m/>
    <m/>
    <m/>
    <m/>
    <m/>
    <m/>
    <n v="1"/>
    <s v="Convocatoria segundo semestre"/>
    <n v="0.1"/>
    <d v="2020-10-01T00:00:00"/>
    <d v="2020-10-31T00:00:00"/>
    <n v="0"/>
    <m/>
    <m/>
    <m/>
    <n v="0"/>
    <m/>
    <m/>
    <n v="0"/>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m/>
    <m/>
    <m/>
    <m/>
    <m/>
    <m/>
    <m/>
    <n v="2"/>
    <s v="Ejecución segundo semestre"/>
    <n v="0.4"/>
    <d v="2020-11-01T00:00:00"/>
    <d v="2020-12-15T00:00:00"/>
    <n v="0"/>
    <m/>
    <m/>
    <m/>
    <n v="0"/>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n v="9"/>
    <s v="Revisión de hidrantes en Bogotá"/>
    <n v="0.1125"/>
    <n v="30"/>
    <s v="Porcentaje"/>
    <s v="Revisar el 30%  del total de los hidrantes de la ciudad, según la jurisdicción de cada estación."/>
    <s v="Subdirección Operativa / Comandantes _x000a_  y Jefes de estación"/>
    <n v="1"/>
    <s v="Identificación de las zonas de trabajo por cada estación mediante  el análisis de mapas."/>
    <n v="0.2"/>
    <d v="2020-02-01T00:00:00"/>
    <d v="2020-11-30T00:00:00"/>
    <n v="2.2500000000000003E-2"/>
    <s v="Subdirección Operativa / Comandantes y Jefes de estación"/>
    <n v="0.02"/>
    <s v="Durante el primer trimestre de  2020, se realizo avance de identificación de zonas de trabajo en todas las 17 estaciones de las 5 Compañias de la UAECOB, mediante la identificación de mapas por jurisdicciones._x000a_Evidencia: mapas"/>
    <n v="0.02"/>
    <n v="0"/>
    <s v="Se realizò la identificación de las zonas de trabajo por cada estación mediante el mapeo o analisis de mapas._x000a_El total de hidrantes a revisar como meta del 30% son 1.778 hidrantes en todo Bogotá."/>
    <n v="0"/>
    <n v="0"/>
    <n v="2.2500000000000003E-3"/>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m/>
    <m/>
    <m/>
    <m/>
    <m/>
    <m/>
    <m/>
    <n v="2"/>
    <s v="Revisión física y  prueba funcional  de los hidrantes para determinar el estado"/>
    <n v="0.5"/>
    <d v="2020-02-01T00:00:00"/>
    <d v="2020-11-30T00:00:00"/>
    <n v="0"/>
    <m/>
    <n v="0.09"/>
    <s v="Durante el primer trimestre de  2020, se ha realizado avance en las compañías No.1 y 2  con las estaciones  B1; B14 y B7, cada una con avance de identificación de zonas de trabajo y revisión fisica y funcional de los hidrantes así: B1=9; b14=19 y B7=9._x000a_Evidencia: Informe de revisión hidrantes  primer trimestre."/>
    <n v="0.03"/>
    <n v="0.10199999999999999"/>
    <s v="A corte del 30 de junio se ha realizado la revisión de 181 hidrantes realizado por las estaciones:  B1, B14 (CIA 1); B7 (CIA 2);  B2 (CIA 3) Y B8 (CIA 5)._x000a_Se continuará  en la revisión de hidrantes por parte del personal de todas las estaciones."/>
    <n v="5.0999999999999997E-2"/>
    <n v="5.2019999999999992E-3"/>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9"/>
    <s v="6. Subdirección Operativa"/>
    <m/>
    <m/>
    <m/>
    <m/>
    <m/>
    <m/>
    <m/>
    <n v="3"/>
    <s v="_x000a_Resultado estadístico"/>
    <n v="0.3"/>
    <d v="2020-02-01T00:00:00"/>
    <d v="2020-12-15T00:00:00"/>
    <n v="0"/>
    <m/>
    <m/>
    <m/>
    <n v="0"/>
    <m/>
    <m/>
    <n v="0"/>
    <n v="0"/>
    <n v="0"/>
  </r>
  <r>
    <s v="3.  Construcción de comunidad y cultura ciudadana"/>
    <s v="116  Renovar en un 50% la dotación de Equipos de Protección Personal del Cuerpo de Bomberos de Bogotá"/>
    <s v="4. Fortalecer la capacidad de gestión y desarrollo institucional e interinstitucional, para consolidar la modernización de la UAECOB y llevarla a la excelencia"/>
    <s v="Gestión Integral de Incendios, Gestión para la Búsqueda y Rescate, Gestión Logística de Emergencias."/>
    <x v="10"/>
    <s v="6. Subdirección Operativa"/>
    <n v="10"/>
    <s v="Equipos, Herramientas y Accesorios (EHA´S) para la atención de incendios y búsqueda y rescate."/>
    <n v="1"/>
    <n v="100"/>
    <s v="Porcentaje"/>
    <s v="Adquirir equipos, herramientas y accesorios (EHA´S) para la atención de incendios y búsqueda y rescate."/>
    <s v="Subdirección Operativa"/>
    <n v="1"/>
    <s v="Definición de la necesidad y elaboración de fichas técnicas."/>
    <n v="0.5"/>
    <d v="2020-01-01T00:00:00"/>
    <d v="2020-03-31T00:00:00"/>
    <n v="0.5"/>
    <s v="6. Subdirección Operativa"/>
    <n v="0.5"/>
    <s v="Se realizo la definición de necesidades y elaboración de fichas técnicas para el proceso de equipos, herramientas y accesorios (EHA´S),a cargo de la Subdirección Operativa._x000a_Evidencia: Fichas técnicas._x000a_https://drive.google.com/open?id=1m-vvsbOkzadHLxYO9Rf8mJpVE8Ifh4rk"/>
    <n v="0.5"/>
    <n v="0"/>
    <s v="Se ha realizado la definición de las fichas técnicas para la adquisicion de equipos, herramientas y accesorios (EHA´s)."/>
    <n v="0"/>
    <n v="0"/>
    <n v="0.5"/>
  </r>
  <r>
    <s v="3.  Construcción de comunidad y cultura ciudadana"/>
    <s v="116  Renovar en un 50% la dotación de Equipos de Protección Personal del Cuerpo de Bomberos de Bogotá"/>
    <s v="4. Fortalecer la capacidad de gestión y desarrollo institucional e interinstitucional, para consolidar la modernización de la UAECOB y llevarla a la excelencia"/>
    <s v="Gestión Integral de Incendios, Gestión para la Búsqueda y Rescate, Gestión Logística de Emergencias."/>
    <x v="10"/>
    <s v="6. Subdirección Operativa"/>
    <m/>
    <m/>
    <m/>
    <m/>
    <m/>
    <m/>
    <m/>
    <n v="2"/>
    <s v="Elaboración  y entrega de documentos precontractuales radicados en la Oficina Asesora Jurídica de la entidad. "/>
    <n v="0.25"/>
    <d v="2020-04-01T00:00:00"/>
    <d v="2020-06-30T00:00:00"/>
    <n v="0"/>
    <s v="6. Subdirección Operativa"/>
    <m/>
    <m/>
    <n v="0"/>
    <n v="0.125"/>
    <s v="Se realizó la elaboración de documentos precontractuales para los procesos de EHA´s (motobombas, rescate acuático, kit de supervivencia, equipo específico y estación meteorológica), tales como: _x000a_Estudios Previos_x000a_Ficha técnica_x000a_Estudios de mercado_x000a_Análisis de sector_x000a_Matriz de riesgos, se adelanto la revisión de los mismos por parte de la OAJ de la entidad  en las siguientes fechas: 17, 23 y 26 de junio de 2020,"/>
    <n v="3.125E-2"/>
    <n v="3.90625E-3"/>
    <n v="0"/>
  </r>
  <r>
    <s v="3.  Construcción de comunidad y cultura ciudadana"/>
    <s v="116  Renovar en un 50% la dotación de Equipos de Protección Personal del Cuerpo de Bomberos de Bogotá"/>
    <s v="4. Fortalecer la capacidad de gestión y desarrollo institucional e interinstitucional, para consolidar la modernización de la UAECOB y llevarla a la excelencia"/>
    <s v="Gestión Integral de Incendios, Gestión para la Búsqueda y Rescate, Gestión Logística de Emergencias."/>
    <x v="10"/>
    <s v="6. Subdirección Operativa"/>
    <m/>
    <m/>
    <m/>
    <m/>
    <m/>
    <m/>
    <m/>
    <n v="3"/>
    <s v="Verificación de  la expedición del  certificado de compromiso presupuestal (CRP) correspondiente."/>
    <n v="0.25"/>
    <d v="2020-07-01T00:00:00"/>
    <d v="2020-12-31T00:00:00"/>
    <n v="0"/>
    <s v="6. Subdirección Operativa"/>
    <m/>
    <m/>
    <n v="0"/>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1"/>
    <s v="7. Subdirección Logística"/>
    <n v="1"/>
    <s v="Procedimientos y/o Protocolo Actualizado del Parque Automotor"/>
    <n v="0.25"/>
    <n v="1"/>
    <s v="Porcentaje"/>
    <s v="Actualizacion de los  Procedimientos y/o Protocolo del Parque Automotor"/>
    <s v="Subdireccion Logistica"/>
    <n v="1"/>
    <s v="Realizar Diagnostico del estado actual de los Procedimientos para Parque Automotor"/>
    <n v="0.3"/>
    <d v="2020-02-01T00:00:00"/>
    <d v="2020-03-31T00:00:00"/>
    <n v="7.4999999999999997E-2"/>
    <s v="Subdireccion Logistica -Parque Automotor"/>
    <n v="1"/>
    <s v="Se realizó diagnostico y  anaisis de las tareas que contiene el procedimiento de mantenimiento de parque automotor.  Dentro de esta actividad,  se evaluaron y desagruparon  las actividades y se analizo  el impacto que tienen sobre el producto final que es el mantenimiento de los vehículos de la UAECOB._x000a__x000a_1. Se tiene en cuenta para  el procedimiento la cantidad de factores por las que se generan las solIcitudes que ingresan a mesa logistica.                                                             _x000a__x000a_2. Se debe realizar los procesos de mantenimiento predictivo, basado en condicion para la programacion de las actividades de mantenimiento preventivo."/>
    <n v="0.3"/>
    <n v="1"/>
    <s v="Se realizó diagnostico y  anaisis de las tareas que contiene el procedimiento de mantenimiento de parque automotor.  Dentro de esta actividad,  se evaluaron y desagruparon  las actividades y se analizo  el impacto que tienen sobre el producto final que es el mantenimiento de los vehículos de la UAECOB._x000a__x000a_1. Se tiene en cuenta para  el procedimiento la cantidad de factores por las que se generan las solIcitudes que ingresan a mesa logistica.                                                             _x000a__x000a_2. Se debe realizar los procesos de mantenimiento predictivo, basado en condicion para la programacion de las actividades de mantenimiento preventivo."/>
    <n v="0.3"/>
    <n v="0.3"/>
    <n v="7.4999999999999997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
    <m/>
    <m/>
    <s v="Proceso Pre-contractual Mantenimiento Correctivo y Preventivo de Parque Automotor"/>
    <n v="0.25"/>
    <n v="100"/>
    <m/>
    <m/>
    <s v="Subdireccion Logistica"/>
    <n v="2"/>
    <s v="Recopilar informacion a traves de Mesas de trabajo con el personal lider en los procedimientos de Parque Automotor con el fin de actualizar los procedimientos."/>
    <n v="0.3"/>
    <d v="2020-04-01T00:00:00"/>
    <d v="2020-04-30T00:00:00"/>
    <n v="7.4999999999999997E-2"/>
    <s v="Subdireccion Logistica -Parque Automotor"/>
    <m/>
    <m/>
    <n v="0"/>
    <n v="1"/>
    <s v="La Subdirección de Logística desarrolla verificación de las actividades o proceso de mantenimiento  de parque automotor, desde el ingreso de la solicitud a mesa logistica hasta la entrega de la unidad vehicular a operación, por medio de un flujograma. Este archivo con sus respectivas modificaciones,  fueron  presentadas al Director de la UAECOB, el cual realizó modificaciones y mejoras en el proceso."/>
    <n v="0.3"/>
    <n v="0.3"/>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
    <m/>
    <m/>
    <s v="Proceso Pre-contractual Mantenimiento Correctivo y Preventivo de Parque Automotor"/>
    <n v="0.25"/>
    <n v="100"/>
    <m/>
    <m/>
    <s v="Subdireccion Logistica"/>
    <n v="3"/>
    <s v="Elaborar y/o actualizar los procedimientos de Parque Automotor "/>
    <n v="0.3"/>
    <d v="2020-05-01T00:00:00"/>
    <d v="2020-06-15T00:00:00"/>
    <n v="7.4999999999999997E-2"/>
    <s v="Subdireccion Logistica -Parque Automotor"/>
    <m/>
    <m/>
    <n v="0"/>
    <n v="1"/>
    <s v="La Subdirección Logística, realiza reuniones y mesas de trabajo donde se verifica el estado los procedimientos delparque automotor con el área de Planeación - mejora continua, con el fin de generar una retroalimentación de los adelantos que se han realizado, y se desarrolla un plan de trabajo para cumplir con el objetivo de esta actividad."/>
    <n v="0.15"/>
    <n v="0.15"/>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
    <m/>
    <m/>
    <s v="Proceso Pre-contractual Mantenimiento Correctivo y Preventivo de Parque Automotor"/>
    <n v="0.25"/>
    <n v="100"/>
    <m/>
    <m/>
    <s v="Subdireccion Logistica"/>
    <n v="4"/>
    <s v="Publicar en la ruta de la calidad los procedimientos Actualizados del Parque Automotor."/>
    <n v="0.1"/>
    <d v="2020-06-16T00:00:00"/>
    <d v="2020-06-30T00:00:00"/>
    <n v="2.5000000000000001E-2"/>
    <s v="Subdireccion Logistica -Parque Automotor"/>
    <m/>
    <m/>
    <n v="0"/>
    <n v="0"/>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
    <m/>
    <n v="2"/>
    <s v="Procedimientos  y/o Protocolo Actualizados del Equipo Menor"/>
    <n v="0.25"/>
    <n v="1"/>
    <s v="Porcentaje"/>
    <s v="Actualizacion de los  Procedimientos y/o Protocolo de Equipo Menor"/>
    <s v="Subdireccion Logistica"/>
    <n v="1"/>
    <s v="Realizar Diagnostico del estado actual de los Procedimientos para Equipo Menor"/>
    <n v="0.3"/>
    <d v="2020-02-01T00:00:00"/>
    <d v="2020-03-31T00:00:00"/>
    <n v="7.4999999999999997E-2"/>
    <s v="Subdireccion Logistica -Equipo Menor "/>
    <n v="1"/>
    <s v="La Subdirección de Logística efectuó el diagnostico del procedimiento de mantenimiento de equipo menor, anaiizando cada una  de las actividades que contiene el procedimiento, para esto se efectuaron encuentros y reuniones con los ingenieros del área, con el fin de tener un contexto mas amplio de todas las tareas que se deben desarrollar para realizar el mantenimiento de los equipos. _x000a__x000a_Las Actividades que se identificaron que deben ser objeto de modificación en el documento son las siguientes:_x000a__x000a_1. Se debe cambiar la periodicidad de las visitas preventivas a la estaciones de Bomberos, ya que tienen un periodo entre estas demasiado prolongado,  generando poco impacto sobre el personal uniformado que es nuestro cliente principal._x000a__x000a_2. Es necesario reformular la distribución de los técnicos que prestan su servicio en la reparación de los equipos en B-3, lo anterior, teniendo en cuenta que ellos deben tener mas participación en el mantenimeinto de equipos y deben tener mas presencia en las estaciones realizando mantenimiento preventivo y correctivo en los equipos"/>
    <n v="0.3"/>
    <n v="1"/>
    <s v="La Subdirección de Logística efectuó el diagnostico del procedimiento de mantenimiento de equipo menor, anaiizando cada una  de las actividades que contiene el procedimiento, para esto se efectuaron encuentros y reuniones con los ingenieros del área, con el fin de tener un contexto mas amplio de todas las tareas que se deben desarrollar para realizar el mantenimiento de los equipos. _x000a__x000a_Las Actividades que se identificaron que deben ser objeto de modificación en el documento son las siguientes:_x000a__x000a_1. Se debe cambiar la periodicidad de las visitas preventivas a la estaciones de Bomberos, ya que tienen un periodo entre estas demasiado prolongado,  generando poco impacto sobre el personal uniformado que es nuestro cliente principal._x000a__x000a_2. Es necesario reformular la distribución de los técnicos que prestan su servicio en la reparación de los equipos en B-3, lo anterior, teniendo en cuenta que ellos deben tener mas participación en el mantenimeinto de equipos y deben tener mas presencia en las estaciones realizando mantenimiento preventivo y correctivo en los equipos"/>
    <n v="0.3"/>
    <n v="0.3"/>
    <n v="7.4999999999999997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
    <m/>
    <m/>
    <m/>
    <n v="0.25"/>
    <n v="100"/>
    <m/>
    <m/>
    <s v="Subdireccion Logistica"/>
    <n v="2"/>
    <s v="Recopilar informacion a traves de Mesas de trabajo con el personal lider en los procedimientos de Equipo Menor con el fin de actualizar los procedimientos."/>
    <n v="0.3"/>
    <d v="2020-04-01T00:00:00"/>
    <d v="2020-04-30T00:00:00"/>
    <n v="7.4999999999999997E-2"/>
    <s v="Subdireccion Logistica -Equipo Menor"/>
    <m/>
    <m/>
    <n v="0"/>
    <n v="1"/>
    <s v="La Subdirección de Logística posteriomente de haber realizado diagnostico del procedimiento de mantenimiento de equipo menor, efectuo flujograma, incluyendo nuevas actividades y adicionando más controles. los cuales deben ser incluidos en el nuevo procedimiento, este documento fue presentado a la alta dirección para revisión."/>
    <n v="0.3"/>
    <n v="0.3"/>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
    <m/>
    <m/>
    <m/>
    <n v="0.25"/>
    <n v="100"/>
    <m/>
    <m/>
    <s v="Subdireccion Logistica"/>
    <n v="3"/>
    <s v="Elaborar y/o actualizar los procedimientos de Equipo Menor"/>
    <n v="0.3"/>
    <d v="2020-05-01T00:00:00"/>
    <d v="2020-06-15T00:00:00"/>
    <n v="7.4999999999999997E-2"/>
    <s v="Subdireccion Logistica -Equipo Menor"/>
    <m/>
    <m/>
    <n v="0"/>
    <n v="1"/>
    <s v="La Subdirección Logística, realiza reuniones y mesas de trabajo donde se verifica el estado los procedimientos de equipo menor con el área de Planeación - mejora continua, con el fin de generar una retroalimentación de los adelantos que se han realizado, y se desarrolla un plan de trabajo para cumplir con el objetivo de esta actividad."/>
    <n v="0.3"/>
    <n v="0.3"/>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
    <m/>
    <m/>
    <m/>
    <n v="0.25"/>
    <n v="100"/>
    <m/>
    <m/>
    <s v="Subdireccion Logistica"/>
    <n v="4"/>
    <s v="Publicar en la ruta de la calidad los procedimientos Actualizados del  Equipo Menor."/>
    <n v="0.1"/>
    <d v="2020-06-16T00:00:00"/>
    <d v="2020-06-30T00:00:00"/>
    <n v="2.5000000000000001E-2"/>
    <s v="Subdireccion Logistica -Equipo Menor"/>
    <m/>
    <m/>
    <n v="0"/>
    <n v="0"/>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
    <m/>
    <n v="3"/>
    <s v="Procedimiento y/o Protocolo Actualizado del Suministro de Combustible"/>
    <n v="0.25"/>
    <n v="1"/>
    <s v="Porcentaje"/>
    <s v="Actualizacion del  Procedimiento y/o Protocolo del Suministro de Combustible"/>
    <s v="Subdireccion Logistica"/>
    <n v="1"/>
    <s v="Realizar Diagnostico del estado actual del Procedimiento de Suministro de Combustible"/>
    <n v="0.3"/>
    <d v="2020-02-01T00:00:00"/>
    <d v="2020-03-31T00:00:00"/>
    <n v="7.4999999999999997E-2"/>
    <s v="Subdireccion Logistica -Equipo Menor y Parque Automotor"/>
    <m/>
    <m/>
    <n v="0"/>
    <n v="1"/>
    <s v="Basado en la necesidad de un proceso de entrega de combustible a las unidades operativas en parque automotor y en equipo menor, Se requiere desarrollar protocolo de entrega de combustible. "/>
    <n v="0.3"/>
    <n v="0.3"/>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
    <m/>
    <m/>
    <m/>
    <n v="0.25"/>
    <n v="100"/>
    <m/>
    <m/>
    <s v="Subdireccion Logistica"/>
    <n v="2"/>
    <s v="Recopilar informacion a traves de Mesas de trabajo con el personal lider en el procedimientos de Suministro de Combustible con el fin de actualizar el procedimiento."/>
    <n v="0.3"/>
    <d v="2020-04-01T00:00:00"/>
    <d v="2020-04-30T00:00:00"/>
    <n v="7.4999999999999997E-2"/>
    <s v="Subdireccion Logistica -Equipo Menor y Parque Automotor"/>
    <m/>
    <m/>
    <n v="0"/>
    <n v="1"/>
    <s v="Se realizan reuniones con la Ing Adriana Salom, Liliana Garcia , Omar Castellanos. Para evaluar los procedimientos  llevan dentro del marco del suminsitro de combustible."/>
    <n v="0.3"/>
    <n v="0.3"/>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1"/>
    <s v="7. Subdirección Logística"/>
    <m/>
    <m/>
    <n v="0.25"/>
    <n v="100"/>
    <m/>
    <m/>
    <s v="Subdireccion Logistica"/>
    <n v="3"/>
    <s v="Elaborar y/o actualizar el procedimiento de Suministro de Combustible"/>
    <n v="0.3"/>
    <d v="2020-05-01T00:00:00"/>
    <d v="2020-06-15T00:00:00"/>
    <n v="7.4999999999999997E-2"/>
    <s v="Subdireccion Logistica -Equipo Menor y Parque Automotor"/>
    <m/>
    <m/>
    <n v="0"/>
    <n v="1"/>
    <s v="Se realizan reuniones con integrantes de la subdirección logística (Ing Adriana Salom, el Ing Andrés Quintero, Liliana Diaz y Leonardo Correa) y mejora continua, para verificar procedimientos y guias de combustibles que  llevan dentro del marco del suminsitro de combustible y así dar cumplimiento a esta actividad."/>
    <n v="0.3"/>
    <n v="0.3"/>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1"/>
    <s v="7. Subdirección Logística"/>
    <m/>
    <m/>
    <n v="0.25"/>
    <n v="100"/>
    <m/>
    <m/>
    <s v="Subdireccion Logistica"/>
    <n v="4"/>
    <s v="Publicar en la ruta de la calidad el procedimiento Actualizado de Suministro de Combustible"/>
    <n v="0.1"/>
    <d v="2020-06-16T00:00:00"/>
    <d v="2020-06-30T00:00:00"/>
    <n v="2.5000000000000001E-2"/>
    <s v="Subdireccion Logistica -Equipo Menor y Parque Automotor"/>
    <m/>
    <m/>
    <n v="0"/>
    <n v="0"/>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1"/>
    <s v="7. Subdirección Logística"/>
    <n v="4"/>
    <s v="_x000a_Procedimiento y/o Protocolo del Mantenimiento Predictivo, Preventivo y Correctivo  de Equipos Especiales Pesados en Garantia."/>
    <n v="0.25"/>
    <n v="1"/>
    <s v="Porcentaje"/>
    <s v="Actualizacion  del Procedimiento y/o Protocolo del Mantenimiento Predictivo, Preventivo y Correctivo  de Equipos Especiales Pesados en Garantia."/>
    <s v="Subdireccion Logistica"/>
    <n v="1"/>
    <s v="Realizar Diagnostico del estado actual del Procedimiento del Mantenimiento Predictivo, Preventivo y Correctivo  de Equipos Especiales Pesados en Garantia."/>
    <n v="0.3"/>
    <d v="2020-02-01T00:00:00"/>
    <d v="2020-03-31T00:00:00"/>
    <n v="7.4999999999999997E-2"/>
    <s v="Subdireccion Logistica -Parque Automotor"/>
    <n v="1"/>
    <s v="Dado que los procesos de garantia de unidades vehiculares nuevas no esta instaurado dentro de la ruta de la calidad ,  surge la necesidad de desarrollar Procedimiento  basado en la información que se evidencia en los tiempos de garantias de los vehiculos pesados (unidades nuevas) suministrados por  los proveedores de estos para la operacion, dentro del plan de Mantenimiento Preventivo y Correctivo del Parque Automotor."/>
    <n v="0.3"/>
    <n v="1"/>
    <s v="Dado que los procesos de garantia de unidades vehiculares nuevas no esta instaurado dentro de la ruta de la calidad ,  surge la necesidad de desarrollar Procedimiento  basado en la información que se evidencia en los tiempos de garantias de los vehiculos pesados (unidades nuevas) suministrados por  los proveedores de estos para la operacion, dentro del plan de Mantenimiento Preventivo y Correctivo del Parque Automotor."/>
    <n v="0.3"/>
    <n v="0.3"/>
    <n v="7.4999999999999997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1"/>
    <s v="7. Subdirección Logística"/>
    <m/>
    <m/>
    <n v="0.25"/>
    <n v="100"/>
    <m/>
    <m/>
    <s v="Subdireccion Logistica"/>
    <n v="2"/>
    <s v="Recopilar informacion a traves de Mesas de trabajo con el personal lider en los Procedimiento del Mantenimiento Predictivo, Preventivo y Correctivo  de Equipos Especiales Pesados en Garantia  con el fin de actualizar el procedimiento."/>
    <n v="0.3"/>
    <d v="2020-04-01T00:00:00"/>
    <d v="2020-04-30T00:00:00"/>
    <n v="7.4999999999999997E-2"/>
    <s v="Subdireccion Logistica -Parque Automotor"/>
    <m/>
    <m/>
    <n v="0"/>
    <n v="1"/>
    <s v="Se realizan reuniones con los Ings Gutierrez , Salazar y Cardenas. Para evaluar los procedimientos  llevan dentro del marco de procedimientos del mantenimiento predictivo, preventivo y correctivo  de equipos especiales pesados."/>
    <n v="0.3"/>
    <n v="0.3"/>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1"/>
    <s v="7. Subdirección Logística"/>
    <m/>
    <m/>
    <n v="0.25"/>
    <n v="100"/>
    <m/>
    <m/>
    <s v="Subdireccion Logistica"/>
    <n v="3"/>
    <s v="Elaborar y/o actualiza el Procedimiento del Mantenimiento Predictivo, Preventivo y Correctivo  de Equipos Especiales Pesados en Garantia."/>
    <n v="0.3"/>
    <d v="2020-05-01T00:00:00"/>
    <d v="2020-06-15T00:00:00"/>
    <n v="7.4999999999999997E-2"/>
    <s v="Subdireccion Logistica -Parque Automotor"/>
    <m/>
    <m/>
    <n v="0"/>
    <n v="0"/>
    <s v="* La Subdirección Logística, realiza reuniones y mesas de trabajo donde se verifica el estado los procedimientos del parque automotor con el área de Planeación - mejora continua, con el fin de generar una retroalimentación de los adelantos que se han realizado, y se desarrolla un plan de trabajo para cumplir con el objetivo de esta actividad._x000a__x000a_* Reuniones internas para verificación y re formulación de procesos de Caracterización, según Plan de trabajo socializado con los lideres de los procesos."/>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1"/>
    <s v="7. Subdirección Logística"/>
    <m/>
    <m/>
    <n v="0.25"/>
    <n v="100"/>
    <m/>
    <m/>
    <s v="Subdireccion Logistica"/>
    <n v="4"/>
    <s v="Publicar en la ruta de la calidad el procedimiento Actualizado del Mantenimiento Predictivo, Preventivo y Correctivo  de Equipos Especiales Pesados en Garantia."/>
    <n v="0.1"/>
    <d v="2020-06-16T00:00:00"/>
    <d v="2020-06-30T00:00:00"/>
    <n v="2.5000000000000001E-2"/>
    <s v="Subdireccion Logistica -Parque Automotor"/>
    <m/>
    <m/>
    <n v="0"/>
    <n v="0"/>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1"/>
    <s v="Afinamiento de los servidores  y de la SAM virtuales de la entidad"/>
    <n v="7.6923076923076927E-2"/>
    <n v="1"/>
    <s v="Porcentaje"/>
    <s v="Presentación de estudios previos para afinamiento de los servidores y de la SAM virtuales de la entidad."/>
    <s v="Líder Gestión Tecnologíca "/>
    <n v="1"/>
    <s v="Análisis y diagnóstico de la situación actual"/>
    <n v="0.3"/>
    <d v="2020-02-15T00:00:00"/>
    <s v="28//02/2020"/>
    <n v="2.3076923076923078E-2"/>
    <s v="Líder Gestión Tecnologíca "/>
    <n v="0.57999999999999996"/>
    <s v="se propone que se suscriba un convenio marco entre las dos entidades, que para el servicio de datacenter la SSCJ asuma los servicios de mantenimiento de UPS, Aire Acondicionado, Control de Acceso, Detección y Extinción de Incendio y CCTV del Data Center, al igual que el servicio de Energía del edificio comando._x000a_Por otro lado, la UAECOB amparado en ese convenio marco puede solicitar la actualización del sistema de nomina SIAP el cual se encuentra en una versión cliente servidor y sin soporte desde hace 4 años de la plataforma que lo soporta._x000a_"/>
    <n v="0.17399999999999999"/>
    <n v="0.42"/>
    <m/>
    <n v="0.126"/>
    <n v="5.2920000000000002E-2"/>
    <n v="1.3384615384615384E-2"/>
  </r>
  <r>
    <m/>
    <m/>
    <m/>
    <s v="Gestión Tecnológica"/>
    <x v="12"/>
    <s v="3. Oficina Asesora de Planeación"/>
    <m/>
    <m/>
    <n v="7.6923076923076927E-2"/>
    <m/>
    <m/>
    <m/>
    <s v="Líder Gestión Tecnologíca "/>
    <n v="2"/>
    <s v="Anexos técnicos de los requerimientos mínimos "/>
    <n v="0.3"/>
    <d v="2020-03-15T00:00:00"/>
    <d v="2020-06-30T00:00:00"/>
    <n v="2.3076923076923078E-2"/>
    <s v="Líder Gestión Tecnologíca "/>
    <n v="0"/>
    <m/>
    <n v="0"/>
    <n v="1"/>
    <s v="Se esta realizazo el proceso de contratacion de servicios de garantía extendida y actualización para la infraestructura de servidores Dell y Hewlett Packard de la UAECOB, se cuenta con anexo tecnico y de mas documentacion"/>
    <n v="0.3"/>
    <n v="0.3"/>
    <n v="0"/>
  </r>
  <r>
    <m/>
    <m/>
    <m/>
    <s v="Gestión Tecnológica"/>
    <x v="12"/>
    <s v="3. Oficina Asesora de Planeación"/>
    <m/>
    <m/>
    <n v="7.6923076923076927E-2"/>
    <m/>
    <m/>
    <m/>
    <s v="Líder Gestión Tecnologíca "/>
    <n v="3"/>
    <s v="Presentación de estudios previos para afinamiento de los servidores y de la SAM virtuales de la Entidad. "/>
    <n v="0.4"/>
    <d v="2020-07-01T00:00:00"/>
    <d v="2020-12-31T00:00:00"/>
    <n v="3.0769230769230771E-2"/>
    <s v="Líder Gestión Tecnologíca "/>
    <n v="0"/>
    <m/>
    <n v="0"/>
    <n v="1"/>
    <s v="Se esta realizacon el proceso de contratacion de servicios de garantía extendida y actualización para la infraestructura de servidores Dell y Hewlett Packard de la UAECOB, se cuenta con estudios previos,  y de mas dcumentacion "/>
    <n v="0.4"/>
    <n v="0.4"/>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2"/>
    <s v="Implementación de  Cursos virtuales  en el LMS Docebo"/>
    <n v="7.6923076923076927E-2"/>
    <n v="1"/>
    <s v="Porcentaje"/>
    <s v="Publicación de cursos virtuales en el LMS Docebo"/>
    <s v="Líder Gestión Tecnologíca "/>
    <n v="1"/>
    <s v=" Implementación de contenidos productos (insumos) en realización, modificaciones y /o revisiones por parte de las àreas que necesiten implementar los cursos virtuales."/>
    <n v="0.5"/>
    <d v="2020-01-01T00:00:00"/>
    <d v="2020-06-30T00:00:00"/>
    <n v="3.8461538461538464E-2"/>
    <s v="Diana Poveda"/>
    <n v="0.35"/>
    <s v="Los cursos virtuales de SGR se encuentran finalizando la etapa de implementación en plataforma Docebo, ya se iniciaron las pruebas unitarias,una vez finalizadas estas etapas se procede a realizar la documentación y finalmente las pruebas piloto"/>
    <n v="0.17499999999999999"/>
    <n v="1"/>
    <s v="La plataforma LMS docebo se encuentra activa y funcionando de acuerdo a las  necsidades tecnicas requeridas "/>
    <n v="0.5"/>
    <n v="0.5"/>
    <n v="1.3461538461538462E-2"/>
  </r>
  <r>
    <m/>
    <m/>
    <m/>
    <s v="Gestión Tecnológica"/>
    <x v="12"/>
    <s v="3. Oficina Asesora de Planeación"/>
    <m/>
    <m/>
    <n v="7.6923076923076927E-2"/>
    <m/>
    <m/>
    <m/>
    <s v="Líder Gestión Tecnologíca "/>
    <n v="2"/>
    <s v="Prueba piloto del curso virtual para su posterior  salida a producción."/>
    <n v="0.5"/>
    <d v="2020-07-01T00:00:00"/>
    <d v="2020-12-01T00:00:00"/>
    <n v="3.8461538461538464E-2"/>
    <s v="Diana Poveda"/>
    <n v="0"/>
    <m/>
    <n v="0"/>
    <n v="1"/>
    <s v="La plataforma LMS docebo se encuentra activa y funcionando de acuerdo a las  necsidades tecnicas requeridas "/>
    <n v="0.5"/>
    <n v="0.5"/>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3"/>
    <s v="Puesta y funcionamiento del sistema de información Misional para la UAECOB. "/>
    <n v="7.6923076923076927E-2"/>
    <n v="1"/>
    <s v="Porcentaje"/>
    <s v="Entregar en funcionamiento el sistema de información Misional de la UAECOB"/>
    <s v="Líder Gestión Tecnologíca "/>
    <n v="1"/>
    <s v="Levantamiento de información"/>
    <n v="0.25"/>
    <d v="2020-02-15T00:00:00"/>
    <s v="31/04/2020"/>
    <n v="1.9230769230769232E-2"/>
    <s v="Líder Gestión Tecnologíca "/>
    <n v="0.25"/>
    <m/>
    <n v="6.25E-2"/>
    <n v="1"/>
    <s v="Iteración 1: Levantamiento de información y requerimientos (Procesos_x000a_Área - Subdirección de Gestión de riesgos, Subdirección Operativa,_x000a_Subdirección Logística, Subdirección de Gestión Corporativa y_x000a_Subdirección de Gestión Humana"/>
    <n v="0.25"/>
    <n v="0.25"/>
    <n v="4.807692307692308E-3"/>
  </r>
  <r>
    <m/>
    <m/>
    <m/>
    <s v="Gestión Tecnológica"/>
    <x v="12"/>
    <s v="3. Oficina Asesora de Planeación"/>
    <m/>
    <m/>
    <n v="7.6923076923076927E-2"/>
    <m/>
    <m/>
    <m/>
    <s v="Líder Gestión Tecnologíca "/>
    <n v="2"/>
    <s v="Parametrización y ajustes"/>
    <n v="0.25"/>
    <d v="2020-05-01T00:00:00"/>
    <d v="2020-05-30T00:00:00"/>
    <n v="1.9230769230769232E-2"/>
    <s v="Líder Gestión Tecnologíca "/>
    <n v="0"/>
    <m/>
    <n v="0"/>
    <n v="1"/>
    <s v="El Sistema instalado e implementado con un avance significativo en los ambientes de DIS3TECH."/>
    <n v="0.25"/>
    <n v="0.25"/>
    <n v="0"/>
  </r>
  <r>
    <m/>
    <m/>
    <m/>
    <s v="Gestión Tecnológica"/>
    <x v="12"/>
    <s v="3. Oficina Asesora de Planeación"/>
    <m/>
    <m/>
    <n v="7.6923076923076927E-2"/>
    <m/>
    <m/>
    <m/>
    <s v="Líder Gestión Tecnologíca "/>
    <n v="3"/>
    <s v="Pruebas "/>
    <n v="0.25"/>
    <d v="2020-06-01T00:00:00"/>
    <d v="2020-06-30T00:00:00"/>
    <n v="1.9230769230769232E-2"/>
    <s v="Líder Gestión Tecnologíca "/>
    <n v="0"/>
    <m/>
    <n v="0"/>
    <n v="0.7"/>
    <s v="Actualmente a medida que se va realizando el levantamiento de información de las áreas, se está generando la parametrización de los_x000a_componentes en el ambiente de desarrollo y pruebas, Se está avanzando con la parametrización y se estima ser entregada para iniciar_x000a_pruebas funcionales la primera semana del mes de junio."/>
    <n v="0.17499999999999999"/>
    <n v="0.12249999999999998"/>
    <n v="0"/>
  </r>
  <r>
    <m/>
    <m/>
    <m/>
    <s v="Gestión Tecnológica"/>
    <x v="12"/>
    <s v="3. Oficina Asesora de Planeación"/>
    <m/>
    <m/>
    <n v="7.6923076923076927E-2"/>
    <m/>
    <m/>
    <m/>
    <s v="Líder Gestión Tecnologíca "/>
    <n v="4"/>
    <s v="Capacitación"/>
    <n v="0.25"/>
    <d v="2020-07-01T00:00:00"/>
    <d v="2020-12-01T00:00:00"/>
    <n v="1.9230769230769232E-2"/>
    <s v="Líder Gestión Tecnologíca "/>
    <n v="0"/>
    <m/>
    <n v="0"/>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4"/>
    <s v="Registro nacional de bases de datos ante la Superintendencia de Industria y Comercio. "/>
    <n v="7.6923076923076927E-2"/>
    <n v="1"/>
    <s v="Porcentaje"/>
    <s v="Que todas las bases de datos digitales y físicas queden registradas ante el registro Nacional de base de datos"/>
    <s v="Líder Gestión Tecnologíca "/>
    <n v="1"/>
    <s v="Diagnóstico y levantamiento de información"/>
    <n v="0.33333333333333298"/>
    <d v="2020-01-01T00:00:00"/>
    <d v="2020-05-31T00:00:00"/>
    <n v="2.5641025641025616E-2"/>
    <s v="Eberto Palacio Royero"/>
    <n v="0.33"/>
    <s v="Se dio inicio al levantamiento de información de los archivos físicos de la Oficina Jurrdíca, el cual se suspendió por entrada del confinamiento decretado por el gobierno nacional, las actividades quedaron en un 33%"/>
    <n v="0.10999999999999989"/>
    <n v="1"/>
    <s v="En la Superintendecia de industria y comercio se tiene publicado la base de datos del Sistema Misional"/>
    <n v="0.33333333333333298"/>
    <n v="0.33333333333333298"/>
    <n v="8.4615384615384544E-3"/>
  </r>
  <r>
    <m/>
    <m/>
    <m/>
    <s v="Gestión Tecnológica"/>
    <x v="12"/>
    <s v="3. Oficina Asesora de Planeación"/>
    <m/>
    <m/>
    <n v="7.6923076923076927E-2"/>
    <m/>
    <m/>
    <m/>
    <s v="Líder Gestión Tecnologíca "/>
    <n v="2"/>
    <s v="Determinación si son susceptibles de inscripción"/>
    <n v="0.33333333333333298"/>
    <d v="2020-06-01T00:00:00"/>
    <d v="2020-07-31T00:00:00"/>
    <n v="2.5641025641025616E-2"/>
    <s v="Eberto Palacio Royero"/>
    <n v="0"/>
    <m/>
    <n v="0"/>
    <n v="1"/>
    <s v="En la Superintendecia de industria y comercio se tiene publicado la base de datos del Sistema Misional"/>
    <n v="0.33333333333333298"/>
    <n v="0.33333333333333298"/>
    <n v="0"/>
  </r>
  <r>
    <m/>
    <m/>
    <m/>
    <s v="Gestión Tecnológica"/>
    <x v="12"/>
    <s v="3. Oficina Asesora de Planeación"/>
    <m/>
    <m/>
    <n v="7.6923076923076927E-2"/>
    <m/>
    <m/>
    <m/>
    <s v="Líder Gestión Tecnologíca "/>
    <n v="3"/>
    <s v="Inscribirla ante la Superintendencia de industria y comercio"/>
    <n v="0.33333333333333298"/>
    <d v="2020-07-31T00:00:00"/>
    <d v="2020-08-31T00:00:00"/>
    <n v="2.5641025641025616E-2"/>
    <s v="Eberto Palacio Royero"/>
    <n v="0"/>
    <m/>
    <n v="0"/>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5"/>
    <s v="Migración de la data del misional antiguo al nuevo"/>
    <n v="7.6923076923076927E-2"/>
    <n v="1"/>
    <s v="Porcentaje"/>
    <s v="Migrar la información que soporte el misional nuevo"/>
    <s v="Líder Gestión Tecnologíca "/>
    <n v="1"/>
    <s v="Recibir información del modelo de Datos del nuevo misional"/>
    <n v="0.25"/>
    <d v="2020-02-15T00:00:00"/>
    <s v="31/04/2020"/>
    <n v="1.9230769230769232E-2"/>
    <s v="Eberto Palacio Royero"/>
    <n v="1"/>
    <s v="El proovedor se encuentra validando su modelo a partir de la información entregada por la entidad, nos encontramos en dicha validación."/>
    <n v="0.25"/>
    <n v="0"/>
    <m/>
    <n v="0"/>
    <n v="0"/>
    <n v="1.9230769230769232E-2"/>
  </r>
  <r>
    <m/>
    <m/>
    <m/>
    <s v="Gestión Tecnológica"/>
    <x v="12"/>
    <s v="3. Oficina Asesora de Planeación"/>
    <m/>
    <m/>
    <n v="7.6923076923076927E-2"/>
    <m/>
    <m/>
    <m/>
    <s v="Líder Gestión Tecnologíca "/>
    <n v="2"/>
    <s v="Establecer la concordancia en tipo de dato y relaciones con el antiguo"/>
    <n v="0.25"/>
    <d v="2020-04-01T00:00:00"/>
    <d v="2020-05-30T00:00:00"/>
    <n v="1.9230769230769232E-2"/>
    <s v="Eberto Palacio Royero"/>
    <n v="0"/>
    <m/>
    <n v="0"/>
    <n v="0.5"/>
    <s v="Se esta verificando la informacion que es suceptible a migrar al nuevo sistam misional"/>
    <n v="0.125"/>
    <e v="#REF!"/>
    <n v="0"/>
  </r>
  <r>
    <m/>
    <m/>
    <m/>
    <s v="Gestión Tecnológica"/>
    <x v="12"/>
    <s v="3. Oficina Asesora de Planeación"/>
    <m/>
    <m/>
    <n v="7.6923076923076927E-2"/>
    <m/>
    <m/>
    <m/>
    <s v="Líder Gestión Tecnologíca "/>
    <n v="3"/>
    <s v="Construcción de script para la migración"/>
    <n v="0.25"/>
    <d v="2020-06-01T00:00:00"/>
    <d v="2020-07-31T00:00:00"/>
    <n v="1.9230769230769232E-2"/>
    <s v="Eberto Palacio Royero"/>
    <n v="0"/>
    <m/>
    <n v="0"/>
    <m/>
    <m/>
    <n v="0"/>
    <n v="0"/>
    <n v="0"/>
  </r>
  <r>
    <m/>
    <m/>
    <m/>
    <s v="Gestión Tecnológica"/>
    <x v="12"/>
    <s v="3. Oficina Asesora de Planeación"/>
    <m/>
    <m/>
    <n v="7.6923076923076927E-2"/>
    <m/>
    <m/>
    <m/>
    <s v="Líder Gestión Tecnologíca "/>
    <n v="4"/>
    <s v="Verificación o validación de la información migrada. "/>
    <n v="0.25"/>
    <d v="2020-08-01T00:00:00"/>
    <d v="2020-12-15T00:00:00"/>
    <n v="1.9230769230769232E-2"/>
    <s v="Eberto Palacio Royero"/>
    <n v="0"/>
    <m/>
    <n v="0"/>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6"/>
    <s v="(Sistema integrado de admón. de personal) - Nuevo módulo de generación histórico para la liquidación de las demandas) "/>
    <n v="7.6923076923076927E-2"/>
    <n v="1"/>
    <s v="Porcentaje"/>
    <s v="La extracción automática de la información histórica de las liquidaciones de recargos y horas extras del personal Operativo UAECOB."/>
    <s v="Líder Gestión Tecnologíca "/>
    <n v="1"/>
    <s v="Análisis y diagnóstico de la información histórica de las liquidaciones."/>
    <n v="0.16666666666666669"/>
    <d v="2020-01-01T00:00:00"/>
    <d v="2020-01-31T00:00:00"/>
    <n v="1.2820512820512822E-2"/>
    <s v="Ana Mercedes Orjuela Rodrigrez"/>
    <n v="0.17"/>
    <s v="• Se deben cargar en SIAP las asignaciones básicas por cargo desde la vigencia 2007 hasta la vigencia 2019._x000a__x000a_• Se deben cargar en SIAP los turnos festivos mensuales por funcionario desde la vigencia 2007 hasta la vigencia 2019._x000a__x000a_• Se deben cargar en SIAP los turnos hábiles mensuales por funcionario desde la vigencia 2007 hasta la vigencia 2019._x000a__x000a_• Se deben definir los diferentes turnos, de acuerdo con el horario y el tipo de día (hábil, festivo, sábado)._x000a__x000a_• Se debe asignar el turno a cada día del mes, según el tipo de día y el rango de horas, para determinar los conceptos (horas extras o recargos) que le correspondan a cada día. Esto para todos los meses de las vigencias 2007 a 2019._x000a__x000a_• Se deben asignar los turnos diarios de cada mes a cada funcionario, según los turnos laborados. Esto para todos los meses de las vigencias 2007 a 2019._x000a__x000a_• Se debe crear un procedimiento, a través del cual se realice el cálculo por funcionario, de los valores por tipo de concepto y mes y que realice la diferencia entre lo calculado y lo pagado en cada mes. Esto para todos los meses de las vigencias 2007 a 2019._x000a_Este procedimiento debe generar la liquidación por funcionario y por mes._x000a_"/>
    <n v="2.8333333333333339E-2"/>
    <n v="1"/>
    <s v="Se realizó el analisis_x000a_de la información_x000a_historica, que esta en SIAP."/>
    <n v="0.16666666666666669"/>
    <n v="0.16666666666666669"/>
    <n v="2.1794871794871802E-3"/>
  </r>
  <r>
    <m/>
    <m/>
    <m/>
    <s v="Gestión Tecnológica"/>
    <x v="12"/>
    <s v="3. Oficina Asesora de Planeación"/>
    <m/>
    <m/>
    <n v="7.6923076923076927E-2"/>
    <m/>
    <m/>
    <m/>
    <s v="Líder Gestión Tecnologíca "/>
    <n v="2"/>
    <s v="Diseño del módulo de demandas. "/>
    <n v="0.16666666666666669"/>
    <d v="2020-02-01T00:00:00"/>
    <d v="2020-02-29T00:00:00"/>
    <n v="1.2820512820512822E-2"/>
    <s v="Ana Mercedes Orjuela Rodrigrez"/>
    <n v="0"/>
    <m/>
    <n v="0"/>
    <n v="1"/>
    <s v="Se creo la estructura de_x000a_las tablas._x000a_Creación dos nuevas opciónes en SIAP:_x000a_- liquidación de las demandas_x000a_- archivo plano la liquidación_x000a_  de las demandas"/>
    <n v="0.16666666666666669"/>
    <n v="0.16666666666666669"/>
    <n v="0"/>
  </r>
  <r>
    <m/>
    <m/>
    <m/>
    <s v="Gestión Tecnológica"/>
    <x v="12"/>
    <s v="3. Oficina Asesora de Planeación"/>
    <m/>
    <m/>
    <n v="7.6923076923076927E-2"/>
    <m/>
    <m/>
    <m/>
    <s v="Líder Gestión Tecnologíca "/>
    <n v="3"/>
    <s v="Desarrollo del módulo de demandas. "/>
    <n v="0.16666666666666669"/>
    <d v="2020-03-01T00:00:00"/>
    <d v="2020-06-30T00:00:00"/>
    <n v="1.2820512820512822E-2"/>
    <s v="Ana Mercedes Orjuela Rodrigrez"/>
    <n v="0"/>
    <m/>
    <n v="0"/>
    <n v="1"/>
    <s v="Desarrollo procedimiento:_x000a_•  Liquidación demandas"/>
    <n v="0.16666666666666669"/>
    <n v="0.16666666666666669"/>
    <n v="0"/>
  </r>
  <r>
    <m/>
    <m/>
    <m/>
    <s v="Gestión Tecnológica"/>
    <x v="12"/>
    <s v="3. Oficina Asesora de Planeación"/>
    <m/>
    <m/>
    <n v="7.6923076923076927E-2"/>
    <m/>
    <m/>
    <m/>
    <s v="Líder Gestión Tecnologíca "/>
    <n v="4"/>
    <s v="Pruebas de liquidación cálculo de las demandas. "/>
    <n v="0.16666666666666669"/>
    <d v="2020-07-01T00:00:00"/>
    <d v="2020-08-31T00:00:00"/>
    <n v="1.2820512820512822E-2"/>
    <s v="Ana Mercedes Orjuela Rodrigrez"/>
    <n v="0"/>
    <m/>
    <n v="0"/>
    <m/>
    <m/>
    <n v="0"/>
    <n v="0"/>
    <n v="0"/>
  </r>
  <r>
    <m/>
    <m/>
    <m/>
    <s v="Gestión Tecnológica"/>
    <x v="12"/>
    <s v="3. Oficina Asesora de Planeación"/>
    <m/>
    <m/>
    <n v="7.6923076923076927E-2"/>
    <m/>
    <m/>
    <m/>
    <s v="Líder Gestión Tecnologíca "/>
    <n v="5"/>
    <s v="Implementación del módulo de demandas.  "/>
    <n v="0.16666666666666669"/>
    <d v="2020-09-01T00:00:00"/>
    <d v="2020-09-30T00:00:00"/>
    <n v="1.2820512820512822E-2"/>
    <s v="Ana Mercedes Orjuela Rodrigrez"/>
    <n v="0"/>
    <m/>
    <n v="0"/>
    <m/>
    <m/>
    <n v="0"/>
    <n v="0"/>
    <n v="0"/>
  </r>
  <r>
    <m/>
    <m/>
    <m/>
    <s v="Gestión Tecnológica"/>
    <x v="12"/>
    <s v="3. Oficina Asesora de Planeación"/>
    <m/>
    <m/>
    <n v="7.6923076923076927E-2"/>
    <m/>
    <m/>
    <m/>
    <s v="Líder Gestión Tecnologíca "/>
    <n v="6"/>
    <s v="Puesta en producción del módulo de demandas. "/>
    <n v="0.16666666666666669"/>
    <d v="2020-10-01T00:00:00"/>
    <d v="2020-10-31T00:00:00"/>
    <n v="1.2820512820512822E-2"/>
    <s v="Ana Mercedes Orjuela Rodrigrez"/>
    <n v="0"/>
    <m/>
    <n v="0"/>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7"/>
    <s v="(Sistema integrado de admón. de personal) - Nuevo módulo de cálculo de recargos extras y compensatorios para la liquidación mensual de la nómina. "/>
    <n v="7.6923076923076927E-2"/>
    <n v="1"/>
    <s v="Porcentaje"/>
    <s v="Facilitar al usuario la liquidación de la nómina mensual"/>
    <s v="Líder Gestión Tecnologíca "/>
    <n v="1"/>
    <s v="Análisis y diagnóstico del Procedimiento que se lleva a cabo en las horas extras y recargos. "/>
    <n v="0.16666666666666669"/>
    <d v="2020-01-01T00:00:00"/>
    <d v="2020-01-31T00:00:00"/>
    <n v="1.2820512820512822E-2"/>
    <s v="Ana Mercedes Orjuela Rodrigrez"/>
    <n v="0.17"/>
    <s v="• Se definirnen los diferentes turnos, de acuerdo con el horario y el tipo de día (hábil, festivo, sábado)._x000a__x000a_• Se asignan el turno a cada día del mes, según el tipo de día y el rango de horas, para determinar los conceptos (recargos, extras o compensatorios) que le correspondan a cada día. _x000a__x000a_• Se asignan los turnos diarios a cada funcionario, según los turnos laborados. Esto para todos los días del periodo de liquidación._x000a__x000a_• Se crea un procedimiento, a través del cual se generen las novedades de recargos, extras y compensatorios mensuales por funcionario y por concepto._x000a_"/>
    <n v="2.8333333333333339E-2"/>
    <n v="1"/>
    <s v="Se realiza el analisis del _x000a_procedimiento, para el calculo mensual de las horas extras, recargos y  compensatorios, de acuedo a los turnos previamente eestablecidos."/>
    <n v="0.16666666666666669"/>
    <n v="0.16666666666666669"/>
    <n v="2.1794871794871802E-3"/>
  </r>
  <r>
    <m/>
    <m/>
    <m/>
    <s v="Gestión Tecnológica"/>
    <x v="12"/>
    <s v="3. Oficina Asesora de Planeación"/>
    <m/>
    <m/>
    <n v="7.6923076923076927E-2"/>
    <m/>
    <m/>
    <m/>
    <s v="Líder Gestión Tecnologíca "/>
    <n v="2"/>
    <s v="Diseño del módulo de cálculo de horas extras.  "/>
    <n v="0.16666666666666669"/>
    <d v="2020-02-01T00:00:00"/>
    <d v="2020-02-29T00:00:00"/>
    <n v="1.2820512820512822E-2"/>
    <s v="Ana Mercedes Orjuela Rodrigrez"/>
    <n v="0"/>
    <m/>
    <n v="0"/>
    <n v="1"/>
    <s v="Creación de la estructura de _x000a_las tablas._x000a_Creación en SIAP el submenú Horas extras._x000a_- Tipo turno_x000a_- Turno calendario_x000a_- Personal turno_x000a_- Crgar extras"/>
    <n v="0.16666666666666669"/>
    <n v="0.16666666666666669"/>
    <n v="0"/>
  </r>
  <r>
    <m/>
    <m/>
    <m/>
    <s v="Gestión Tecnológica"/>
    <x v="12"/>
    <s v="3. Oficina Asesora de Planeación"/>
    <m/>
    <m/>
    <n v="7.6923076923076927E-2"/>
    <m/>
    <m/>
    <m/>
    <s v="Líder Gestión Tecnologíca "/>
    <n v="3"/>
    <s v="Desarrollo del módulo de cálculo de horas extras. "/>
    <n v="0.16666666666666669"/>
    <d v="2020-03-01T00:00:00"/>
    <d v="2020-06-30T00:00:00"/>
    <n v="1.2820512820512822E-2"/>
    <s v="Ana Mercedes Orjuela Rodrigrez"/>
    <n v="0"/>
    <m/>
    <n v="0"/>
    <n v="0"/>
    <m/>
    <n v="0"/>
    <n v="0"/>
    <n v="0"/>
  </r>
  <r>
    <m/>
    <m/>
    <m/>
    <s v="Gestión Tecnológica"/>
    <x v="12"/>
    <s v="3. Oficina Asesora de Planeación"/>
    <m/>
    <m/>
    <n v="7.6923076923076927E-2"/>
    <m/>
    <m/>
    <m/>
    <s v="Líder Gestión Tecnologíca "/>
    <n v="4"/>
    <s v="Pruebas de liquidación del cálculo de horas extras.  "/>
    <n v="0.16666666666666669"/>
    <d v="2020-07-01T00:00:00"/>
    <d v="2020-08-31T00:00:00"/>
    <n v="1.2820512820512822E-2"/>
    <s v="Ana Mercedes Orjuela Rodrigrez"/>
    <n v="0"/>
    <m/>
    <n v="0"/>
    <m/>
    <m/>
    <n v="0"/>
    <n v="0"/>
    <n v="0"/>
  </r>
  <r>
    <m/>
    <m/>
    <m/>
    <s v="Gestión Tecnológica"/>
    <x v="12"/>
    <s v="3. Oficina Asesora de Planeación"/>
    <m/>
    <m/>
    <n v="7.6923076923076927E-2"/>
    <m/>
    <m/>
    <m/>
    <s v="Líder Gestión Tecnologíca "/>
    <n v="5"/>
    <s v="Implementación del módulo cálculo de horas extras. "/>
    <n v="0.16666666666666669"/>
    <d v="2020-09-01T00:00:00"/>
    <d v="2020-09-30T00:00:00"/>
    <n v="1.2820512820512822E-2"/>
    <s v="Ana Mercedes Orjuela Rodrigrez"/>
    <n v="0"/>
    <m/>
    <n v="0"/>
    <m/>
    <m/>
    <n v="0"/>
    <n v="0"/>
    <n v="0"/>
  </r>
  <r>
    <m/>
    <m/>
    <m/>
    <s v="Gestión Tecnológica"/>
    <x v="12"/>
    <s v="3. Oficina Asesora de Planeación"/>
    <m/>
    <m/>
    <n v="7.6923076923076927E-2"/>
    <m/>
    <m/>
    <m/>
    <s v="Líder Gestión Tecnologíca "/>
    <n v="6"/>
    <s v="Puesta en producción del módulo cálculo de horas extras. "/>
    <n v="0.16666666666666669"/>
    <d v="2020-10-01T00:00:00"/>
    <d v="2020-10-31T00:00:00"/>
    <n v="1.2820512820512822E-2"/>
    <s v="Ana Mercedes Orjuela Rodrigrez"/>
    <n v="0"/>
    <m/>
    <n v="0"/>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8"/>
    <s v="SICOVI , SIREP, y certificaciones."/>
    <n v="7.6923076923076927E-2"/>
    <n v="1"/>
    <s v="Porcentaje"/>
    <s v="Mejoras y actualizaciones de las aplicaciones SICOVI, SIREP, Y Certificaciones."/>
    <s v="Líder Gestión Tecnologíca "/>
    <n v="1"/>
    <s v="Levantamiento de información para los requerimientos de las áreas interesadas en cada uno de las aplicaciones respectivas."/>
    <n v="0.25"/>
    <d v="2020-01-01T00:00:00"/>
    <d v="2020-03-31T00:00:00"/>
    <n v="1.9230769230769232E-2"/>
    <s v="Luis Alberto Carmona Pertuz"/>
    <n v="0.23"/>
    <s v="Se realizaron las reuniones respecto a los requerimientos del sistema Certificaciones._x000a_Los cambios realizados en SICOVI, no fueron por requerimientos de los usuarios, si no porque era necesario las implementaciones de consultas en los registros de funcionarios y visitantes para un mejor desempeño del usuario final._x000a_la migración realizada de SIREP  hacia la aplicación MISCIO, se hizo con el objetivo de disminuir el número de aplicaciones instalas en el servidor de producción y para seguir desarrollando los nuevos módulos de administración de servicos que presta la entidad y que son requeridos por las subdirecciones._x000a_"/>
    <n v="5.7500000000000002E-2"/>
    <n v="1"/>
    <s v="Para las aplicaciones SICOVI, SIREP, y Certificaciones se mantienen en funcionamiento.en espera de nuevos requerimiento"/>
    <n v="0.25"/>
    <n v="0.25"/>
    <n v="4.4230769230769237E-3"/>
  </r>
  <r>
    <m/>
    <m/>
    <m/>
    <s v="Gestión Tecnológica"/>
    <x v="12"/>
    <s v="3. Oficina Asesora de Planeación"/>
    <m/>
    <m/>
    <n v="7.6923076923076927E-2"/>
    <m/>
    <m/>
    <m/>
    <s v="Líder Gestión Tecnologíca "/>
    <n v="2"/>
    <s v="Desarrollo de los requerimientos aprobados durante el período."/>
    <n v="0.25"/>
    <d v="2020-04-01T00:00:00"/>
    <d v="2020-07-31T00:00:00"/>
    <n v="1.9230769230769232E-2"/>
    <s v="Luis Alberto Carmona Pertuz"/>
    <n v="0"/>
    <m/>
    <n v="0"/>
    <n v="1"/>
    <s v="Para las aplicaciones SICOVI, SIREP, y Certificaciones se mantienen en funcionamiento.en espera de nuevos requerimiento"/>
    <n v="0.25"/>
    <n v="0.25"/>
    <n v="0"/>
  </r>
  <r>
    <m/>
    <m/>
    <m/>
    <s v="Gestión Tecnológica"/>
    <x v="12"/>
    <s v="3. Oficina Asesora de Planeación"/>
    <m/>
    <m/>
    <n v="7.6923076923076927E-2"/>
    <m/>
    <m/>
    <m/>
    <s v="Líder Gestión Tecnologíca "/>
    <n v="3"/>
    <s v="Realizar las pruebas unitarias de los cambios de mejoras presentados en las aplicaciones."/>
    <n v="0.25"/>
    <d v="2020-08-01T00:00:00"/>
    <d v="2020-09-30T00:00:00"/>
    <n v="1.9230769230769232E-2"/>
    <s v="Luis Alberto Carmona Pertuz"/>
    <n v="0"/>
    <m/>
    <n v="0"/>
    <m/>
    <m/>
    <n v="0"/>
    <n v="0"/>
    <n v="0"/>
  </r>
  <r>
    <m/>
    <m/>
    <m/>
    <s v="Gestión Tecnológica"/>
    <x v="12"/>
    <s v="3. Oficina Asesora de Planeación"/>
    <m/>
    <m/>
    <n v="7.6923076923076927E-2"/>
    <m/>
    <m/>
    <m/>
    <s v="Líder Gestión Tecnologíca "/>
    <n v="4"/>
    <s v="Actualización de las aplicaciones que se encuentran en ambiente de producción (Servidor de Aplicaciones)."/>
    <n v="0.25"/>
    <d v="2020-10-01T00:00:00"/>
    <d v="2020-12-31T00:00:00"/>
    <n v="1.9230769230769232E-2"/>
    <s v="Luis Alberto Carmona Pertuz"/>
    <n v="0"/>
    <m/>
    <n v="0"/>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9"/>
    <s v="Sistema del liquidador misional (SLM)"/>
    <n v="7.6923076923076927E-2"/>
    <n v="1"/>
    <s v="Porcentaje"/>
    <s v="Aplicación lista para salir al ambiente de producción - Sistema del Liquidador Misional (SLM)"/>
    <s v="Líder Gestión Tecnologíca "/>
    <n v="1"/>
    <s v="Verificación de la formulación implementada en la aplicación contra la formulación plasmada en la resolución de cobros de servicios de la entidad."/>
    <n v="0.5"/>
    <d v="2020-01-01T00:00:00"/>
    <d v="2020-07-31T00:00:00"/>
    <n v="3.8461538461538464E-2"/>
    <s v="Luis Alberto Carmona Pertuz"/>
    <n v="0"/>
    <s v="No se ha podido hacer avance en esta actividad debido a que esta, depende de la resolución que explica las formulaciones de los diferentes cobros de los servicios que presta la entidad. Estamos en la espera de la solicitud que debe realizar la persona responsable de este tema y del tiempo en que se demoren en atenderla."/>
    <n v="0"/>
    <n v="0"/>
    <m/>
    <n v="0"/>
    <n v="0"/>
    <n v="0"/>
  </r>
  <r>
    <m/>
    <m/>
    <m/>
    <s v="Gestión Tecnológica"/>
    <x v="12"/>
    <s v="3. Oficina Asesora de Planeación"/>
    <m/>
    <m/>
    <n v="7.6923076923076927E-2"/>
    <m/>
    <m/>
    <m/>
    <s v="Líder Gestión Tecnologíca "/>
    <n v="2"/>
    <s v="Instalación de la aplicación en ambiente de producción (Servidor de aplicaciones). "/>
    <n v="0.5"/>
    <d v="2020-08-01T00:00:00"/>
    <d v="2020-12-12T00:00:00"/>
    <n v="3.8461538461538464E-2"/>
    <s v="Luis Alberto Carmona Pertuz"/>
    <n v="0"/>
    <m/>
    <n v="0"/>
    <n v="1"/>
    <s v="Este se encuentra desarrollado al 100% pero se esta a la espera de la resolucion ._x000a_Esta aplicación se está desarrollando en el sistema misional de servicios MISCIO y los avances que han hecho son los siguiente: Configuración del sistema (menu de navegacion, menu de navegacion por rol, roles, parametricas, preacuerdos, recibo de pagos de servicios,  legalizaciones (recibo de caja) y el módulo miscio-bricim (web) para la  descarga del recibo de pago por parte de las empresas._x000a_"/>
    <n v="0.5"/>
    <n v="0.5"/>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10"/>
    <s v="Sistema de administración de capacitación a brigadistas contra incendios empresariales Clase 1 (MISCIO-BRICIM)"/>
    <n v="7.6923076923076927E-2"/>
    <n v="1"/>
    <s v="Porcentaje"/>
    <s v="Aplicación lista para salir al ambiente de producción el sistema de administración de capacitación a brigadistas contra incendios empresariales clase 1"/>
    <s v="Líder Gestión Tecnologíca "/>
    <n v="1"/>
    <s v="Realizar el desarrollo de las funcionalidades."/>
    <n v="0.33333333333333298"/>
    <d v="2020-01-01T00:00:00"/>
    <d v="2020-03-31T00:00:00"/>
    <n v="2.5641025641025616E-2"/>
    <s v="Luis Alberto Carmona Pertuz"/>
    <n v="1"/>
    <s v="Esta aplicación se está desarrollando en el sistema misional de servicios MISCIO y los avances que han hecho son los siguiente: Configuración del sistema (menu de navegacion, menu de navegacion por rol, roles, parametricas, preacuerdos, recibo de pagos de servicios,  legalizaciones (recibo de caja) y el módulo miscio-bricim (web) para la  descarga del recibo de pago por parte de las empresas."/>
    <n v="0.33333333333333298"/>
    <m/>
    <m/>
    <n v="0"/>
    <n v="0"/>
    <n v="2.5641025641025616E-2"/>
  </r>
  <r>
    <m/>
    <m/>
    <m/>
    <s v="Gestión Tecnológica"/>
    <x v="12"/>
    <s v="3. Oficina Asesora de Planeación"/>
    <m/>
    <m/>
    <n v="7.6923076923076927E-2"/>
    <m/>
    <m/>
    <m/>
    <s v="Líder Gestión Tecnologíca "/>
    <n v="2"/>
    <s v="Realizar las pruebas unitarias de la aplicación."/>
    <n v="0.33333333333333298"/>
    <d v="2020-04-01T00:00:00"/>
    <d v="2020-07-31T00:00:00"/>
    <n v="2.5641025641025616E-2"/>
    <s v="Luis Alberto Carmona Pertuz"/>
    <n v="0"/>
    <m/>
    <n v="0"/>
    <n v="1"/>
    <s v="Esta aplicación se está desarrollando en el sistema misional de servicios MISCIO y los avances que han hecho son los siguiente: Configuración del sistema (menu de navegacion, menu de navegacion por rol, roles, parametricas, preacuerdos, recibo de pagos de servicios,  legalizaciones (recibo de caja) y el módulo miscio-bricim (web) para la  descarga del recibo de pago por parte de las empresas."/>
    <n v="0.33333333333333298"/>
    <n v="0.33333333333333298"/>
    <n v="0"/>
  </r>
  <r>
    <m/>
    <m/>
    <m/>
    <s v="Gestión Tecnológica"/>
    <x v="12"/>
    <s v="3. Oficina Asesora de Planeación"/>
    <m/>
    <m/>
    <n v="7.6923076923076927E-2"/>
    <m/>
    <m/>
    <m/>
    <s v="Líder Gestión Tecnologíca "/>
    <n v="3"/>
    <s v="Instalación de la aplicación en ambiente de producción (Servidor de aplicaciones). "/>
    <n v="0.33333333333333298"/>
    <d v="2020-08-01T00:00:00"/>
    <d v="2020-12-12T00:00:00"/>
    <n v="2.5641025641025616E-2"/>
    <s v="Luis Alberto Carmona Pertuz"/>
    <n v="0"/>
    <m/>
    <n v="0"/>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11"/>
    <s v="Ventanilla única de atención ciudadano. "/>
    <n v="7.6923076923076927E-2"/>
    <n v="1"/>
    <s v="Porcentaje"/>
    <s v="Implementación de un servicio y/o tramite en la ventanilla única de Atención al Ciudadano."/>
    <s v="Líder Gestión Tecnologíca "/>
    <n v="1"/>
    <s v="Publicacion en la pagina web"/>
    <n v="1"/>
    <d v="2020-02-01T00:00:00"/>
    <d v="2020-06-30T00:00:00"/>
    <n v="7.6923076923076927E-2"/>
    <s v="Luis Alberto Carmona Pertuz"/>
    <n v="1"/>
    <s v="Se realizo la publicacion de la Ventanilla unica en el sitio web de la Entidad"/>
    <n v="1"/>
    <m/>
    <m/>
    <n v="0"/>
    <n v="0"/>
    <n v="7.6923076923076927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12"/>
    <s v="Diseño, desarrollo e implementación de la nueva intranet para la UAECOB"/>
    <n v="7.6923076923076927E-2"/>
    <n v="1"/>
    <s v="Porcentaje"/>
    <s v="Realizar el diseño, desarrollo de la nueva Intranet para la UAECOB"/>
    <s v="Líder Gestión Tecnologíca "/>
    <n v="1"/>
    <s v="Socializacion al interior de la Entidad"/>
    <n v="1"/>
    <d v="2020-02-01T00:00:00"/>
    <d v="2020-06-30T00:00:00"/>
    <n v="7.6923076923076927E-2"/>
    <s v="Juan Carlos Camacho"/>
    <n v="0.25"/>
    <s v="Se realizo los cambios en programa css y html ( colocres y diseño )  se esta ajustando el contido de la Revisata Bomberos hoy y Seguridad y salud en el Trabajo "/>
    <n v="0.25"/>
    <n v="0.25"/>
    <s v="La intranet ya se encuentra en produccion y se esta gestionando con prensa el lanzamiento"/>
    <n v="0.25"/>
    <n v="6.25E-2"/>
    <n v="1.9230769230769232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12"/>
    <s v="3. Oficina Asesora de Planeación"/>
    <n v="13"/>
    <s v="Transición de la Estrategia de Gobierno en linea a la implementacion de la Política de Gobierno Digital "/>
    <n v="7.6923076923076927E-2"/>
    <n v="1"/>
    <s v="Porcentaje"/>
    <s v="Seguimiento, mantenimiento e implementación de la politica de Gobierno Digital."/>
    <s v="Líder Gestión Tecnologíca "/>
    <n v="1"/>
    <s v="Seguimiento, mantenimiento e implementación de la politica de Gobierno Digital."/>
    <n v="1"/>
    <d v="2020-02-01T00:00:00"/>
    <d v="2020-12-31T00:00:00"/>
    <n v="7.6923076923076927E-2"/>
    <s v="Juan Carlos Camacho"/>
    <n v="0.25"/>
    <s v="Se realizo el sotenimiento a los logros de Transparecnia, Participación, Colaboración, tramites y servicios, PQRSD y se realizo una mueva matriz de seguimieto para Gobierno Digital 2020"/>
    <n v="0.25"/>
    <n v="0.25"/>
    <s v="Se realizo el sotenimiento a los logros de Transparecnia, Participación, Colaboración, tramites y servicios, se realiza el catalogo de servicios con el fin de verificar procedimentalmente la virtualizacion parcial o total de los servicios"/>
    <n v="0.25"/>
    <n v="6.25E-2"/>
    <n v="1.9230769230769232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Conocimiento del Riesgo"/>
    <x v="13"/>
    <s v="5. Subdirección de Gestión del Riesgo"/>
    <n v="5"/>
    <s v="Identificar y desarrollar  requerimientos de necesidades para el levantamiento de todo lo necesario para nuevo sistema de infomacion misional (Submodulo de revisones Tecnicas procesos presenciales y virtuales)."/>
    <n v="0.06"/>
    <n v="5"/>
    <s v="Empresas capacitadas"/>
    <s v="Realizar 5 capacitaciones virtuales objeto de la resolución 256 de 2014."/>
    <s v="Subdirección de Gestión del Riesgo."/>
    <n v="1"/>
    <s v="1. Estudio de casos (Mesas de Trabajo) "/>
    <n v="0.33"/>
    <d v="2020-05-04T00:00:00"/>
    <s v="31/09/2020"/>
    <m/>
    <m/>
    <m/>
    <s v="Las actividades de este producto está programadas para iniciar en el tercer trimestre de la vigencia"/>
    <n v="0"/>
    <n v="0"/>
    <s v="Se han adelantado mesas de trabajo con los interesados para definir el desarrollo del sistema"/>
    <n v="0"/>
    <n v="0"/>
    <n v="0"/>
  </r>
  <r>
    <m/>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m/>
    <x v="13"/>
    <s v="5. Subdirección de Gestión del Riesgo"/>
    <m/>
    <m/>
    <n v="0.06"/>
    <m/>
    <m/>
    <m/>
    <s v="Subdirección de Gestión del Riesgo."/>
    <n v="2"/>
    <s v="2. Flujos y parametrizacion "/>
    <n v="0.33"/>
    <d v="2020-05-04T00:00:00"/>
    <s v="31/09/2020"/>
    <m/>
    <m/>
    <m/>
    <m/>
    <n v="0"/>
    <n v="0"/>
    <m/>
    <n v="0"/>
    <n v="0"/>
    <n v="0"/>
  </r>
  <r>
    <m/>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m/>
    <x v="13"/>
    <s v="5. Subdirección de Gestión del Riesgo"/>
    <m/>
    <m/>
    <n v="0.06"/>
    <m/>
    <m/>
    <m/>
    <s v="Subdirección de Gestión del Riesgo."/>
    <n v="3"/>
    <s v="3. Levantamiento de estudios previos (incluido Hadware y Software)"/>
    <n v="0.34"/>
    <d v="2020-10-01T00:00:00"/>
    <d v="2020-12-31T00:00:00"/>
    <m/>
    <m/>
    <m/>
    <m/>
    <n v="0"/>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1"/>
    <m/>
    <n v="6"/>
    <s v="Formulación y/o Actualización de la Guía Técnica de CONDICIONES Y REQUISITOS PARA ARTEFACTOS PIROTÉCNICOS, FUEGOS ARTIFICIALES, PÓLVORA Y GLOBOS"/>
    <n v="0.06"/>
    <n v="100"/>
    <s v="Porcentual"/>
    <s v="Formulación y/o Actualización del 100% de la Guía Técnica de CONDICIONES Y REQUISITOS PARA ARTEFACTOS PIROTÉCNICOS, FUEGOS ARTIFICIALES, PÓLVORA Y GLOBOS"/>
    <s v="Subdirección de Gestión del Riesgo."/>
    <n v="1"/>
    <s v="1. Revisión de la guía  (45%)"/>
    <n v="0.45"/>
    <d v="2020-04-01T00:00:00"/>
    <s v="31/06/2020"/>
    <m/>
    <m/>
    <n v="1"/>
    <m/>
    <n v="0.45"/>
    <n v="1"/>
    <s v="Se actualizó la Guia tecnica , CONDICIONES Y REQUISITOS PARA ARTEFACTOS PIROTÉCNICOS, FUEGOS ARTIFICIALES, PÓLVORA Y GLOBOS, la cual se encuentra en proceso de Revision por parte del Subdirector de Gestión del Riesgo"/>
    <n v="0.45"/>
    <n v="0.45"/>
    <n v="2.7E-2"/>
  </r>
  <r>
    <m/>
    <m/>
    <m/>
    <m/>
    <x v="1"/>
    <m/>
    <m/>
    <m/>
    <n v="0.06"/>
    <m/>
    <m/>
    <m/>
    <s v="Subdirección de Gestión del Riesgo."/>
    <n v="2"/>
    <s v="2. Actualización de la guía de acuerdo a la normatividad vigente . (45%)"/>
    <n v="0.45"/>
    <d v="2020-07-01T00:00:00"/>
    <d v="2020-11-30T00:00:00"/>
    <m/>
    <m/>
    <m/>
    <m/>
    <n v="0"/>
    <m/>
    <m/>
    <n v="0"/>
    <n v="0"/>
    <n v="0"/>
  </r>
  <r>
    <m/>
    <m/>
    <m/>
    <m/>
    <x v="13"/>
    <s v="5. Subdirección de Gestión del Riesgo"/>
    <m/>
    <m/>
    <n v="0.06"/>
    <m/>
    <m/>
    <m/>
    <s v="Subdirección de Gestión del Riesgo."/>
    <n v="3"/>
    <s v="3. Publicación de la guía en la ruta de la calidad. (10%)"/>
    <n v="0.1"/>
    <d v="2020-12-01T00:00:00"/>
    <d v="2020-12-31T00:00:00"/>
    <m/>
    <m/>
    <m/>
    <m/>
    <n v="0"/>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7"/>
    <s v="Diseñar la “Capacitación de Reentrenamiento Virtual para las Brigadas Contra Incendio Clase I”."/>
    <n v="0.06"/>
    <n v="1"/>
    <s v="Porcentaje"/>
    <s v="Elaboración del documento &quot;Reentrenamiento Virtual Brigadas Contra Incendio Clase I”."/>
    <s v="Subdirección de Gestión del Riesgo."/>
    <n v="1"/>
    <s v="Revisión del material de capacitación para las brigadas contra incendio. "/>
    <n v="0.2"/>
    <d v="2020-04-01T00:00:00"/>
    <d v="2020-05-01T00:00:00"/>
    <m/>
    <m/>
    <m/>
    <s v="En coherencia con reunión de trabajo del 5 de marzo de 2020 efectuada con el Sargento Yesid Ramirez, respecto a virtualización de Reentrenamiento brigadas contra incendios clase uno, en donde se efecutó cronograma de trabajo para la revisión de contenidos y ajuste de los mismos. _x000a_Es así que se envía  correo de conclusiones de la reunión y compromisos el dia frente a la misma. El material de curriculo de acuerdo a lo establecido por el articulo 16 de la resolución 256 de 2014, fue enviado el día 6 de abril de 2020 por el Sargento Yesid Ramirez , en cumplimiento de cronograma de trabajo. De igual manera, el banco de preguntas para la evaluación del  curriculo del participante fue diseñado y entregado por el equipo de instructores del turno No 3, lidedaro por el Sargento Yesid Ramirez._x000a_Así mismo el material de contenido fue remitido a Oficina Asesora de Prensa para su revisión el día 23 de abril de 2020. _x000a_ Anexos._x000a_a. Acta de trabajo del 5 de marzo de 2020,_x000a_b. Cronograma de trabajo, _x000a_c. Correo de compromisos de dicha reunión _x000a_d. material de contendios revisado y ajustado. _x000a_e. Banco de preguntas reentrenamiento. "/>
    <n v="0"/>
    <m/>
    <s v="En coherencia con reunión de trabajo del 5 de marzo de 2020 efectuada con el Sargento Yesid Ramirez, respecto a virtualización de Reentrenamiento brigadas contra incendios clase uno, en donde se efecutó cronograma de trabajo para la revisión de contenidos y ajuste de los mismos. _x000a_Es así que se envía  correo de conclusiones de la reunión y compromisos el dia frente a la misma. El material de curriculo de acuerdo a lo establecido por el articulo 16 de la resolución 256 de 2014, fue enviado el día 6 de abril de 2020 por el Sargento Yesid Ramirez , en cumplimiento de cronograma de trabajo. De igual manera, el banco de preguntas para la evaluación del  curriculo del participante fue diseñado y entregado por el equipo de instructores del turno No 3, lidedaro por el Sargento Yesid Ramirez._x000a_Así mismo el material de contenido fue remitido a Oficina Asesora de Prensa para su revisión el día 23 de abril de 2020. _x000a_ Anexos._x000a_a. Acta de trabajo del 5 de marzo de 2020,_x000a_b. Cronograma de trabajo, _x000a_c. Correo de compromisos de dicha reunión _x000a_d. material de contendios revisado y ajustado. _x000a_e. Banco de preguntas reentrenamiento. "/>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m/>
    <m/>
    <n v="0.06"/>
    <m/>
    <m/>
    <m/>
    <s v="Subdirección de Gestión del Riesgo."/>
    <n v="2"/>
    <s v="Elaboración del documento proyecto de &quot;Virtualización de Capacitación a Brigadas Empresariales&quot;."/>
    <n v="0.6"/>
    <d v="2020-05-02T00:00:00"/>
    <d v="2020-11-30T00:00:00"/>
    <m/>
    <m/>
    <m/>
    <s v="Se formula proyecto de vritualización de reentrenamiento, con un 70% de avance, tal como se refleja en el cronograma anexo oen el item No 1"/>
    <n v="0"/>
    <m/>
    <s v="Se formula proyecto de vritualización de reentrenamiento, con un 70% de avance, tal como se refleja en el cronograma anexo oen el item No 1"/>
    <n v="0.6"/>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m/>
    <m/>
    <n v="0.06"/>
    <m/>
    <m/>
    <m/>
    <s v="Subdirección de Gestión del Riesgo."/>
    <n v="3"/>
    <s v="Presentación del proyecto al Subdirector de Gestión del riesgo. "/>
    <n v="0.2"/>
    <d v="2020-12-01T00:00:00"/>
    <d v="2020-12-31T00:00:00"/>
    <m/>
    <m/>
    <m/>
    <m/>
    <n v="0"/>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8"/>
    <s v="Mesas de trabajo para la articulacion del modelo Educativo del Proceso de Capacitacion Acorde con lo establecido por la Academis Res. 09-70807-11 de 2019."/>
    <n v="0.06"/>
    <n v="3"/>
    <s v="Actas de Reunion"/>
    <s v="Se realizarán 3 mesas de trabajo con las areas competentes para articular los requerimientos del model educativo establecidos en la academia"/>
    <s v="Subdirección de Gestión del Riesgo."/>
    <n v="1"/>
    <s v="Mesas de trabajo con la Subdireccion de Gestion Humana."/>
    <n v="1"/>
    <d v="2020-04-01T00:00:00"/>
    <d v="2020-12-31T00:00:00"/>
    <m/>
    <m/>
    <m/>
    <m/>
    <n v="0"/>
    <n v="0.25"/>
    <s v="Desde la linea de formación y eduación se realizó reunión de trabajo vía meet, con el Sargento Edgar Rojas y Luara Salgado , e instructores turno 3, liderados por Sgto Yesid Ramirez , el dia  22 de abril de 2020.  Entre los temas se abordo  la articulación con academia en relación a Método pedagógicas, se concluye que en la actualidad SGH-Academia aclara que se enfocan esfuerzos hacia el cumplimiento de requisitos para implementar el curso de técnico laboral, y sumado a que los procesos de_x000a_capacitación de la SGR entre ellos brigadas contraincendios, ya cuentan con aval de la DNBC, y otros como comunitaria, pirotecnia etc, son estructurados bajo los lineamientos definidos por la SGR, no habría problema en la migración de los mismos, en el momento que se requiera._x000a_"/>
    <n v="0.25"/>
    <n v="6.25E-2"/>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9"/>
    <s v="Proyecto de virtualización de Capacitación Comunitaria"/>
    <n v="0.06"/>
    <n v="100"/>
    <s v="Porcentual"/>
    <s v="Elaboracion del documento &quot;Proyecto de virtualización de Capacitación Comunitaria&quot;"/>
    <s v="Subdirección de Gestión del Riesgo."/>
    <n v="1"/>
    <s v="Revisión del material d capacitación para brigadas contra incendio"/>
    <n v="0.2"/>
    <d v="2020-04-01T00:00:00"/>
    <d v="2020-05-01T00:00:00"/>
    <m/>
    <m/>
    <m/>
    <m/>
    <n v="0"/>
    <n v="0"/>
    <s v="Para el periodo no se generó la revisión del material dado que el profesional refente que tenia obligación contractual , fue asginado a C4 dada la situación de pandemia. Sin embargo, se realizó un primer acercamiento del tema el dia 16 de abril de 2020, endonde se envia un correo al Cabo Diego Daza, Instructor de la SGR para el tema, enviandole material para ser revisado como es el procedimiento, justificación de vigencia de carnés . _x000a_En esta linea,  se realizó reunión via meet, el dia 26 de junio de 2020, con los instructoer del turno No 2 para la revisión técnicas de los contenidos en contrastre con la normtividad aplicable Decreto 751 de 2001 y Decreto 360 de 2018. En este contexto y una vez se revisó el material se dío lugar a el cronograma de trabajo para efectuar consultas y realizar ajustes de contenidos. Se anexa:  Correo del dia 16 de abril de 2020,  correo de conclusioenes de acta de reunión vía meet  del dia 26 de junio de 2020 y cronograma de trabajo en articulación con el turno 2 de instructores liderado por el Sgto Diego Daza. "/>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m/>
    <m/>
    <n v="0.06"/>
    <m/>
    <m/>
    <m/>
    <s v="Subdirección de Gestión del Riesgo."/>
    <n v="2"/>
    <s v="Elaboración del documento proyecto de &quot;Virtualización de capacitación a brigadas empresariales&quot;"/>
    <n v="0.6"/>
    <d v="2020-05-02T00:00:00"/>
    <d v="2020-11-30T00:00:00"/>
    <m/>
    <m/>
    <m/>
    <m/>
    <n v="0"/>
    <n v="0.34"/>
    <m/>
    <n v="0.20400000000000001"/>
    <n v="6.9360000000000005E-2"/>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m/>
    <m/>
    <n v="0.06"/>
    <m/>
    <m/>
    <m/>
    <s v="Subdirección de Gestión del Riesgo."/>
    <n v="3"/>
    <s v="Presentación del proyecto al Subdirector de Gestión del riesgo "/>
    <n v="0.2"/>
    <d v="2020-12-01T00:00:00"/>
    <d v="2020-12-31T00:00:00"/>
    <m/>
    <m/>
    <m/>
    <m/>
    <n v="0"/>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10"/>
    <s v="Desarrollo del material audiovisual para curso virtual Nicolás Quevedo Rizo y/o Forestales."/>
    <n v="0.06"/>
    <s v="2 Presentaciones y 5 videos"/>
    <s v="Unidad"/>
    <s v="Elaborar material pedagogico para la virtualizacion del curso."/>
    <s v="Subdirección de Gestión del Riesgo."/>
    <n v="1"/>
    <s v="Mesas de trabajo con la oficina asesora de planeacion y prensa"/>
    <n v="0.2"/>
    <d v="2020-05-01T00:00:00"/>
    <d v="2020-05-30T00:00:00"/>
    <n v="0.2"/>
    <m/>
    <m/>
    <s v="Durante el trimestre se realizaron tres reuniones con las OA de Prensa y Planeación, para diseñar la estrategia de desarrollo de las presentaciones y vídeos del curso presencial."/>
    <n v="0"/>
    <n v="0"/>
    <s v="Durante el trimestre se realizaron tres reuniones con las OA de Prensa y Planeación, para diseñar la estrategia de desarrollo de las presentaciones y vídeos del curso presencial."/>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m/>
    <m/>
    <n v="0.06"/>
    <m/>
    <m/>
    <m/>
    <s v="Subdirección de Gestión del Riesgo."/>
    <n v="2"/>
    <s v="Diseño de Presentaciones del curso."/>
    <n v="0.4"/>
    <d v="2020-05-01T00:00:00"/>
    <d v="2020-05-30T00:00:00"/>
    <m/>
    <m/>
    <m/>
    <s v="Durante el trimestre se realizaron tres reuniones con las OA de Prensa y Planeación, para diseñar la estrategia de desarrollo de las presentaciones y vídeos del curso presencial."/>
    <n v="0"/>
    <n v="0"/>
    <s v="Durante el trimestre se realizaron tres reuniones con las OA de Prensa y Planeación, para diseñar la estrategia de desarrollo de las presentaciones y vídeos del curso presencial."/>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m/>
    <m/>
    <n v="0.06"/>
    <m/>
    <m/>
    <m/>
    <s v="Subdirección de Gestión del Riesgo."/>
    <n v="3"/>
    <s v="Elaboración de videos del curso."/>
    <n v="0.4"/>
    <d v="2020-06-01T00:00:00"/>
    <d v="2020-09-30T00:00:00"/>
    <m/>
    <m/>
    <m/>
    <m/>
    <n v="0"/>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11"/>
    <s v="Elaboracion de insumos para página y aplicación interactiva del Club Bomberitos. "/>
    <n v="0.06"/>
    <s v=" 6 guiones y  6 actividades interactivas"/>
    <s v="Unidad"/>
    <s v="Elaboracion 6 guiones y diseño de 6 actividades interactivas"/>
    <s v="Subdirección de Gestión del Riesgo."/>
    <n v="1"/>
    <s v="Mesas de trabajo con la oficina asesora de planeacion y prensa"/>
    <n v="0.2"/>
    <d v="2020-04-01T00:00:00"/>
    <d v="2020-04-30T00:00:00"/>
    <m/>
    <m/>
    <m/>
    <s v="Se realizaron mesas de trabajo con Prensa, Planeación y un tercero para definir las fases por las que estará compuesta la página web._x000a__x000a_Se cuenta con un diseño de interfaz para la página._x000a__x000a_Avanzar en el desarrollo y diseño de actividades, según público objetivo por edades._x000a__x000a_Redactar los textos con lenguaje infantil y juvenil. "/>
    <n v="0"/>
    <n v="0"/>
    <s v="Se realizaron mesas de trabajo con Prensa, Planeación y un tercero para definir las fases por las que estará compuesta la página web._x000a__x000a_Se cuenta con un diseño de interfaz para la página._x000a__x000a_Avanzar en el desarrollo y diseño de actividades, según público objetivo por edades._x000a__x000a_Redactar los textos con lenguaje infantil y juvenil. "/>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m/>
    <m/>
    <n v="0.06"/>
    <m/>
    <m/>
    <m/>
    <s v="Subdirección de Gestión del Riesgo."/>
    <n v="2"/>
    <s v="Elaboracion de insumos (guiones) para el diseño de la pagina interactiva."/>
    <n v="0.6"/>
    <d v="2020-03-01T00:00:00"/>
    <d v="2020-07-31T00:00:00"/>
    <m/>
    <m/>
    <m/>
    <m/>
    <n v="0"/>
    <n v="0"/>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m/>
    <m/>
    <n v="0.06"/>
    <m/>
    <m/>
    <m/>
    <s v="Subdirección de Gestión del Riesgo."/>
    <n v="3"/>
    <s v="Entrega de los insumos (guiones) a la oficina asesora de planeacion"/>
    <n v="0.2"/>
    <d v="2020-08-01T00:00:00"/>
    <d v="2020-08-30T00:00:00"/>
    <m/>
    <m/>
    <m/>
    <m/>
    <n v="0"/>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12"/>
    <s v="Sistematizar los tramites del club bomberitos en la pagina de la UAECOB. "/>
    <n v="0.06"/>
    <n v="5"/>
    <s v=" formularios"/>
    <s v="Diseño de 5 formularios para los tramites del club bomberitos en la pagina de la UAECOB.  "/>
    <s v="Subdirección de Gestión del Riesgo."/>
    <n v="1"/>
    <s v="Mesas de trabajo del equipo del club bomberitos."/>
    <n v="0.15"/>
    <d v="2020-07-01T00:00:00"/>
    <d v="2020-07-31T00:00:00"/>
    <m/>
    <m/>
    <m/>
    <s v="Se cuenta con los formularios (Inscripción - Autorización estudio fotográfico - Evaluación - Reglas de comportamiento - Exoneración de responsabilidad). Está pendiente implmentarlos en la web de la UAECOB."/>
    <n v="0"/>
    <n v="0.15"/>
    <s v="Se cuenta con los formularios (Inscripción - Autorización estudio fotográfico - Evaluación - Reglas de comportamiento - Exoneración de responsabilidad). Está pendiente implmentarlos en la web de la UAECOB."/>
    <n v="2.2499999999999999E-2"/>
    <n v="3.375E-3"/>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m/>
    <m/>
    <n v="0.06"/>
    <m/>
    <m/>
    <m/>
    <s v="Subdirección de Gestión del Riesgo."/>
    <n v="2"/>
    <s v="Formulacion del contenido de los formularios"/>
    <n v="0.7"/>
    <d v="2020-08-01T00:00:00"/>
    <d v="2020-08-31T00:00:00"/>
    <m/>
    <m/>
    <m/>
    <m/>
    <n v="0"/>
    <n v="0.75"/>
    <m/>
    <n v="0.52499999999999991"/>
    <n v="0.39374999999999993"/>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m/>
    <m/>
    <n v="0.06"/>
    <m/>
    <m/>
    <m/>
    <s v="Subdirección de Gestión del Riesgo."/>
    <n v="3"/>
    <s v="Entrerga de los contenidos del formularios a la Oficina asesora de planeación."/>
    <n v="0.15"/>
    <d v="2020-09-01T00:00:00"/>
    <d v="2020-09-30T00:00:00"/>
    <m/>
    <m/>
    <m/>
    <m/>
    <n v="0"/>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
    <m/>
    <n v="13"/>
    <s v="Actualizar el material POP perteneciente al Club Bomberitos.  "/>
    <n v="0.06"/>
    <s v="1 cartilla, 2 carné y 1 diploma"/>
    <s v="Unidad"/>
    <s v="Diseño de cartilla, diplomas y carnés del club bomberitos."/>
    <s v="Subdirección de Gestión del Riesgo."/>
    <n v="1"/>
    <s v="Revisión del material POP "/>
    <n v="0.33"/>
    <d v="2020-07-01T00:00:00"/>
    <d v="2020-07-15T00:00:00"/>
    <m/>
    <m/>
    <m/>
    <s v="Se entregó a la OA Prensa el material con las indicaciones a actualizar."/>
    <n v="0"/>
    <m/>
    <s v="Se entregó a la OA Prensa el material con las indicaciones a actualizar."/>
    <n v="0"/>
    <n v="0"/>
    <n v="0"/>
  </r>
  <r>
    <m/>
    <m/>
    <m/>
    <m/>
    <x v="1"/>
    <m/>
    <m/>
    <m/>
    <n v="0.06"/>
    <m/>
    <m/>
    <m/>
    <s v="Subdirección de Gestión del Riesgo."/>
    <n v="2"/>
    <s v="Diseño y Actualizacion del material POP, con prensa."/>
    <n v="0.34"/>
    <d v="2020-07-16T00:00:00"/>
    <d v="2020-08-14T00:00:00"/>
    <m/>
    <m/>
    <m/>
    <m/>
    <n v="0"/>
    <m/>
    <m/>
    <n v="0"/>
    <n v="0"/>
    <n v="0"/>
  </r>
  <r>
    <m/>
    <m/>
    <m/>
    <m/>
    <x v="1"/>
    <m/>
    <m/>
    <m/>
    <n v="0.06"/>
    <m/>
    <m/>
    <m/>
    <s v="Subdirección de Gestión del Riesgo."/>
    <n v="3"/>
    <s v="Entrega de material POP, a prensa para su aprobación."/>
    <n v="0.33"/>
    <d v="2020-08-15T00:00:00"/>
    <d v="2020-08-31T00:00:00"/>
    <m/>
    <m/>
    <m/>
    <m/>
    <n v="0"/>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
    <m/>
    <n v="14"/>
    <s v="Diseño de escenarios casa club bomberitos tipo containers"/>
    <n v="0.06"/>
    <n v="1"/>
    <s v="plano"/>
    <s v="Diseño de la casa del club bomberitos"/>
    <s v="Subdirección de Gestión del Riesgo."/>
    <n v="1"/>
    <s v="Diseño y elaboracion de planos y guiones de la casa del club bomberitos"/>
    <n v="1"/>
    <d v="2020-07-01T00:00:00"/>
    <d v="2020-08-31T00:00:00"/>
    <m/>
    <m/>
    <m/>
    <m/>
    <n v="0"/>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15"/>
    <s v="Formulación de Estrategia para adaptar los contenidos de las actividades de prevencion dirigido a personas con Discapacidad. "/>
    <n v="0.06"/>
    <n v="1"/>
    <s v="documento"/>
    <s v="Documento de la estrategia para la adaptacion de contenidos."/>
    <s v="Subdirección de Gestión del Riesgo."/>
    <n v="1"/>
    <s v="identificacion de necesidades "/>
    <n v="0.5"/>
    <d v="2020-04-01T00:00:00"/>
    <d v="2020-05-15T00:00:00"/>
    <m/>
    <m/>
    <m/>
    <s v="Para el periodo no se generó la revisión del material dado que el profesional refente que tenia obligación contractual , fue asginado a C4, dada la situación de pandemia y requerimiento del servicio. Sin embargo,desde el componente de formación se avanza en un documento para la identificación de necesidades desde el enfoque diferencial .El documento incluye lineamientos de enfoque diferencial desde la Gestión del riesgo de la UNGR y un diagnóstico del componente de formación. Anexo: avance de documento de identificación de necesidades linea de formación enfoque diferencial-"/>
    <n v="0"/>
    <n v="0"/>
    <s v="Para el periodo no se generó la revisión del material dado que el profesional refente que tenia obligación contractual , fue asginado a C4, dada la situación de pandemia y requerimiento del servicio. Sin embargo,desde el componente de formación se avanza en un documento para la identificación de necesidades desde el enfoque diferencial .El documento incluye lineamientos de enfoque diferencial desde la Gestión del riesgo de la UNGR y un diagnóstico del componente de formación. Anexo: avance de documento de identificación de necesidades linea de formación enfoque diferencial-"/>
    <n v="0.5"/>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m/>
    <m/>
    <n v="0.06"/>
    <m/>
    <m/>
    <m/>
    <s v="Subdirección de Gestión del Riesgo."/>
    <n v="2"/>
    <s v="Cronograma de activiades"/>
    <n v="0.25"/>
    <d v="2020-05-15T00:00:00"/>
    <d v="2020-05-30T00:00:00"/>
    <m/>
    <m/>
    <m/>
    <s v="Para el periodo no se generó la revisión del material dado que el profesional refente que tenia obligación contractual , fue asginado a C4, dada la situación de pandemia y requerimiento del servicio. Sin embargo,desde el componente de formación se avanza en un documento para la identificación de necesidades desde el enfoque diferencial .El documento incluye lineamientos de enfoque diferencial desde la Gestión del riesgo de la UNGR y un diagnóstico del componente de formación. Anexo: avance de documento de identificación de necesidades linea de formación enfoque diferencial-"/>
    <n v="0"/>
    <n v="0"/>
    <s v="Para el periodo no se generó la revisión del material dado que el profesional refente que tenia obligación contractual , fue asginado a C4, dada la situación de pandemia y requerimiento del servicio. Sin embargo,desde el componente de formación se avanza en un documento para la identificación de necesidades desde el enfoque diferencial .El documento incluye lineamientos de enfoque diferencial desde la Gestión del riesgo de la UNGR y un diagnóstico del componente de formación. Anexo: avance de documento de identificación de necesidades linea de formación enfoque diferencial-"/>
    <n v="0.25"/>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m/>
    <m/>
    <n v="0.06"/>
    <m/>
    <m/>
    <m/>
    <s v="Subdirección de Gestión del Riesgo."/>
    <n v="3"/>
    <s v="Entrega y socializacion  del documento"/>
    <n v="0.25"/>
    <d v="2020-06-01T00:00:00"/>
    <d v="2020-06-30T00:00:00"/>
    <m/>
    <m/>
    <m/>
    <s v="Para el periodo no se generó la revisión del material dado que el profesional refente que tenia obligación contractual , fue asginado a C4, dada la situación de pandemia y requerimiento del servicio. Sin embargo,desde el componente de formación se avanza en un documento para la identificación de necesidades desde el enfoque diferencial .El documento incluye lineamientos de enfoque diferencial desde la Gestión del riesgo de la UNGR y un diagnóstico del componente de formación. Anexo: avance de documento de identificación de necesidades linea de formación enfoque diferencial-"/>
    <n v="0"/>
    <n v="0"/>
    <s v="Para el periodo no se generó la revisión del material dado que el profesional refente que tenia obligación contractual , fue asginado a C4, dada la situación de pandemia y requerimiento del servicio. Sin embargo,desde el componente de formación se avanza en un documento para la identificación de necesidades desde el enfoque diferencial .El documento incluye lineamientos de enfoque diferencial desde la Gestión del riesgo de la UNGR y un diagnóstico del componente de formación. Anexo: avance de documento de identificación de necesidades linea de formación enfoque diferencial-"/>
    <n v="0.15"/>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16"/>
    <s v="Formulación e implementación de una campaña de sensibilización enmarcada en la mitigación y adaptación al cambio climático  en los hogares bogotanos"/>
    <n v="0.06"/>
    <n v="4"/>
    <s v="Actividades de Sensibilización"/>
    <s v="Desarrollo de actividades de sensibilización en mitigación y adaptación al cambio climático"/>
    <s v="Subdirección de Gestión del Riesgo."/>
    <n v="1"/>
    <s v="Elaboración de material  divulgativo para campaña del día mundial de la conservación del suelo (Juliio 7) "/>
    <n v="0.25"/>
    <d v="2020-05-18T00:00:00"/>
    <d v="2020-07-07T00:00:00"/>
    <m/>
    <m/>
    <m/>
    <m/>
    <n v="0"/>
    <m/>
    <m/>
    <n v="0"/>
    <n v="0"/>
    <n v="0"/>
  </r>
  <r>
    <m/>
    <m/>
    <m/>
    <s v="Reducción del Riesgo"/>
    <x v="13"/>
    <s v="5. Subdirección de Gestión del Riesgo"/>
    <m/>
    <m/>
    <n v="0.06"/>
    <m/>
    <m/>
    <m/>
    <s v="Subdirección de Gestión del Riesgo."/>
    <n v="2"/>
    <s v="Elaboración de material  divulgativo para campaña del día mundial de la Protección de la Capa de Ozono (Septiembre 16) "/>
    <n v="0.25"/>
    <d v="2020-07-08T00:00:00"/>
    <d v="2020-09-16T00:00:00"/>
    <m/>
    <m/>
    <m/>
    <m/>
    <n v="0"/>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n v="17"/>
    <s v="Formular acciones de adaptación al Cambio Climático en el marco de la misionalidad de la entidad y encaminadas al cumplimiento de la EGCC."/>
    <n v="0.06"/>
    <n v="1"/>
    <s v="Unidad"/>
    <s v="Elaboración de documento de planificación de implementación de la Estrategia (2020-2024)"/>
    <s v="Subdirección de Gestión del Riesgo."/>
    <n v="1"/>
    <s v="Desarrollo de mesas de trabajo"/>
    <n v="0.15"/>
    <d v="2020-05-01T00:00:00"/>
    <d v="2020-05-30T00:00:00"/>
    <m/>
    <m/>
    <m/>
    <m/>
    <n v="0"/>
    <n v="0"/>
    <m/>
    <n v="0"/>
    <n v="0"/>
    <n v="0"/>
  </r>
  <r>
    <m/>
    <m/>
    <s v="2. Generar corresponsabilidad del riesgo mediante la prevención, mitigación, transferencia y preparación con la comunidad ante el riesgo de incendios, incidentes con materiales peligrosos y rescates en general"/>
    <s v="Reducción del Riesgo"/>
    <x v="1"/>
    <m/>
    <m/>
    <m/>
    <n v="0.06"/>
    <m/>
    <m/>
    <m/>
    <s v="Subdirección de Gestión del Riesgo."/>
    <n v="2"/>
    <s v="Alcance de plan de trabajo de actividades en el marco de la EGCC"/>
    <n v="0.4"/>
    <d v="2020-06-01T00:00:00"/>
    <d v="2020-07-30T00:00:00"/>
    <m/>
    <m/>
    <m/>
    <m/>
    <n v="0"/>
    <m/>
    <m/>
    <n v="0"/>
    <n v="0"/>
    <n v="0"/>
  </r>
  <r>
    <m/>
    <m/>
    <s v="2. Generar corresponsabilidad del riesgo mediante la prevención, mitigación, transferencia y preparación con la comunidad ante el riesgo de incendios, incidentes con materiales peligrosos y rescates en general"/>
    <s v="Reducción del Riesgo"/>
    <x v="13"/>
    <s v="5. Subdirección de Gestión del Riesgo"/>
    <m/>
    <m/>
    <n v="0.06"/>
    <m/>
    <m/>
    <m/>
    <s v="Subdirección de Gestión del Riesgo."/>
    <n v="3"/>
    <s v="Elaboración de documento de planificación de implementación de la Estrategia (2020-2024)"/>
    <n v="0.45"/>
    <d v="2020-08-01T00:00:00"/>
    <s v="31/11/2020"/>
    <m/>
    <m/>
    <m/>
    <m/>
    <n v="0"/>
    <m/>
    <m/>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7" applyNumberFormats="0" applyBorderFormats="0" applyFontFormats="0" applyPatternFormats="0" applyAlignmentFormats="0" applyWidthHeightFormats="1" dataCaption="Valores" updatedVersion="3" minRefreshableVersion="3" useAutoFormatting="1" rowGrandTotals="0" colGrandTotals="0" itemPrintTitles="1" createdVersion="6" indent="0" compact="0" compactData="0" multipleFieldFilters="0" rowHeaderCaption="Producto">
  <location ref="F43:G118" firstHeaderRow="1" firstDataRow="1" firstDataCol="2" rowPageCount="1" colPageCount="1"/>
  <pivotFields count="34">
    <pivotField compact="0" outline="0" subtotalTop="0" showAll="0" defaultSubtotal="0"/>
    <pivotField compact="0" outline="0" subtotalTop="0" showAll="0" defaultSubtotal="0"/>
    <pivotField compact="0" outline="0" showAll="0" defaultSubtotal="0"/>
    <pivotField compact="0" outline="0" subtotalTop="0" showAll="0" defaultSubtotal="0"/>
    <pivotField name=" PROCESO " axis="axisPage" compact="0" outline="0" subtotalTop="0" showAll="0" defaultSubtotal="0">
      <items count="33">
        <item m="1" x="19"/>
        <item m="1" x="26"/>
        <item m="1" x="32"/>
        <item m="1" x="25"/>
        <item m="1" x="27"/>
        <item m="1" x="18"/>
        <item m="1" x="24"/>
        <item m="1" x="30"/>
        <item m="1" x="15"/>
        <item m="1" x="20"/>
        <item x="1"/>
        <item x="5"/>
        <item x="12"/>
        <item m="1" x="22"/>
        <item x="2"/>
        <item m="1" x="23"/>
        <item x="13"/>
        <item x="9"/>
        <item m="1" x="28"/>
        <item m="1" x="29"/>
        <item m="1" x="31"/>
        <item x="3"/>
        <item m="1" x="17"/>
        <item x="0"/>
        <item x="6"/>
        <item m="1" x="16"/>
        <item x="8"/>
        <item x="10"/>
        <item x="11"/>
        <item m="1" x="21"/>
        <item x="4"/>
        <item m="1" x="14"/>
        <item x="7"/>
      </items>
    </pivotField>
    <pivotField compact="0" outline="0" showAll="0" defaultSubtotal="0"/>
    <pivotField compact="0" outline="0" subtotalTop="0" showAll="0" defaultSubtotal="0"/>
    <pivotField axis="axisRow" compact="0" outline="0" subtotalTop="0" showAll="0" defaultSubtotal="0">
      <items count="230">
        <item m="1" x="82"/>
        <item m="1" x="112"/>
        <item m="1" x="141"/>
        <item m="1" x="211"/>
        <item m="1" x="197"/>
        <item m="1" x="226"/>
        <item m="1" x="101"/>
        <item m="1" x="134"/>
        <item m="1" x="222"/>
        <item m="1" x="131"/>
        <item m="1" x="86"/>
        <item m="1" x="87"/>
        <item m="1" x="98"/>
        <item m="1" x="110"/>
        <item m="1" x="117"/>
        <item m="1" x="194"/>
        <item m="1" x="126"/>
        <item m="1" x="191"/>
        <item m="1" x="228"/>
        <item m="1" x="145"/>
        <item m="1" x="156"/>
        <item m="1" x="216"/>
        <item m="1" x="130"/>
        <item m="1" x="128"/>
        <item m="1" x="102"/>
        <item m="1" x="114"/>
        <item m="1" x="202"/>
        <item m="1" x="85"/>
        <item m="1" x="75"/>
        <item m="1" x="125"/>
        <item m="1" x="199"/>
        <item m="1" x="155"/>
        <item m="1" x="209"/>
        <item m="1" x="223"/>
        <item m="1" x="190"/>
        <item m="1" x="107"/>
        <item m="1" x="113"/>
        <item m="1" x="208"/>
        <item m="1" x="80"/>
        <item m="1" x="138"/>
        <item m="1" x="147"/>
        <item m="1" x="164"/>
        <item m="1" x="167"/>
        <item m="1" x="133"/>
        <item m="1" x="192"/>
        <item m="1" x="227"/>
        <item m="1" x="160"/>
        <item m="1" x="179"/>
        <item m="1" x="217"/>
        <item m="1" x="229"/>
        <item m="1" x="204"/>
        <item m="1" x="187"/>
        <item m="1" x="206"/>
        <item m="1" x="201"/>
        <item m="1" x="180"/>
        <item m="1" x="132"/>
        <item m="1" x="83"/>
        <item m="1" x="96"/>
        <item m="1" x="168"/>
        <item m="1" x="106"/>
        <item m="1" x="183"/>
        <item m="1" x="161"/>
        <item x="22"/>
        <item m="1" x="139"/>
        <item m="1" x="105"/>
        <item m="1" x="185"/>
        <item m="1" x="169"/>
        <item m="1" x="221"/>
        <item m="1" x="178"/>
        <item m="1" x="153"/>
        <item m="1" x="121"/>
        <item m="1" x="124"/>
        <item m="1" x="137"/>
        <item m="1" x="135"/>
        <item m="1" x="77"/>
        <item x="23"/>
        <item x="24"/>
        <item x="25"/>
        <item x="26"/>
        <item x="27"/>
        <item m="1" x="205"/>
        <item m="1" x="158"/>
        <item m="1" x="214"/>
        <item m="1" x="200"/>
        <item x="62"/>
        <item x="63"/>
        <item m="1" x="104"/>
        <item m="1" x="88"/>
        <item m="1" x="151"/>
        <item m="1" x="182"/>
        <item m="1" x="162"/>
        <item m="1" x="181"/>
        <item m="1" x="163"/>
        <item m="1" x="213"/>
        <item x="29"/>
        <item m="1" x="188"/>
        <item m="1" x="166"/>
        <item m="1" x="152"/>
        <item m="1" x="176"/>
        <item m="1" x="108"/>
        <item m="1" x="154"/>
        <item m="1" x="198"/>
        <item m="1" x="129"/>
        <item m="1" x="148"/>
        <item m="1" x="224"/>
        <item m="1" x="203"/>
        <item m="1" x="144"/>
        <item m="1" x="92"/>
        <item m="1" x="195"/>
        <item m="1" x="109"/>
        <item m="1" x="215"/>
        <item m="1" x="115"/>
        <item m="1" x="210"/>
        <item m="1" x="165"/>
        <item m="1" x="91"/>
        <item x="45"/>
        <item m="1" x="170"/>
        <item m="1" x="127"/>
        <item m="1" x="146"/>
        <item x="46"/>
        <item m="1" x="122"/>
        <item m="1" x="136"/>
        <item m="1" x="175"/>
        <item m="1" x="94"/>
        <item m="1" x="123"/>
        <item m="1" x="116"/>
        <item m="1" x="99"/>
        <item m="1" x="100"/>
        <item m="1" x="219"/>
        <item m="1" x="212"/>
        <item m="1" x="140"/>
        <item m="1" x="78"/>
        <item m="1" x="103"/>
        <item m="1" x="111"/>
        <item m="1" x="173"/>
        <item m="1" x="207"/>
        <item m="1" x="196"/>
        <item m="1" x="142"/>
        <item x="4"/>
        <item x="5"/>
        <item m="1" x="172"/>
        <item x="7"/>
        <item x="8"/>
        <item m="1" x="81"/>
        <item x="30"/>
        <item m="1" x="93"/>
        <item m="1" x="97"/>
        <item m="1" x="159"/>
        <item m="1" x="174"/>
        <item m="1" x="118"/>
        <item m="1" x="150"/>
        <item m="1" x="120"/>
        <item x="38"/>
        <item m="1" x="171"/>
        <item x="44"/>
        <item x="47"/>
        <item m="1" x="95"/>
        <item m="1" x="186"/>
        <item m="1" x="177"/>
        <item m="1" x="218"/>
        <item m="1" x="225"/>
        <item x="43"/>
        <item m="1" x="189"/>
        <item m="1" x="119"/>
        <item m="1" x="84"/>
        <item m="1" x="143"/>
        <item m="1" x="89"/>
        <item m="1" x="90"/>
        <item m="1" x="149"/>
        <item m="1" x="76"/>
        <item m="1" x="220"/>
        <item m="1" x="184"/>
        <item m="1" x="157"/>
        <item m="1" x="193"/>
        <item x="0"/>
        <item x="1"/>
        <item x="2"/>
        <item x="3"/>
        <item x="6"/>
        <item x="9"/>
        <item x="10"/>
        <item x="11"/>
        <item x="12"/>
        <item x="13"/>
        <item x="14"/>
        <item x="15"/>
        <item x="16"/>
        <item x="17"/>
        <item x="18"/>
        <item x="19"/>
        <item x="20"/>
        <item x="21"/>
        <item x="28"/>
        <item x="31"/>
        <item x="32"/>
        <item x="33"/>
        <item x="34"/>
        <item x="35"/>
        <item x="36"/>
        <item x="37"/>
        <item x="39"/>
        <item x="40"/>
        <item x="41"/>
        <item x="42"/>
        <item x="48"/>
        <item x="49"/>
        <item x="50"/>
        <item x="51"/>
        <item x="52"/>
        <item x="53"/>
        <item x="54"/>
        <item x="55"/>
        <item x="56"/>
        <item x="57"/>
        <item x="58"/>
        <item x="59"/>
        <item x="60"/>
        <item x="61"/>
        <item x="64"/>
        <item x="65"/>
        <item x="66"/>
        <item x="67"/>
        <item m="1" x="79"/>
        <item x="69"/>
        <item x="70"/>
        <item x="71"/>
        <item x="72"/>
        <item x="73"/>
        <item x="74"/>
        <item x="68"/>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numFmtId="9"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9" outline="0" showAll="0" defaultSubtotal="0"/>
    <pivotField axis="axisRow" compact="0" outline="0" subtotalTop="0" showAll="0" defaultSubtotal="0">
      <items count="10">
        <item x="1"/>
        <item x="2"/>
        <item x="3"/>
        <item m="1" x="7"/>
        <item x="0"/>
        <item m="1" x="4"/>
        <item m="1" x="9"/>
        <item m="1" x="8"/>
        <item m="1" x="6"/>
        <item m="1" x="5"/>
      </items>
    </pivotField>
    <pivotField compact="0" outline="0" subtotalTop="0" showAll="0" defaultSubtotal="0"/>
    <pivotField compact="0" numFmtId="9" outline="0" showAll="0" defaultSubtotal="0"/>
    <pivotField compact="0" outline="0" subtotalTop="0" dragToRow="0" dragToCol="0" dragToPage="0" showAll="0" defaultSubtotal="0"/>
  </pivotFields>
  <rowFields count="2">
    <field x="7"/>
    <field x="30"/>
  </rowFields>
  <rowItems count="75">
    <i>
      <x v="62"/>
      <x v="1"/>
    </i>
    <i>
      <x v="75"/>
      <x v="4"/>
    </i>
    <i>
      <x v="76"/>
      <x v="2"/>
    </i>
    <i>
      <x v="77"/>
      <x v="4"/>
    </i>
    <i>
      <x v="78"/>
      <x v="4"/>
    </i>
    <i>
      <x v="79"/>
      <x v="4"/>
    </i>
    <i>
      <x v="84"/>
      <x v="4"/>
    </i>
    <i>
      <x v="85"/>
      <x v="1"/>
    </i>
    <i>
      <x v="94"/>
      <x v="4"/>
    </i>
    <i>
      <x v="115"/>
      <x v="1"/>
    </i>
    <i>
      <x v="119"/>
      <x v="1"/>
    </i>
    <i>
      <x v="138"/>
      <x/>
    </i>
    <i>
      <x v="139"/>
      <x v="4"/>
    </i>
    <i>
      <x v="141"/>
      <x v="4"/>
    </i>
    <i>
      <x v="142"/>
      <x v="1"/>
    </i>
    <i>
      <x v="144"/>
      <x v="4"/>
    </i>
    <i>
      <x v="152"/>
      <x v="1"/>
    </i>
    <i>
      <x v="154"/>
      <x v="1"/>
    </i>
    <i>
      <x v="155"/>
      <x v="2"/>
    </i>
    <i>
      <x v="161"/>
      <x/>
    </i>
    <i>
      <x v="174"/>
      <x v="4"/>
    </i>
    <i>
      <x v="175"/>
      <x v="4"/>
    </i>
    <i>
      <x v="176"/>
      <x v="4"/>
    </i>
    <i>
      <x v="177"/>
      <x v="4"/>
    </i>
    <i>
      <x v="178"/>
      <x v="4"/>
    </i>
    <i>
      <x v="179"/>
      <x v="4"/>
    </i>
    <i>
      <x v="180"/>
      <x v="1"/>
    </i>
    <i>
      <x v="181"/>
      <x v="2"/>
    </i>
    <i>
      <x v="182"/>
      <x v="4"/>
    </i>
    <i>
      <x v="183"/>
      <x v="1"/>
    </i>
    <i>
      <x v="184"/>
      <x v="4"/>
    </i>
    <i>
      <x v="185"/>
      <x v="4"/>
    </i>
    <i>
      <x v="186"/>
      <x v="1"/>
    </i>
    <i>
      <x v="187"/>
      <x v="1"/>
    </i>
    <i>
      <x v="188"/>
      <x v="1"/>
    </i>
    <i>
      <x v="189"/>
      <x v="4"/>
    </i>
    <i>
      <x v="190"/>
      <x v="4"/>
    </i>
    <i>
      <x v="191"/>
      <x v="1"/>
    </i>
    <i>
      <x v="192"/>
      <x v="1"/>
    </i>
    <i>
      <x v="193"/>
      <x v="4"/>
    </i>
    <i>
      <x v="194"/>
      <x v="4"/>
    </i>
    <i>
      <x v="195"/>
      <x v="4"/>
    </i>
    <i>
      <x v="196"/>
      <x v="4"/>
    </i>
    <i>
      <x v="197"/>
      <x v="2"/>
    </i>
    <i>
      <x v="198"/>
      <x/>
    </i>
    <i>
      <x v="199"/>
      <x v="1"/>
    </i>
    <i>
      <x v="200"/>
      <x v="1"/>
    </i>
    <i>
      <x v="201"/>
      <x v="1"/>
    </i>
    <i>
      <x v="202"/>
      <x v="1"/>
    </i>
    <i>
      <x v="203"/>
      <x v="1"/>
    </i>
    <i>
      <x v="204"/>
      <x v="2"/>
    </i>
    <i>
      <x v="205"/>
      <x v="2"/>
    </i>
    <i>
      <x v="206"/>
      <x v="2"/>
    </i>
    <i>
      <x v="207"/>
      <x v="2"/>
    </i>
    <i>
      <x v="208"/>
      <x v="4"/>
    </i>
    <i>
      <x v="209"/>
      <x v="4"/>
    </i>
    <i>
      <x v="210"/>
      <x v="4"/>
    </i>
    <i>
      <x v="211"/>
      <x v="4"/>
    </i>
    <i>
      <x v="212"/>
      <x v="1"/>
    </i>
    <i>
      <x v="213"/>
      <x v="4"/>
    </i>
    <i>
      <x v="214"/>
      <x v="2"/>
    </i>
    <i>
      <x v="215"/>
      <x/>
    </i>
    <i>
      <x v="216"/>
      <x v="4"/>
    </i>
    <i>
      <x v="217"/>
      <x v="4"/>
    </i>
    <i>
      <x v="218"/>
      <x v="4"/>
    </i>
    <i>
      <x v="219"/>
      <x v="1"/>
    </i>
    <i>
      <x v="220"/>
      <x v="4"/>
    </i>
    <i>
      <x v="221"/>
      <x v="4"/>
    </i>
    <i>
      <x v="223"/>
      <x v="4"/>
    </i>
    <i>
      <x v="224"/>
      <x v="1"/>
    </i>
    <i>
      <x v="225"/>
      <x v="1"/>
    </i>
    <i>
      <x v="226"/>
      <x/>
    </i>
    <i>
      <x v="227"/>
      <x v="1"/>
    </i>
    <i>
      <x v="228"/>
      <x v="1"/>
    </i>
    <i>
      <x v="229"/>
      <x v="4"/>
    </i>
  </rowItems>
  <colItems count="1">
    <i/>
  </colItems>
  <pageFields count="1">
    <pageField fld="4" hier="-1"/>
  </pageFields>
  <formats count="1262">
    <format dxfId="2333">
      <pivotArea field="4" type="button" dataOnly="0" labelOnly="1" outline="0" axis="axisPage" fieldPosition="0"/>
    </format>
    <format dxfId="2332">
      <pivotArea type="all" dataOnly="0" outline="0" fieldPosition="0"/>
    </format>
    <format dxfId="2331">
      <pivotArea outline="0" collapsedLevelsAreSubtotals="1" fieldPosition="0"/>
    </format>
    <format dxfId="2330">
      <pivotArea field="4" type="button" dataOnly="0" labelOnly="1" outline="0" axis="axisPage" fieldPosition="0"/>
    </format>
    <format dxfId="2329">
      <pivotArea dataOnly="0" labelOnly="1" grandRow="1" outline="0" fieldPosition="0"/>
    </format>
    <format dxfId="2328">
      <pivotArea type="all" dataOnly="0" outline="0" fieldPosition="0"/>
    </format>
    <format dxfId="2327">
      <pivotArea outline="0" collapsedLevelsAreSubtotals="1" fieldPosition="0"/>
    </format>
    <format dxfId="2326">
      <pivotArea field="4" type="button" dataOnly="0" labelOnly="1" outline="0" axis="axisPage" fieldPosition="0"/>
    </format>
    <format dxfId="2325">
      <pivotArea type="all" dataOnly="0" outline="0" fieldPosition="0"/>
    </format>
    <format dxfId="2324">
      <pivotArea outline="0" collapsedLevelsAreSubtotals="1" fieldPosition="0"/>
    </format>
    <format dxfId="2323">
      <pivotArea field="4" type="button" dataOnly="0" labelOnly="1" outline="0" axis="axisPage" fieldPosition="0"/>
    </format>
    <format dxfId="2322">
      <pivotArea field="7" type="button" dataOnly="0" labelOnly="1" outline="0" axis="axisRow" fieldPosition="0"/>
    </format>
    <format dxfId="2321">
      <pivotArea type="all" dataOnly="0" outline="0" fieldPosition="0"/>
    </format>
    <format dxfId="2320">
      <pivotArea field="7" type="button" dataOnly="0" labelOnly="1" outline="0" axis="axisRow" fieldPosition="0"/>
    </format>
    <format dxfId="2319">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18">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2317">
      <pivotArea type="all" dataOnly="0" outline="0" fieldPosition="0"/>
    </format>
    <format dxfId="2316">
      <pivotArea field="7" type="button" dataOnly="0" labelOnly="1" outline="0" axis="axisRow" fieldPosition="0"/>
    </format>
    <format dxfId="2315">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14">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2313">
      <pivotArea type="all" dataOnly="0" outline="0" fieldPosition="0"/>
    </format>
    <format dxfId="2312">
      <pivotArea field="7" type="button" dataOnly="0" labelOnly="1" outline="0" axis="axisRow" fieldPosition="0"/>
    </format>
    <format dxfId="2311">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10">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2309">
      <pivotArea outline="0" collapsedLevelsAreSubtotals="1" fieldPosition="0"/>
    </format>
    <format dxfId="2308">
      <pivotArea outline="0" collapsedLevelsAreSubtotals="1" fieldPosition="0"/>
    </format>
    <format dxfId="2307">
      <pivotArea field="7" type="button" dataOnly="0" labelOnly="1" outline="0" axis="axisRow" fieldPosition="0"/>
    </format>
    <format dxfId="2306">
      <pivotArea collapsedLevelsAreSubtotals="1" fieldPosition="0">
        <references count="1">
          <reference field="7" count="7">
            <x v="11"/>
            <x v="37"/>
            <x v="38"/>
            <x v="51"/>
            <x v="52"/>
            <x v="54"/>
            <x v="72"/>
          </reference>
        </references>
      </pivotArea>
    </format>
    <format dxfId="2305">
      <pivotArea collapsedLevelsAreSubtotals="1" fieldPosition="0">
        <references count="1">
          <reference field="7" count="1">
            <x v="71"/>
          </reference>
        </references>
      </pivotArea>
    </format>
    <format dxfId="2304">
      <pivotArea collapsedLevelsAreSubtotals="1" fieldPosition="0">
        <references count="1">
          <reference field="7" count="1">
            <x v="48"/>
          </reference>
        </references>
      </pivotArea>
    </format>
    <format dxfId="2303">
      <pivotArea collapsedLevelsAreSubtotals="1" fieldPosition="0">
        <references count="1">
          <reference field="7" count="1">
            <x v="26"/>
          </reference>
        </references>
      </pivotArea>
    </format>
    <format dxfId="2302">
      <pivotArea collapsedLevelsAreSubtotals="1" fieldPosition="0">
        <references count="1">
          <reference field="7" count="2">
            <x v="20"/>
            <x v="21"/>
          </reference>
        </references>
      </pivotArea>
    </format>
    <format dxfId="2301">
      <pivotArea collapsedLevelsAreSubtotals="1" fieldPosition="0">
        <references count="1">
          <reference field="7" count="1">
            <x v="73"/>
          </reference>
        </references>
      </pivotArea>
    </format>
    <format dxfId="2300">
      <pivotArea type="all" dataOnly="0" outline="0" fieldPosition="0"/>
    </format>
    <format dxfId="2299">
      <pivotArea outline="0" collapsedLevelsAreSubtotals="1" fieldPosition="0"/>
    </format>
    <format dxfId="2298">
      <pivotArea field="7" type="button" dataOnly="0" labelOnly="1" outline="0" axis="axisRow" fieldPosition="0"/>
    </format>
    <format dxfId="2297">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296">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2295">
      <pivotArea field="7" type="button" dataOnly="0" labelOnly="1" outline="0" axis="axisRow" fieldPosition="0"/>
    </format>
    <format dxfId="2294">
      <pivotArea dataOnly="0" labelOnly="1" outline="0"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293">
      <pivotArea dataOnly="0" labelOnly="1" outline="0" fieldPosition="0">
        <references count="1">
          <reference field="7" count="24">
            <x v="50"/>
            <x v="51"/>
            <x v="52"/>
            <x v="53"/>
            <x v="54"/>
            <x v="55"/>
            <x v="56"/>
            <x v="57"/>
            <x v="58"/>
            <x v="59"/>
            <x v="60"/>
            <x v="61"/>
            <x v="62"/>
            <x v="63"/>
            <x v="64"/>
            <x v="65"/>
            <x v="66"/>
            <x v="67"/>
            <x v="68"/>
            <x v="69"/>
            <x v="70"/>
            <x v="71"/>
            <x v="72"/>
            <x v="73"/>
          </reference>
        </references>
      </pivotArea>
    </format>
    <format dxfId="2292">
      <pivotArea dataOnly="0" labelOnly="1" outline="0" fieldPosition="0">
        <references count="2">
          <reference field="7" count="1" selected="0">
            <x v="0"/>
          </reference>
          <reference field="30" count="1">
            <x v="4"/>
          </reference>
        </references>
      </pivotArea>
    </format>
    <format dxfId="2291">
      <pivotArea dataOnly="0" labelOnly="1" outline="0" fieldPosition="0">
        <references count="2">
          <reference field="7" count="1" selected="0">
            <x v="1"/>
          </reference>
          <reference field="30" count="1">
            <x v="4"/>
          </reference>
        </references>
      </pivotArea>
    </format>
    <format dxfId="2290">
      <pivotArea dataOnly="0" labelOnly="1" outline="0" fieldPosition="0">
        <references count="2">
          <reference field="7" count="1" selected="0">
            <x v="2"/>
          </reference>
          <reference field="30" count="1">
            <x v="4"/>
          </reference>
        </references>
      </pivotArea>
    </format>
    <format dxfId="2289">
      <pivotArea dataOnly="0" labelOnly="1" outline="0" fieldPosition="0">
        <references count="2">
          <reference field="7" count="1" selected="0">
            <x v="3"/>
          </reference>
          <reference field="30" count="1">
            <x v="4"/>
          </reference>
        </references>
      </pivotArea>
    </format>
    <format dxfId="2288">
      <pivotArea dataOnly="0" labelOnly="1" outline="0" fieldPosition="0">
        <references count="2">
          <reference field="7" count="1" selected="0">
            <x v="4"/>
          </reference>
          <reference field="30" count="1">
            <x v="0"/>
          </reference>
        </references>
      </pivotArea>
    </format>
    <format dxfId="2287">
      <pivotArea dataOnly="0" labelOnly="1" outline="0" fieldPosition="0">
        <references count="2">
          <reference field="7" count="1" selected="0">
            <x v="5"/>
          </reference>
          <reference field="30" count="1">
            <x v="4"/>
          </reference>
        </references>
      </pivotArea>
    </format>
    <format dxfId="2286">
      <pivotArea dataOnly="0" labelOnly="1" outline="0" fieldPosition="0">
        <references count="2">
          <reference field="7" count="1" selected="0">
            <x v="6"/>
          </reference>
          <reference field="30" count="1">
            <x v="4"/>
          </reference>
        </references>
      </pivotArea>
    </format>
    <format dxfId="2285">
      <pivotArea dataOnly="0" labelOnly="1" outline="0" fieldPosition="0">
        <references count="2">
          <reference field="7" count="1" selected="0">
            <x v="7"/>
          </reference>
          <reference field="30" count="1">
            <x v="4"/>
          </reference>
        </references>
      </pivotArea>
    </format>
    <format dxfId="2284">
      <pivotArea dataOnly="0" labelOnly="1" outline="0" fieldPosition="0">
        <references count="2">
          <reference field="7" count="1" selected="0">
            <x v="8"/>
          </reference>
          <reference field="30" count="1">
            <x v="2"/>
          </reference>
        </references>
      </pivotArea>
    </format>
    <format dxfId="2283">
      <pivotArea dataOnly="0" labelOnly="1" outline="0" fieldPosition="0">
        <references count="2">
          <reference field="7" count="1" selected="0">
            <x v="9"/>
          </reference>
          <reference field="30" count="1">
            <x v="1"/>
          </reference>
        </references>
      </pivotArea>
    </format>
    <format dxfId="2282">
      <pivotArea dataOnly="0" labelOnly="1" outline="0" fieldPosition="0">
        <references count="2">
          <reference field="7" count="1" selected="0">
            <x v="10"/>
          </reference>
          <reference field="30" count="1">
            <x v="4"/>
          </reference>
        </references>
      </pivotArea>
    </format>
    <format dxfId="2281">
      <pivotArea dataOnly="0" labelOnly="1" outline="0" fieldPosition="0">
        <references count="2">
          <reference field="7" count="1" selected="0">
            <x v="11"/>
          </reference>
          <reference field="30" count="1">
            <x v="1"/>
          </reference>
        </references>
      </pivotArea>
    </format>
    <format dxfId="2280">
      <pivotArea dataOnly="0" labelOnly="1" outline="0" fieldPosition="0">
        <references count="2">
          <reference field="7" count="1" selected="0">
            <x v="12"/>
          </reference>
          <reference field="30" count="1">
            <x v="4"/>
          </reference>
        </references>
      </pivotArea>
    </format>
    <format dxfId="2279">
      <pivotArea dataOnly="0" labelOnly="1" outline="0" fieldPosition="0">
        <references count="2">
          <reference field="7" count="1" selected="0">
            <x v="13"/>
          </reference>
          <reference field="30" count="1">
            <x v="4"/>
          </reference>
        </references>
      </pivotArea>
    </format>
    <format dxfId="2278">
      <pivotArea dataOnly="0" labelOnly="1" outline="0" fieldPosition="0">
        <references count="2">
          <reference field="7" count="1" selected="0">
            <x v="14"/>
          </reference>
          <reference field="30" count="1">
            <x v="1"/>
          </reference>
        </references>
      </pivotArea>
    </format>
    <format dxfId="2277">
      <pivotArea dataOnly="0" labelOnly="1" outline="0" fieldPosition="0">
        <references count="2">
          <reference field="7" count="1" selected="0">
            <x v="15"/>
          </reference>
          <reference field="30" count="1">
            <x v="1"/>
          </reference>
        </references>
      </pivotArea>
    </format>
    <format dxfId="2276">
      <pivotArea dataOnly="0" labelOnly="1" outline="0" fieldPosition="0">
        <references count="2">
          <reference field="7" count="1" selected="0">
            <x v="16"/>
          </reference>
          <reference field="30" count="1">
            <x v="1"/>
          </reference>
        </references>
      </pivotArea>
    </format>
    <format dxfId="2275">
      <pivotArea dataOnly="0" labelOnly="1" outline="0" fieldPosition="0">
        <references count="2">
          <reference field="7" count="1" selected="0">
            <x v="17"/>
          </reference>
          <reference field="30" count="1">
            <x v="2"/>
          </reference>
        </references>
      </pivotArea>
    </format>
    <format dxfId="2274">
      <pivotArea dataOnly="0" labelOnly="1" outline="0" fieldPosition="0">
        <references count="2">
          <reference field="7" count="1" selected="0">
            <x v="18"/>
          </reference>
          <reference field="30" count="1">
            <x v="4"/>
          </reference>
        </references>
      </pivotArea>
    </format>
    <format dxfId="2273">
      <pivotArea dataOnly="0" labelOnly="1" outline="0" fieldPosition="0">
        <references count="2">
          <reference field="7" count="1" selected="0">
            <x v="19"/>
          </reference>
          <reference field="30" count="1">
            <x v="4"/>
          </reference>
        </references>
      </pivotArea>
    </format>
    <format dxfId="2272">
      <pivotArea dataOnly="0" labelOnly="1" outline="0" fieldPosition="0">
        <references count="2">
          <reference field="7" count="1" selected="0">
            <x v="20"/>
          </reference>
          <reference field="30" count="1">
            <x v="4"/>
          </reference>
        </references>
      </pivotArea>
    </format>
    <format dxfId="2271">
      <pivotArea dataOnly="0" labelOnly="1" outline="0" fieldPosition="0">
        <references count="2">
          <reference field="7" count="1" selected="0">
            <x v="21"/>
          </reference>
          <reference field="30" count="1">
            <x v="1"/>
          </reference>
        </references>
      </pivotArea>
    </format>
    <format dxfId="2270">
      <pivotArea dataOnly="0" labelOnly="1" outline="0" fieldPosition="0">
        <references count="2">
          <reference field="7" count="1" selected="0">
            <x v="22"/>
          </reference>
          <reference field="30" count="1">
            <x v="2"/>
          </reference>
        </references>
      </pivotArea>
    </format>
    <format dxfId="2269">
      <pivotArea dataOnly="0" labelOnly="1" outline="0" fieldPosition="0">
        <references count="2">
          <reference field="7" count="1" selected="0">
            <x v="23"/>
          </reference>
          <reference field="30" count="1">
            <x v="1"/>
          </reference>
        </references>
      </pivotArea>
    </format>
    <format dxfId="2268">
      <pivotArea dataOnly="0" labelOnly="1" outline="0" fieldPosition="0">
        <references count="2">
          <reference field="7" count="1" selected="0">
            <x v="24"/>
          </reference>
          <reference field="30" count="1">
            <x v="1"/>
          </reference>
        </references>
      </pivotArea>
    </format>
    <format dxfId="2267">
      <pivotArea dataOnly="0" labelOnly="1" outline="0" fieldPosition="0">
        <references count="2">
          <reference field="7" count="1" selected="0">
            <x v="25"/>
          </reference>
          <reference field="30" count="1">
            <x v="4"/>
          </reference>
        </references>
      </pivotArea>
    </format>
    <format dxfId="2266">
      <pivotArea dataOnly="0" labelOnly="1" outline="0" fieldPosition="0">
        <references count="2">
          <reference field="7" count="1" selected="0">
            <x v="26"/>
          </reference>
          <reference field="30" count="1">
            <x v="1"/>
          </reference>
        </references>
      </pivotArea>
    </format>
    <format dxfId="2265">
      <pivotArea dataOnly="0" labelOnly="1" outline="0" fieldPosition="0">
        <references count="2">
          <reference field="7" count="1" selected="0">
            <x v="27"/>
          </reference>
          <reference field="30" count="1">
            <x v="4"/>
          </reference>
        </references>
      </pivotArea>
    </format>
    <format dxfId="2264">
      <pivotArea dataOnly="0" labelOnly="1" outline="0" fieldPosition="0">
        <references count="2">
          <reference field="7" count="1" selected="0">
            <x v="28"/>
          </reference>
          <reference field="30" count="1">
            <x v="1"/>
          </reference>
        </references>
      </pivotArea>
    </format>
    <format dxfId="2263">
      <pivotArea dataOnly="0" labelOnly="1" outline="0" fieldPosition="0">
        <references count="2">
          <reference field="7" count="1" selected="0">
            <x v="29"/>
          </reference>
          <reference field="30" count="1">
            <x v="4"/>
          </reference>
        </references>
      </pivotArea>
    </format>
    <format dxfId="2262">
      <pivotArea dataOnly="0" labelOnly="1" outline="0" fieldPosition="0">
        <references count="2">
          <reference field="7" count="1" selected="0">
            <x v="30"/>
          </reference>
          <reference field="30" count="1">
            <x v="4"/>
          </reference>
        </references>
      </pivotArea>
    </format>
    <format dxfId="2261">
      <pivotArea dataOnly="0" labelOnly="1" outline="0" fieldPosition="0">
        <references count="2">
          <reference field="7" count="1" selected="0">
            <x v="31"/>
          </reference>
          <reference field="30" count="1">
            <x v="4"/>
          </reference>
        </references>
      </pivotArea>
    </format>
    <format dxfId="2260">
      <pivotArea dataOnly="0" labelOnly="1" outline="0" fieldPosition="0">
        <references count="2">
          <reference field="7" count="1" selected="0">
            <x v="32"/>
          </reference>
          <reference field="30" count="1">
            <x v="4"/>
          </reference>
        </references>
      </pivotArea>
    </format>
    <format dxfId="2259">
      <pivotArea dataOnly="0" labelOnly="1" outline="0" fieldPosition="0">
        <references count="2">
          <reference field="7" count="1" selected="0">
            <x v="33"/>
          </reference>
          <reference field="30" count="1">
            <x v="4"/>
          </reference>
        </references>
      </pivotArea>
    </format>
    <format dxfId="2258">
      <pivotArea dataOnly="0" labelOnly="1" outline="0" fieldPosition="0">
        <references count="2">
          <reference field="7" count="1" selected="0">
            <x v="34"/>
          </reference>
          <reference field="30" count="1">
            <x v="4"/>
          </reference>
        </references>
      </pivotArea>
    </format>
    <format dxfId="2257">
      <pivotArea dataOnly="0" labelOnly="1" outline="0" fieldPosition="0">
        <references count="2">
          <reference field="7" count="1" selected="0">
            <x v="35"/>
          </reference>
          <reference field="30" count="1">
            <x v="4"/>
          </reference>
        </references>
      </pivotArea>
    </format>
    <format dxfId="2256">
      <pivotArea dataOnly="0" labelOnly="1" outline="0" fieldPosition="0">
        <references count="2">
          <reference field="7" count="1" selected="0">
            <x v="36"/>
          </reference>
          <reference field="30" count="1">
            <x v="1"/>
          </reference>
        </references>
      </pivotArea>
    </format>
    <format dxfId="2255">
      <pivotArea dataOnly="0" labelOnly="1" outline="0" fieldPosition="0">
        <references count="2">
          <reference field="7" count="1" selected="0">
            <x v="37"/>
          </reference>
          <reference field="30" count="1">
            <x v="1"/>
          </reference>
        </references>
      </pivotArea>
    </format>
    <format dxfId="2254">
      <pivotArea dataOnly="0" labelOnly="1" outline="0" fieldPosition="0">
        <references count="2">
          <reference field="7" count="1" selected="0">
            <x v="38"/>
          </reference>
          <reference field="30" count="1">
            <x v="4"/>
          </reference>
        </references>
      </pivotArea>
    </format>
    <format dxfId="2253">
      <pivotArea dataOnly="0" labelOnly="1" outline="0" fieldPosition="0">
        <references count="2">
          <reference field="7" count="1" selected="0">
            <x v="39"/>
          </reference>
          <reference field="30" count="1">
            <x v="1"/>
          </reference>
        </references>
      </pivotArea>
    </format>
    <format dxfId="2252">
      <pivotArea dataOnly="0" labelOnly="1" outline="0" fieldPosition="0">
        <references count="2">
          <reference field="7" count="1" selected="0">
            <x v="40"/>
          </reference>
          <reference field="30" count="1">
            <x v="4"/>
          </reference>
        </references>
      </pivotArea>
    </format>
    <format dxfId="2251">
      <pivotArea dataOnly="0" labelOnly="1" outline="0" fieldPosition="0">
        <references count="2">
          <reference field="7" count="1" selected="0">
            <x v="41"/>
          </reference>
          <reference field="30" count="1">
            <x v="4"/>
          </reference>
        </references>
      </pivotArea>
    </format>
    <format dxfId="2250">
      <pivotArea dataOnly="0" labelOnly="1" outline="0" fieldPosition="0">
        <references count="2">
          <reference field="7" count="1" selected="0">
            <x v="42"/>
          </reference>
          <reference field="30" count="1">
            <x v="4"/>
          </reference>
        </references>
      </pivotArea>
    </format>
    <format dxfId="2249">
      <pivotArea dataOnly="0" labelOnly="1" outline="0" fieldPosition="0">
        <references count="2">
          <reference field="7" count="1" selected="0">
            <x v="43"/>
          </reference>
          <reference field="30" count="1">
            <x v="4"/>
          </reference>
        </references>
      </pivotArea>
    </format>
    <format dxfId="2248">
      <pivotArea dataOnly="0" labelOnly="1" outline="0" fieldPosition="0">
        <references count="2">
          <reference field="7" count="1" selected="0">
            <x v="44"/>
          </reference>
          <reference field="30" count="1">
            <x v="4"/>
          </reference>
        </references>
      </pivotArea>
    </format>
    <format dxfId="2247">
      <pivotArea dataOnly="0" labelOnly="1" outline="0" fieldPosition="0">
        <references count="2">
          <reference field="7" count="1" selected="0">
            <x v="45"/>
          </reference>
          <reference field="30" count="1">
            <x v="4"/>
          </reference>
        </references>
      </pivotArea>
    </format>
    <format dxfId="2246">
      <pivotArea dataOnly="0" labelOnly="1" outline="0" fieldPosition="0">
        <references count="2">
          <reference field="7" count="1" selected="0">
            <x v="46"/>
          </reference>
          <reference field="30" count="1">
            <x v="4"/>
          </reference>
        </references>
      </pivotArea>
    </format>
    <format dxfId="2245">
      <pivotArea dataOnly="0" labelOnly="1" outline="0" fieldPosition="0">
        <references count="2">
          <reference field="7" count="1" selected="0">
            <x v="47"/>
          </reference>
          <reference field="30" count="1">
            <x v="4"/>
          </reference>
        </references>
      </pivotArea>
    </format>
    <format dxfId="2244">
      <pivotArea dataOnly="0" labelOnly="1" outline="0" fieldPosition="0">
        <references count="2">
          <reference field="7" count="1" selected="0">
            <x v="48"/>
          </reference>
          <reference field="30" count="1">
            <x v="1"/>
          </reference>
        </references>
      </pivotArea>
    </format>
    <format dxfId="2243">
      <pivotArea dataOnly="0" labelOnly="1" outline="0" fieldPosition="0">
        <references count="2">
          <reference field="7" count="1" selected="0">
            <x v="49"/>
          </reference>
          <reference field="30" count="1">
            <x v="4"/>
          </reference>
        </references>
      </pivotArea>
    </format>
    <format dxfId="2242">
      <pivotArea dataOnly="0" labelOnly="1" outline="0" fieldPosition="0">
        <references count="2">
          <reference field="7" count="1" selected="0">
            <x v="50"/>
          </reference>
          <reference field="30" count="1">
            <x v="4"/>
          </reference>
        </references>
      </pivotArea>
    </format>
    <format dxfId="2241">
      <pivotArea dataOnly="0" labelOnly="1" outline="0" fieldPosition="0">
        <references count="2">
          <reference field="7" count="1" selected="0">
            <x v="51"/>
          </reference>
          <reference field="30" count="1">
            <x v="4"/>
          </reference>
        </references>
      </pivotArea>
    </format>
    <format dxfId="2240">
      <pivotArea dataOnly="0" labelOnly="1" outline="0" fieldPosition="0">
        <references count="2">
          <reference field="7" count="1" selected="0">
            <x v="52"/>
          </reference>
          <reference field="30" count="1">
            <x v="1"/>
          </reference>
        </references>
      </pivotArea>
    </format>
    <format dxfId="2239">
      <pivotArea dataOnly="0" labelOnly="1" outline="0" fieldPosition="0">
        <references count="2">
          <reference field="7" count="1" selected="0">
            <x v="53"/>
          </reference>
          <reference field="30" count="1">
            <x v="4"/>
          </reference>
        </references>
      </pivotArea>
    </format>
    <format dxfId="2238">
      <pivotArea dataOnly="0" labelOnly="1" outline="0" fieldPosition="0">
        <references count="2">
          <reference field="7" count="1" selected="0">
            <x v="54"/>
          </reference>
          <reference field="30" count="1">
            <x v="1"/>
          </reference>
        </references>
      </pivotArea>
    </format>
    <format dxfId="2237">
      <pivotArea dataOnly="0" labelOnly="1" outline="0" fieldPosition="0">
        <references count="2">
          <reference field="7" count="1" selected="0">
            <x v="55"/>
          </reference>
          <reference field="30" count="1">
            <x v="4"/>
          </reference>
        </references>
      </pivotArea>
    </format>
    <format dxfId="2236">
      <pivotArea dataOnly="0" labelOnly="1" outline="0" fieldPosition="0">
        <references count="2">
          <reference field="7" count="1" selected="0">
            <x v="56"/>
          </reference>
          <reference field="30" count="1">
            <x v="4"/>
          </reference>
        </references>
      </pivotArea>
    </format>
    <format dxfId="2235">
      <pivotArea dataOnly="0" labelOnly="1" outline="0" fieldPosition="0">
        <references count="2">
          <reference field="7" count="1" selected="0">
            <x v="57"/>
          </reference>
          <reference field="30" count="1">
            <x v="1"/>
          </reference>
        </references>
      </pivotArea>
    </format>
    <format dxfId="2234">
      <pivotArea dataOnly="0" labelOnly="1" outline="0" fieldPosition="0">
        <references count="2">
          <reference field="7" count="1" selected="0">
            <x v="58"/>
          </reference>
          <reference field="30" count="1">
            <x v="4"/>
          </reference>
        </references>
      </pivotArea>
    </format>
    <format dxfId="2233">
      <pivotArea dataOnly="0" labelOnly="1" outline="0" fieldPosition="0">
        <references count="2">
          <reference field="7" count="1" selected="0">
            <x v="59"/>
          </reference>
          <reference field="30" count="1">
            <x v="4"/>
          </reference>
        </references>
      </pivotArea>
    </format>
    <format dxfId="2232">
      <pivotArea dataOnly="0" labelOnly="1" outline="0" fieldPosition="0">
        <references count="2">
          <reference field="7" count="1" selected="0">
            <x v="60"/>
          </reference>
          <reference field="30" count="1">
            <x v="4"/>
          </reference>
        </references>
      </pivotArea>
    </format>
    <format dxfId="2231">
      <pivotArea dataOnly="0" labelOnly="1" outline="0" fieldPosition="0">
        <references count="2">
          <reference field="7" count="1" selected="0">
            <x v="61"/>
          </reference>
          <reference field="30" count="1">
            <x v="4"/>
          </reference>
        </references>
      </pivotArea>
    </format>
    <format dxfId="2230">
      <pivotArea dataOnly="0" labelOnly="1" outline="0" fieldPosition="0">
        <references count="2">
          <reference field="7" count="1" selected="0">
            <x v="62"/>
          </reference>
          <reference field="30" count="1">
            <x v="4"/>
          </reference>
        </references>
      </pivotArea>
    </format>
    <format dxfId="2229">
      <pivotArea dataOnly="0" labelOnly="1" outline="0" fieldPosition="0">
        <references count="2">
          <reference field="7" count="1" selected="0">
            <x v="63"/>
          </reference>
          <reference field="30" count="1">
            <x v="4"/>
          </reference>
        </references>
      </pivotArea>
    </format>
    <format dxfId="2228">
      <pivotArea dataOnly="0" labelOnly="1" outline="0" fieldPosition="0">
        <references count="2">
          <reference field="7" count="1" selected="0">
            <x v="64"/>
          </reference>
          <reference field="30" count="1">
            <x v="4"/>
          </reference>
        </references>
      </pivotArea>
    </format>
    <format dxfId="2227">
      <pivotArea dataOnly="0" labelOnly="1" outline="0" fieldPosition="0">
        <references count="2">
          <reference field="7" count="1" selected="0">
            <x v="65"/>
          </reference>
          <reference field="30" count="1">
            <x v="1"/>
          </reference>
        </references>
      </pivotArea>
    </format>
    <format dxfId="2226">
      <pivotArea dataOnly="0" labelOnly="1" outline="0" fieldPosition="0">
        <references count="2">
          <reference field="7" count="1" selected="0">
            <x v="66"/>
          </reference>
          <reference field="30" count="1">
            <x v="4"/>
          </reference>
        </references>
      </pivotArea>
    </format>
    <format dxfId="2225">
      <pivotArea dataOnly="0" labelOnly="1" outline="0" fieldPosition="0">
        <references count="2">
          <reference field="7" count="1" selected="0">
            <x v="67"/>
          </reference>
          <reference field="30" count="1">
            <x v="1"/>
          </reference>
        </references>
      </pivotArea>
    </format>
    <format dxfId="2224">
      <pivotArea dataOnly="0" labelOnly="1" outline="0" fieldPosition="0">
        <references count="2">
          <reference field="7" count="1" selected="0">
            <x v="68"/>
          </reference>
          <reference field="30" count="1">
            <x v="1"/>
          </reference>
        </references>
      </pivotArea>
    </format>
    <format dxfId="2223">
      <pivotArea dataOnly="0" labelOnly="1" outline="0" fieldPosition="0">
        <references count="2">
          <reference field="7" count="1" selected="0">
            <x v="69"/>
          </reference>
          <reference field="30" count="1">
            <x v="4"/>
          </reference>
        </references>
      </pivotArea>
    </format>
    <format dxfId="2222">
      <pivotArea dataOnly="0" labelOnly="1" outline="0" fieldPosition="0">
        <references count="2">
          <reference field="7" count="1" selected="0">
            <x v="70"/>
          </reference>
          <reference field="30" count="1">
            <x v="4"/>
          </reference>
        </references>
      </pivotArea>
    </format>
    <format dxfId="2221">
      <pivotArea dataOnly="0" labelOnly="1" outline="0" fieldPosition="0">
        <references count="2">
          <reference field="7" count="1" selected="0">
            <x v="71"/>
          </reference>
          <reference field="30" count="1">
            <x v="1"/>
          </reference>
        </references>
      </pivotArea>
    </format>
    <format dxfId="2220">
      <pivotArea dataOnly="0" labelOnly="1" outline="0" fieldPosition="0">
        <references count="2">
          <reference field="7" count="1" selected="0">
            <x v="72"/>
          </reference>
          <reference field="30" count="1">
            <x v="1"/>
          </reference>
        </references>
      </pivotArea>
    </format>
    <format dxfId="2219">
      <pivotArea dataOnly="0" labelOnly="1" outline="0" fieldPosition="0">
        <references count="2">
          <reference field="7" count="1" selected="0">
            <x v="73"/>
          </reference>
          <reference field="30" count="1">
            <x v="1"/>
          </reference>
        </references>
      </pivotArea>
    </format>
    <format dxfId="2218">
      <pivotArea dataOnly="0" labelOnly="1" outline="0" fieldPosition="0">
        <references count="2">
          <reference field="7" count="1" selected="0">
            <x v="0"/>
          </reference>
          <reference field="30" count="1">
            <x v="4"/>
          </reference>
        </references>
      </pivotArea>
    </format>
    <format dxfId="2217">
      <pivotArea dataOnly="0" labelOnly="1" outline="0" fieldPosition="0">
        <references count="2">
          <reference field="7" count="1" selected="0">
            <x v="1"/>
          </reference>
          <reference field="30" count="1">
            <x v="4"/>
          </reference>
        </references>
      </pivotArea>
    </format>
    <format dxfId="2216">
      <pivotArea dataOnly="0" labelOnly="1" outline="0" fieldPosition="0">
        <references count="2">
          <reference field="7" count="1" selected="0">
            <x v="2"/>
          </reference>
          <reference field="30" count="1">
            <x v="4"/>
          </reference>
        </references>
      </pivotArea>
    </format>
    <format dxfId="2215">
      <pivotArea dataOnly="0" labelOnly="1" outline="0" fieldPosition="0">
        <references count="2">
          <reference field="7" count="1" selected="0">
            <x v="3"/>
          </reference>
          <reference field="30" count="1">
            <x v="4"/>
          </reference>
        </references>
      </pivotArea>
    </format>
    <format dxfId="2214">
      <pivotArea dataOnly="0" labelOnly="1" outline="0" fieldPosition="0">
        <references count="2">
          <reference field="7" count="1" selected="0">
            <x v="4"/>
          </reference>
          <reference field="30" count="1">
            <x v="0"/>
          </reference>
        </references>
      </pivotArea>
    </format>
    <format dxfId="2213">
      <pivotArea dataOnly="0" labelOnly="1" outline="0" fieldPosition="0">
        <references count="2">
          <reference field="7" count="1" selected="0">
            <x v="5"/>
          </reference>
          <reference field="30" count="1">
            <x v="4"/>
          </reference>
        </references>
      </pivotArea>
    </format>
    <format dxfId="2212">
      <pivotArea dataOnly="0" labelOnly="1" outline="0" fieldPosition="0">
        <references count="2">
          <reference field="7" count="1" selected="0">
            <x v="6"/>
          </reference>
          <reference field="30" count="1">
            <x v="4"/>
          </reference>
        </references>
      </pivotArea>
    </format>
    <format dxfId="2211">
      <pivotArea dataOnly="0" labelOnly="1" outline="0" fieldPosition="0">
        <references count="2">
          <reference field="7" count="1" selected="0">
            <x v="7"/>
          </reference>
          <reference field="30" count="1">
            <x v="4"/>
          </reference>
        </references>
      </pivotArea>
    </format>
    <format dxfId="2210">
      <pivotArea dataOnly="0" labelOnly="1" outline="0" fieldPosition="0">
        <references count="2">
          <reference field="7" count="1" selected="0">
            <x v="8"/>
          </reference>
          <reference field="30" count="1">
            <x v="2"/>
          </reference>
        </references>
      </pivotArea>
    </format>
    <format dxfId="2209">
      <pivotArea dataOnly="0" labelOnly="1" outline="0" fieldPosition="0">
        <references count="2">
          <reference field="7" count="1" selected="0">
            <x v="9"/>
          </reference>
          <reference field="30" count="1">
            <x v="1"/>
          </reference>
        </references>
      </pivotArea>
    </format>
    <format dxfId="2208">
      <pivotArea dataOnly="0" labelOnly="1" outline="0" fieldPosition="0">
        <references count="2">
          <reference field="7" count="1" selected="0">
            <x v="10"/>
          </reference>
          <reference field="30" count="1">
            <x v="4"/>
          </reference>
        </references>
      </pivotArea>
    </format>
    <format dxfId="2207">
      <pivotArea dataOnly="0" labelOnly="1" outline="0" fieldPosition="0">
        <references count="2">
          <reference field="7" count="1" selected="0">
            <x v="11"/>
          </reference>
          <reference field="30" count="1">
            <x v="3"/>
          </reference>
        </references>
      </pivotArea>
    </format>
    <format dxfId="2206">
      <pivotArea dataOnly="0" labelOnly="1" outline="0" fieldPosition="0">
        <references count="2">
          <reference field="7" count="1" selected="0">
            <x v="12"/>
          </reference>
          <reference field="30" count="1">
            <x v="4"/>
          </reference>
        </references>
      </pivotArea>
    </format>
    <format dxfId="2205">
      <pivotArea dataOnly="0" labelOnly="1" outline="0" fieldPosition="0">
        <references count="2">
          <reference field="7" count="1" selected="0">
            <x v="13"/>
          </reference>
          <reference field="30" count="1">
            <x v="4"/>
          </reference>
        </references>
      </pivotArea>
    </format>
    <format dxfId="2204">
      <pivotArea dataOnly="0" labelOnly="1" outline="0" fieldPosition="0">
        <references count="2">
          <reference field="7" count="1" selected="0">
            <x v="14"/>
          </reference>
          <reference field="30" count="1">
            <x v="3"/>
          </reference>
        </references>
      </pivotArea>
    </format>
    <format dxfId="2203">
      <pivotArea dataOnly="0" labelOnly="1" outline="0" fieldPosition="0">
        <references count="2">
          <reference field="7" count="1" selected="0">
            <x v="15"/>
          </reference>
          <reference field="30" count="1">
            <x v="3"/>
          </reference>
        </references>
      </pivotArea>
    </format>
    <format dxfId="2202">
      <pivotArea dataOnly="0" labelOnly="1" outline="0" fieldPosition="0">
        <references count="2">
          <reference field="7" count="1" selected="0">
            <x v="16"/>
          </reference>
          <reference field="30" count="1">
            <x v="1"/>
          </reference>
        </references>
      </pivotArea>
    </format>
    <format dxfId="2201">
      <pivotArea dataOnly="0" labelOnly="1" outline="0" fieldPosition="0">
        <references count="2">
          <reference field="7" count="1" selected="0">
            <x v="17"/>
          </reference>
          <reference field="30" count="1">
            <x v="2"/>
          </reference>
        </references>
      </pivotArea>
    </format>
    <format dxfId="2200">
      <pivotArea dataOnly="0" labelOnly="1" outline="0" fieldPosition="0">
        <references count="2">
          <reference field="7" count="1" selected="0">
            <x v="18"/>
          </reference>
          <reference field="30" count="1">
            <x v="4"/>
          </reference>
        </references>
      </pivotArea>
    </format>
    <format dxfId="2199">
      <pivotArea dataOnly="0" labelOnly="1" outline="0" fieldPosition="0">
        <references count="2">
          <reference field="7" count="1" selected="0">
            <x v="19"/>
          </reference>
          <reference field="30" count="1">
            <x v="4"/>
          </reference>
        </references>
      </pivotArea>
    </format>
    <format dxfId="2198">
      <pivotArea dataOnly="0" labelOnly="1" outline="0" fieldPosition="0">
        <references count="2">
          <reference field="7" count="1" selected="0">
            <x v="20"/>
          </reference>
          <reference field="30" count="1">
            <x v="4"/>
          </reference>
        </references>
      </pivotArea>
    </format>
    <format dxfId="2197">
      <pivotArea dataOnly="0" labelOnly="1" outline="0" fieldPosition="0">
        <references count="2">
          <reference field="7" count="1" selected="0">
            <x v="21"/>
          </reference>
          <reference field="30" count="1">
            <x v="3"/>
          </reference>
        </references>
      </pivotArea>
    </format>
    <format dxfId="2196">
      <pivotArea dataOnly="0" labelOnly="1" outline="0" fieldPosition="0">
        <references count="2">
          <reference field="7" count="1" selected="0">
            <x v="22"/>
          </reference>
          <reference field="30" count="1">
            <x v="2"/>
          </reference>
        </references>
      </pivotArea>
    </format>
    <format dxfId="2195">
      <pivotArea dataOnly="0" labelOnly="1" outline="0" fieldPosition="0">
        <references count="2">
          <reference field="7" count="1" selected="0">
            <x v="23"/>
          </reference>
          <reference field="30" count="1">
            <x v="1"/>
          </reference>
        </references>
      </pivotArea>
    </format>
    <format dxfId="2194">
      <pivotArea dataOnly="0" labelOnly="1" outline="0" fieldPosition="0">
        <references count="2">
          <reference field="7" count="1" selected="0">
            <x v="24"/>
          </reference>
          <reference field="30" count="1">
            <x v="1"/>
          </reference>
        </references>
      </pivotArea>
    </format>
    <format dxfId="2193">
      <pivotArea dataOnly="0" labelOnly="1" outline="0" fieldPosition="0">
        <references count="2">
          <reference field="7" count="1" selected="0">
            <x v="25"/>
          </reference>
          <reference field="30" count="1">
            <x v="4"/>
          </reference>
        </references>
      </pivotArea>
    </format>
    <format dxfId="2192">
      <pivotArea dataOnly="0" labelOnly="1" outline="0" fieldPosition="0">
        <references count="2">
          <reference field="7" count="1" selected="0">
            <x v="26"/>
          </reference>
          <reference field="30" count="1">
            <x v="3"/>
          </reference>
        </references>
      </pivotArea>
    </format>
    <format dxfId="2191">
      <pivotArea dataOnly="0" labelOnly="1" outline="0" fieldPosition="0">
        <references count="2">
          <reference field="7" count="1" selected="0">
            <x v="27"/>
          </reference>
          <reference field="30" count="1">
            <x v="4"/>
          </reference>
        </references>
      </pivotArea>
    </format>
    <format dxfId="2190">
      <pivotArea dataOnly="0" labelOnly="1" outline="0" fieldPosition="0">
        <references count="2">
          <reference field="7" count="1" selected="0">
            <x v="28"/>
          </reference>
          <reference field="30" count="1">
            <x v="1"/>
          </reference>
        </references>
      </pivotArea>
    </format>
    <format dxfId="2189">
      <pivotArea dataOnly="0" labelOnly="1" outline="0" fieldPosition="0">
        <references count="2">
          <reference field="7" count="1" selected="0">
            <x v="29"/>
          </reference>
          <reference field="30" count="1">
            <x v="4"/>
          </reference>
        </references>
      </pivotArea>
    </format>
    <format dxfId="2188">
      <pivotArea dataOnly="0" labelOnly="1" outline="0" fieldPosition="0">
        <references count="2">
          <reference field="7" count="1" selected="0">
            <x v="30"/>
          </reference>
          <reference field="30" count="1">
            <x v="4"/>
          </reference>
        </references>
      </pivotArea>
    </format>
    <format dxfId="2187">
      <pivotArea dataOnly="0" labelOnly="1" outline="0" fieldPosition="0">
        <references count="2">
          <reference field="7" count="1" selected="0">
            <x v="31"/>
          </reference>
          <reference field="30" count="1">
            <x v="4"/>
          </reference>
        </references>
      </pivotArea>
    </format>
    <format dxfId="2186">
      <pivotArea dataOnly="0" labelOnly="1" outline="0" fieldPosition="0">
        <references count="2">
          <reference field="7" count="1" selected="0">
            <x v="32"/>
          </reference>
          <reference field="30" count="1">
            <x v="4"/>
          </reference>
        </references>
      </pivotArea>
    </format>
    <format dxfId="2185">
      <pivotArea dataOnly="0" labelOnly="1" outline="0" fieldPosition="0">
        <references count="2">
          <reference field="7" count="1" selected="0">
            <x v="33"/>
          </reference>
          <reference field="30" count="1">
            <x v="4"/>
          </reference>
        </references>
      </pivotArea>
    </format>
    <format dxfId="2184">
      <pivotArea dataOnly="0" labelOnly="1" outline="0" fieldPosition="0">
        <references count="2">
          <reference field="7" count="1" selected="0">
            <x v="34"/>
          </reference>
          <reference field="30" count="1">
            <x v="4"/>
          </reference>
        </references>
      </pivotArea>
    </format>
    <format dxfId="2183">
      <pivotArea dataOnly="0" labelOnly="1" outline="0" fieldPosition="0">
        <references count="2">
          <reference field="7" count="1" selected="0">
            <x v="35"/>
          </reference>
          <reference field="30" count="1">
            <x v="4"/>
          </reference>
        </references>
      </pivotArea>
    </format>
    <format dxfId="2182">
      <pivotArea dataOnly="0" labelOnly="1" outline="0" fieldPosition="0">
        <references count="2">
          <reference field="7" count="1" selected="0">
            <x v="36"/>
          </reference>
          <reference field="30" count="1">
            <x v="1"/>
          </reference>
        </references>
      </pivotArea>
    </format>
    <format dxfId="2181">
      <pivotArea dataOnly="0" labelOnly="1" outline="0" fieldPosition="0">
        <references count="2">
          <reference field="7" count="1" selected="0">
            <x v="37"/>
          </reference>
          <reference field="30" count="1">
            <x v="1"/>
          </reference>
        </references>
      </pivotArea>
    </format>
    <format dxfId="2180">
      <pivotArea dataOnly="0" labelOnly="1" outline="0" fieldPosition="0">
        <references count="2">
          <reference field="7" count="1" selected="0">
            <x v="38"/>
          </reference>
          <reference field="30" count="1">
            <x v="4"/>
          </reference>
        </references>
      </pivotArea>
    </format>
    <format dxfId="2179">
      <pivotArea dataOnly="0" labelOnly="1" outline="0" fieldPosition="0">
        <references count="2">
          <reference field="7" count="1" selected="0">
            <x v="39"/>
          </reference>
          <reference field="30" count="1">
            <x v="3"/>
          </reference>
        </references>
      </pivotArea>
    </format>
    <format dxfId="2178">
      <pivotArea dataOnly="0" labelOnly="1" outline="0" fieldPosition="0">
        <references count="2">
          <reference field="7" count="1" selected="0">
            <x v="40"/>
          </reference>
          <reference field="30" count="1">
            <x v="4"/>
          </reference>
        </references>
      </pivotArea>
    </format>
    <format dxfId="2177">
      <pivotArea dataOnly="0" labelOnly="1" outline="0" fieldPosition="0">
        <references count="2">
          <reference field="7" count="1" selected="0">
            <x v="41"/>
          </reference>
          <reference field="30" count="1">
            <x v="4"/>
          </reference>
        </references>
      </pivotArea>
    </format>
    <format dxfId="2176">
      <pivotArea dataOnly="0" labelOnly="1" outline="0" fieldPosition="0">
        <references count="2">
          <reference field="7" count="1" selected="0">
            <x v="42"/>
          </reference>
          <reference field="30" count="1">
            <x v="4"/>
          </reference>
        </references>
      </pivotArea>
    </format>
    <format dxfId="2175">
      <pivotArea dataOnly="0" labelOnly="1" outline="0" fieldPosition="0">
        <references count="2">
          <reference field="7" count="1" selected="0">
            <x v="43"/>
          </reference>
          <reference field="30" count="1">
            <x v="4"/>
          </reference>
        </references>
      </pivotArea>
    </format>
    <format dxfId="2174">
      <pivotArea dataOnly="0" labelOnly="1" outline="0" fieldPosition="0">
        <references count="2">
          <reference field="7" count="1" selected="0">
            <x v="44"/>
          </reference>
          <reference field="30" count="1">
            <x v="4"/>
          </reference>
        </references>
      </pivotArea>
    </format>
    <format dxfId="2173">
      <pivotArea dataOnly="0" labelOnly="1" outline="0" fieldPosition="0">
        <references count="2">
          <reference field="7" count="1" selected="0">
            <x v="45"/>
          </reference>
          <reference field="30" count="1">
            <x v="4"/>
          </reference>
        </references>
      </pivotArea>
    </format>
    <format dxfId="2172">
      <pivotArea dataOnly="0" labelOnly="1" outline="0" fieldPosition="0">
        <references count="2">
          <reference field="7" count="1" selected="0">
            <x v="46"/>
          </reference>
          <reference field="30" count="1">
            <x v="4"/>
          </reference>
        </references>
      </pivotArea>
    </format>
    <format dxfId="2171">
      <pivotArea dataOnly="0" labelOnly="1" outline="0" fieldPosition="0">
        <references count="2">
          <reference field="7" count="1" selected="0">
            <x v="47"/>
          </reference>
          <reference field="30" count="1">
            <x v="4"/>
          </reference>
        </references>
      </pivotArea>
    </format>
    <format dxfId="2170">
      <pivotArea dataOnly="0" labelOnly="1" outline="0" fieldPosition="0">
        <references count="2">
          <reference field="7" count="1" selected="0">
            <x v="48"/>
          </reference>
          <reference field="30" count="1">
            <x v="1"/>
          </reference>
        </references>
      </pivotArea>
    </format>
    <format dxfId="2169">
      <pivotArea dataOnly="0" labelOnly="1" outline="0" fieldPosition="0">
        <references count="2">
          <reference field="7" count="1" selected="0">
            <x v="49"/>
          </reference>
          <reference field="30" count="1">
            <x v="4"/>
          </reference>
        </references>
      </pivotArea>
    </format>
    <format dxfId="2168">
      <pivotArea dataOnly="0" labelOnly="1" outline="0" fieldPosition="0">
        <references count="2">
          <reference field="7" count="1" selected="0">
            <x v="50"/>
          </reference>
          <reference field="30" count="1">
            <x v="4"/>
          </reference>
        </references>
      </pivotArea>
    </format>
    <format dxfId="2167">
      <pivotArea dataOnly="0" labelOnly="1" outline="0" fieldPosition="0">
        <references count="2">
          <reference field="7" count="1" selected="0">
            <x v="51"/>
          </reference>
          <reference field="30" count="1">
            <x v="4"/>
          </reference>
        </references>
      </pivotArea>
    </format>
    <format dxfId="2166">
      <pivotArea dataOnly="0" labelOnly="1" outline="0" fieldPosition="0">
        <references count="2">
          <reference field="7" count="1" selected="0">
            <x v="52"/>
          </reference>
          <reference field="30" count="1">
            <x v="3"/>
          </reference>
        </references>
      </pivotArea>
    </format>
    <format dxfId="2165">
      <pivotArea dataOnly="0" labelOnly="1" outline="0" fieldPosition="0">
        <references count="2">
          <reference field="7" count="1" selected="0">
            <x v="53"/>
          </reference>
          <reference field="30" count="1">
            <x v="4"/>
          </reference>
        </references>
      </pivotArea>
    </format>
    <format dxfId="2164">
      <pivotArea dataOnly="0" labelOnly="1" outline="0" fieldPosition="0">
        <references count="2">
          <reference field="7" count="1" selected="0">
            <x v="54"/>
          </reference>
          <reference field="30" count="1">
            <x v="3"/>
          </reference>
        </references>
      </pivotArea>
    </format>
    <format dxfId="2163">
      <pivotArea dataOnly="0" labelOnly="1" outline="0" fieldPosition="0">
        <references count="2">
          <reference field="7" count="1" selected="0">
            <x v="55"/>
          </reference>
          <reference field="30" count="1">
            <x v="4"/>
          </reference>
        </references>
      </pivotArea>
    </format>
    <format dxfId="2162">
      <pivotArea dataOnly="0" labelOnly="1" outline="0" fieldPosition="0">
        <references count="2">
          <reference field="7" count="1" selected="0">
            <x v="56"/>
          </reference>
          <reference field="30" count="1">
            <x v="4"/>
          </reference>
        </references>
      </pivotArea>
    </format>
    <format dxfId="2161">
      <pivotArea dataOnly="0" labelOnly="1" outline="0" fieldPosition="0">
        <references count="2">
          <reference field="7" count="1" selected="0">
            <x v="57"/>
          </reference>
          <reference field="30" count="1">
            <x v="1"/>
          </reference>
        </references>
      </pivotArea>
    </format>
    <format dxfId="2160">
      <pivotArea dataOnly="0" labelOnly="1" outline="0" fieldPosition="0">
        <references count="2">
          <reference field="7" count="1" selected="0">
            <x v="58"/>
          </reference>
          <reference field="30" count="1">
            <x v="4"/>
          </reference>
        </references>
      </pivotArea>
    </format>
    <format dxfId="2159">
      <pivotArea dataOnly="0" labelOnly="1" outline="0" fieldPosition="0">
        <references count="2">
          <reference field="7" count="1" selected="0">
            <x v="59"/>
          </reference>
          <reference field="30" count="1">
            <x v="4"/>
          </reference>
        </references>
      </pivotArea>
    </format>
    <format dxfId="2158">
      <pivotArea dataOnly="0" labelOnly="1" outline="0" fieldPosition="0">
        <references count="2">
          <reference field="7" count="1" selected="0">
            <x v="60"/>
          </reference>
          <reference field="30" count="1">
            <x v="4"/>
          </reference>
        </references>
      </pivotArea>
    </format>
    <format dxfId="2157">
      <pivotArea dataOnly="0" labelOnly="1" outline="0" fieldPosition="0">
        <references count="2">
          <reference field="7" count="1" selected="0">
            <x v="61"/>
          </reference>
          <reference field="30" count="1">
            <x v="4"/>
          </reference>
        </references>
      </pivotArea>
    </format>
    <format dxfId="2156">
      <pivotArea dataOnly="0" labelOnly="1" outline="0" fieldPosition="0">
        <references count="2">
          <reference field="7" count="1" selected="0">
            <x v="62"/>
          </reference>
          <reference field="30" count="1">
            <x v="4"/>
          </reference>
        </references>
      </pivotArea>
    </format>
    <format dxfId="2155">
      <pivotArea dataOnly="0" labelOnly="1" outline="0" fieldPosition="0">
        <references count="2">
          <reference field="7" count="1" selected="0">
            <x v="63"/>
          </reference>
          <reference field="30" count="1">
            <x v="4"/>
          </reference>
        </references>
      </pivotArea>
    </format>
    <format dxfId="2154">
      <pivotArea dataOnly="0" labelOnly="1" outline="0" fieldPosition="0">
        <references count="2">
          <reference field="7" count="1" selected="0">
            <x v="64"/>
          </reference>
          <reference field="30" count="1">
            <x v="4"/>
          </reference>
        </references>
      </pivotArea>
    </format>
    <format dxfId="2153">
      <pivotArea dataOnly="0" labelOnly="1" outline="0" fieldPosition="0">
        <references count="2">
          <reference field="7" count="1" selected="0">
            <x v="65"/>
          </reference>
          <reference field="30" count="1">
            <x v="1"/>
          </reference>
        </references>
      </pivotArea>
    </format>
    <format dxfId="2152">
      <pivotArea dataOnly="0" labelOnly="1" outline="0" fieldPosition="0">
        <references count="2">
          <reference field="7" count="1" selected="0">
            <x v="66"/>
          </reference>
          <reference field="30" count="1">
            <x v="4"/>
          </reference>
        </references>
      </pivotArea>
    </format>
    <format dxfId="2151">
      <pivotArea dataOnly="0" labelOnly="1" outline="0" fieldPosition="0">
        <references count="2">
          <reference field="7" count="1" selected="0">
            <x v="67"/>
          </reference>
          <reference field="30" count="1">
            <x v="1"/>
          </reference>
        </references>
      </pivotArea>
    </format>
    <format dxfId="2150">
      <pivotArea dataOnly="0" labelOnly="1" outline="0" fieldPosition="0">
        <references count="2">
          <reference field="7" count="1" selected="0">
            <x v="68"/>
          </reference>
          <reference field="30" count="1">
            <x v="4"/>
          </reference>
        </references>
      </pivotArea>
    </format>
    <format dxfId="2149">
      <pivotArea dataOnly="0" labelOnly="1" outline="0" fieldPosition="0">
        <references count="2">
          <reference field="7" count="1" selected="0">
            <x v="69"/>
          </reference>
          <reference field="30" count="1">
            <x v="4"/>
          </reference>
        </references>
      </pivotArea>
    </format>
    <format dxfId="2148">
      <pivotArea dataOnly="0" labelOnly="1" outline="0" fieldPosition="0">
        <references count="2">
          <reference field="7" count="1" selected="0">
            <x v="70"/>
          </reference>
          <reference field="30" count="1">
            <x v="4"/>
          </reference>
        </references>
      </pivotArea>
    </format>
    <format dxfId="2147">
      <pivotArea dataOnly="0" labelOnly="1" outline="0" fieldPosition="0">
        <references count="2">
          <reference field="7" count="1" selected="0">
            <x v="71"/>
          </reference>
          <reference field="30" count="1">
            <x v="1"/>
          </reference>
        </references>
      </pivotArea>
    </format>
    <format dxfId="2146">
      <pivotArea dataOnly="0" labelOnly="1" outline="0" fieldPosition="0">
        <references count="2">
          <reference field="7" count="1" selected="0">
            <x v="72"/>
          </reference>
          <reference field="30" count="1">
            <x v="3"/>
          </reference>
        </references>
      </pivotArea>
    </format>
    <format dxfId="2145">
      <pivotArea dataOnly="0" labelOnly="1" outline="0" fieldPosition="0">
        <references count="2">
          <reference field="7" count="1" selected="0">
            <x v="73"/>
          </reference>
          <reference field="30" count="1">
            <x v="3"/>
          </reference>
        </references>
      </pivotArea>
    </format>
    <format dxfId="2144">
      <pivotArea dataOnly="0" labelOnly="1" outline="0" fieldPosition="0">
        <references count="2">
          <reference field="7" count="1" selected="0">
            <x v="0"/>
          </reference>
          <reference field="30" count="1">
            <x v="4"/>
          </reference>
        </references>
      </pivotArea>
    </format>
    <format dxfId="2143">
      <pivotArea dataOnly="0" labelOnly="1" outline="0" fieldPosition="0">
        <references count="2">
          <reference field="7" count="1" selected="0">
            <x v="1"/>
          </reference>
          <reference field="30" count="1">
            <x v="4"/>
          </reference>
        </references>
      </pivotArea>
    </format>
    <format dxfId="2142">
      <pivotArea dataOnly="0" labelOnly="1" outline="0" fieldPosition="0">
        <references count="2">
          <reference field="7" count="1" selected="0">
            <x v="2"/>
          </reference>
          <reference field="30" count="1">
            <x v="4"/>
          </reference>
        </references>
      </pivotArea>
    </format>
    <format dxfId="2141">
      <pivotArea dataOnly="0" labelOnly="1" outline="0" fieldPosition="0">
        <references count="2">
          <reference field="7" count="1" selected="0">
            <x v="3"/>
          </reference>
          <reference field="30" count="1">
            <x v="4"/>
          </reference>
        </references>
      </pivotArea>
    </format>
    <format dxfId="2140">
      <pivotArea dataOnly="0" labelOnly="1" outline="0" fieldPosition="0">
        <references count="2">
          <reference field="7" count="1" selected="0">
            <x v="4"/>
          </reference>
          <reference field="30" count="1">
            <x v="0"/>
          </reference>
        </references>
      </pivotArea>
    </format>
    <format dxfId="2139">
      <pivotArea dataOnly="0" labelOnly="1" outline="0" fieldPosition="0">
        <references count="2">
          <reference field="7" count="1" selected="0">
            <x v="5"/>
          </reference>
          <reference field="30" count="1">
            <x v="4"/>
          </reference>
        </references>
      </pivotArea>
    </format>
    <format dxfId="2138">
      <pivotArea dataOnly="0" labelOnly="1" outline="0" fieldPosition="0">
        <references count="2">
          <reference field="7" count="1" selected="0">
            <x v="6"/>
          </reference>
          <reference field="30" count="1">
            <x v="4"/>
          </reference>
        </references>
      </pivotArea>
    </format>
    <format dxfId="2137">
      <pivotArea dataOnly="0" labelOnly="1" outline="0" fieldPosition="0">
        <references count="2">
          <reference field="7" count="1" selected="0">
            <x v="7"/>
          </reference>
          <reference field="30" count="1">
            <x v="4"/>
          </reference>
        </references>
      </pivotArea>
    </format>
    <format dxfId="2136">
      <pivotArea dataOnly="0" labelOnly="1" outline="0" fieldPosition="0">
        <references count="2">
          <reference field="7" count="1" selected="0">
            <x v="8"/>
          </reference>
          <reference field="30" count="1">
            <x v="2"/>
          </reference>
        </references>
      </pivotArea>
    </format>
    <format dxfId="2135">
      <pivotArea dataOnly="0" labelOnly="1" outline="0" fieldPosition="0">
        <references count="2">
          <reference field="7" count="1" selected="0">
            <x v="9"/>
          </reference>
          <reference field="30" count="1">
            <x v="1"/>
          </reference>
        </references>
      </pivotArea>
    </format>
    <format dxfId="2134">
      <pivotArea dataOnly="0" labelOnly="1" outline="0" fieldPosition="0">
        <references count="2">
          <reference field="7" count="1" selected="0">
            <x v="10"/>
          </reference>
          <reference field="30" count="1">
            <x v="4"/>
          </reference>
        </references>
      </pivotArea>
    </format>
    <format dxfId="2133">
      <pivotArea dataOnly="0" labelOnly="1" outline="0" fieldPosition="0">
        <references count="2">
          <reference field="7" count="1" selected="0">
            <x v="11"/>
          </reference>
          <reference field="30" count="1">
            <x v="3"/>
          </reference>
        </references>
      </pivotArea>
    </format>
    <format dxfId="2132">
      <pivotArea dataOnly="0" labelOnly="1" outline="0" fieldPosition="0">
        <references count="2">
          <reference field="7" count="1" selected="0">
            <x v="12"/>
          </reference>
          <reference field="30" count="1">
            <x v="4"/>
          </reference>
        </references>
      </pivotArea>
    </format>
    <format dxfId="2131">
      <pivotArea dataOnly="0" labelOnly="1" outline="0" fieldPosition="0">
        <references count="2">
          <reference field="7" count="1" selected="0">
            <x v="13"/>
          </reference>
          <reference field="30" count="1">
            <x v="4"/>
          </reference>
        </references>
      </pivotArea>
    </format>
    <format dxfId="2130">
      <pivotArea dataOnly="0" labelOnly="1" outline="0" fieldPosition="0">
        <references count="2">
          <reference field="7" count="1" selected="0">
            <x v="14"/>
          </reference>
          <reference field="30" count="1">
            <x v="3"/>
          </reference>
        </references>
      </pivotArea>
    </format>
    <format dxfId="2129">
      <pivotArea dataOnly="0" labelOnly="1" outline="0" fieldPosition="0">
        <references count="2">
          <reference field="7" count="1" selected="0">
            <x v="15"/>
          </reference>
          <reference field="30" count="1">
            <x v="3"/>
          </reference>
        </references>
      </pivotArea>
    </format>
    <format dxfId="2128">
      <pivotArea dataOnly="0" labelOnly="1" outline="0" fieldPosition="0">
        <references count="2">
          <reference field="7" count="1" selected="0">
            <x v="16"/>
          </reference>
          <reference field="30" count="1">
            <x v="1"/>
          </reference>
        </references>
      </pivotArea>
    </format>
    <format dxfId="2127">
      <pivotArea dataOnly="0" labelOnly="1" outline="0" fieldPosition="0">
        <references count="2">
          <reference field="7" count="1" selected="0">
            <x v="17"/>
          </reference>
          <reference field="30" count="1">
            <x v="2"/>
          </reference>
        </references>
      </pivotArea>
    </format>
    <format dxfId="2126">
      <pivotArea dataOnly="0" labelOnly="1" outline="0" fieldPosition="0">
        <references count="2">
          <reference field="7" count="1" selected="0">
            <x v="18"/>
          </reference>
          <reference field="30" count="1">
            <x v="4"/>
          </reference>
        </references>
      </pivotArea>
    </format>
    <format dxfId="2125">
      <pivotArea dataOnly="0" labelOnly="1" outline="0" fieldPosition="0">
        <references count="2">
          <reference field="7" count="1" selected="0">
            <x v="19"/>
          </reference>
          <reference field="30" count="1">
            <x v="4"/>
          </reference>
        </references>
      </pivotArea>
    </format>
    <format dxfId="2124">
      <pivotArea dataOnly="0" labelOnly="1" outline="0" fieldPosition="0">
        <references count="2">
          <reference field="7" count="1" selected="0">
            <x v="20"/>
          </reference>
          <reference field="30" count="1">
            <x v="4"/>
          </reference>
        </references>
      </pivotArea>
    </format>
    <format dxfId="2123">
      <pivotArea dataOnly="0" labelOnly="1" outline="0" fieldPosition="0">
        <references count="2">
          <reference field="7" count="1" selected="0">
            <x v="21"/>
          </reference>
          <reference field="30" count="1">
            <x v="3"/>
          </reference>
        </references>
      </pivotArea>
    </format>
    <format dxfId="2122">
      <pivotArea dataOnly="0" labelOnly="1" outline="0" fieldPosition="0">
        <references count="2">
          <reference field="7" count="1" selected="0">
            <x v="22"/>
          </reference>
          <reference field="30" count="1">
            <x v="2"/>
          </reference>
        </references>
      </pivotArea>
    </format>
    <format dxfId="2121">
      <pivotArea dataOnly="0" labelOnly="1" outline="0" fieldPosition="0">
        <references count="2">
          <reference field="7" count="1" selected="0">
            <x v="23"/>
          </reference>
          <reference field="30" count="1">
            <x v="1"/>
          </reference>
        </references>
      </pivotArea>
    </format>
    <format dxfId="2120">
      <pivotArea dataOnly="0" labelOnly="1" outline="0" fieldPosition="0">
        <references count="2">
          <reference field="7" count="1" selected="0">
            <x v="24"/>
          </reference>
          <reference field="30" count="1">
            <x v="1"/>
          </reference>
        </references>
      </pivotArea>
    </format>
    <format dxfId="2119">
      <pivotArea dataOnly="0" labelOnly="1" outline="0" fieldPosition="0">
        <references count="2">
          <reference field="7" count="1" selected="0">
            <x v="25"/>
          </reference>
          <reference field="30" count="1">
            <x v="4"/>
          </reference>
        </references>
      </pivotArea>
    </format>
    <format dxfId="2118">
      <pivotArea dataOnly="0" labelOnly="1" outline="0" fieldPosition="0">
        <references count="2">
          <reference field="7" count="1" selected="0">
            <x v="26"/>
          </reference>
          <reference field="30" count="1">
            <x v="3"/>
          </reference>
        </references>
      </pivotArea>
    </format>
    <format dxfId="2117">
      <pivotArea dataOnly="0" labelOnly="1" outline="0" fieldPosition="0">
        <references count="2">
          <reference field="7" count="1" selected="0">
            <x v="27"/>
          </reference>
          <reference field="30" count="1">
            <x v="4"/>
          </reference>
        </references>
      </pivotArea>
    </format>
    <format dxfId="2116">
      <pivotArea dataOnly="0" labelOnly="1" outline="0" fieldPosition="0">
        <references count="2">
          <reference field="7" count="1" selected="0">
            <x v="28"/>
          </reference>
          <reference field="30" count="1">
            <x v="1"/>
          </reference>
        </references>
      </pivotArea>
    </format>
    <format dxfId="2115">
      <pivotArea dataOnly="0" labelOnly="1" outline="0" fieldPosition="0">
        <references count="2">
          <reference field="7" count="1" selected="0">
            <x v="29"/>
          </reference>
          <reference field="30" count="1">
            <x v="4"/>
          </reference>
        </references>
      </pivotArea>
    </format>
    <format dxfId="2114">
      <pivotArea dataOnly="0" labelOnly="1" outline="0" fieldPosition="0">
        <references count="2">
          <reference field="7" count="1" selected="0">
            <x v="30"/>
          </reference>
          <reference field="30" count="1">
            <x v="4"/>
          </reference>
        </references>
      </pivotArea>
    </format>
    <format dxfId="2113">
      <pivotArea dataOnly="0" labelOnly="1" outline="0" fieldPosition="0">
        <references count="2">
          <reference field="7" count="1" selected="0">
            <x v="31"/>
          </reference>
          <reference field="30" count="1">
            <x v="4"/>
          </reference>
        </references>
      </pivotArea>
    </format>
    <format dxfId="2112">
      <pivotArea dataOnly="0" labelOnly="1" outline="0" fieldPosition="0">
        <references count="2">
          <reference field="7" count="1" selected="0">
            <x v="32"/>
          </reference>
          <reference field="30" count="1">
            <x v="4"/>
          </reference>
        </references>
      </pivotArea>
    </format>
    <format dxfId="2111">
      <pivotArea dataOnly="0" labelOnly="1" outline="0" fieldPosition="0">
        <references count="2">
          <reference field="7" count="1" selected="0">
            <x v="33"/>
          </reference>
          <reference field="30" count="1">
            <x v="4"/>
          </reference>
        </references>
      </pivotArea>
    </format>
    <format dxfId="2110">
      <pivotArea dataOnly="0" labelOnly="1" outline="0" fieldPosition="0">
        <references count="2">
          <reference field="7" count="1" selected="0">
            <x v="34"/>
          </reference>
          <reference field="30" count="1">
            <x v="4"/>
          </reference>
        </references>
      </pivotArea>
    </format>
    <format dxfId="2109">
      <pivotArea dataOnly="0" labelOnly="1" outline="0" fieldPosition="0">
        <references count="2">
          <reference field="7" count="1" selected="0">
            <x v="35"/>
          </reference>
          <reference field="30" count="1">
            <x v="4"/>
          </reference>
        </references>
      </pivotArea>
    </format>
    <format dxfId="2108">
      <pivotArea dataOnly="0" labelOnly="1" outline="0" fieldPosition="0">
        <references count="2">
          <reference field="7" count="1" selected="0">
            <x v="36"/>
          </reference>
          <reference field="30" count="1">
            <x v="1"/>
          </reference>
        </references>
      </pivotArea>
    </format>
    <format dxfId="2107">
      <pivotArea dataOnly="0" labelOnly="1" outline="0" fieldPosition="0">
        <references count="2">
          <reference field="7" count="1" selected="0">
            <x v="37"/>
          </reference>
          <reference field="30" count="1">
            <x v="1"/>
          </reference>
        </references>
      </pivotArea>
    </format>
    <format dxfId="2106">
      <pivotArea dataOnly="0" labelOnly="1" outline="0" fieldPosition="0">
        <references count="2">
          <reference field="7" count="1" selected="0">
            <x v="38"/>
          </reference>
          <reference field="30" count="1">
            <x v="4"/>
          </reference>
        </references>
      </pivotArea>
    </format>
    <format dxfId="2105">
      <pivotArea dataOnly="0" labelOnly="1" outline="0" fieldPosition="0">
        <references count="2">
          <reference field="7" count="1" selected="0">
            <x v="39"/>
          </reference>
          <reference field="30" count="1">
            <x v="3"/>
          </reference>
        </references>
      </pivotArea>
    </format>
    <format dxfId="2104">
      <pivotArea dataOnly="0" labelOnly="1" outline="0" fieldPosition="0">
        <references count="2">
          <reference field="7" count="1" selected="0">
            <x v="40"/>
          </reference>
          <reference field="30" count="1">
            <x v="4"/>
          </reference>
        </references>
      </pivotArea>
    </format>
    <format dxfId="2103">
      <pivotArea dataOnly="0" labelOnly="1" outline="0" fieldPosition="0">
        <references count="2">
          <reference field="7" count="1" selected="0">
            <x v="41"/>
          </reference>
          <reference field="30" count="1">
            <x v="4"/>
          </reference>
        </references>
      </pivotArea>
    </format>
    <format dxfId="2102">
      <pivotArea dataOnly="0" labelOnly="1" outline="0" fieldPosition="0">
        <references count="2">
          <reference field="7" count="1" selected="0">
            <x v="42"/>
          </reference>
          <reference field="30" count="1">
            <x v="4"/>
          </reference>
        </references>
      </pivotArea>
    </format>
    <format dxfId="2101">
      <pivotArea dataOnly="0" labelOnly="1" outline="0" fieldPosition="0">
        <references count="2">
          <reference field="7" count="1" selected="0">
            <x v="43"/>
          </reference>
          <reference field="30" count="1">
            <x v="4"/>
          </reference>
        </references>
      </pivotArea>
    </format>
    <format dxfId="2100">
      <pivotArea dataOnly="0" labelOnly="1" outline="0" fieldPosition="0">
        <references count="2">
          <reference field="7" count="1" selected="0">
            <x v="44"/>
          </reference>
          <reference field="30" count="1">
            <x v="4"/>
          </reference>
        </references>
      </pivotArea>
    </format>
    <format dxfId="2099">
      <pivotArea dataOnly="0" labelOnly="1" outline="0" fieldPosition="0">
        <references count="2">
          <reference field="7" count="1" selected="0">
            <x v="45"/>
          </reference>
          <reference field="30" count="1">
            <x v="4"/>
          </reference>
        </references>
      </pivotArea>
    </format>
    <format dxfId="2098">
      <pivotArea dataOnly="0" labelOnly="1" outline="0" fieldPosition="0">
        <references count="2">
          <reference field="7" count="1" selected="0">
            <x v="46"/>
          </reference>
          <reference field="30" count="1">
            <x v="4"/>
          </reference>
        </references>
      </pivotArea>
    </format>
    <format dxfId="2097">
      <pivotArea dataOnly="0" labelOnly="1" outline="0" fieldPosition="0">
        <references count="2">
          <reference field="7" count="1" selected="0">
            <x v="47"/>
          </reference>
          <reference field="30" count="1">
            <x v="4"/>
          </reference>
        </references>
      </pivotArea>
    </format>
    <format dxfId="2096">
      <pivotArea dataOnly="0" labelOnly="1" outline="0" fieldPosition="0">
        <references count="2">
          <reference field="7" count="1" selected="0">
            <x v="48"/>
          </reference>
          <reference field="30" count="1">
            <x v="1"/>
          </reference>
        </references>
      </pivotArea>
    </format>
    <format dxfId="2095">
      <pivotArea dataOnly="0" labelOnly="1" outline="0" fieldPosition="0">
        <references count="2">
          <reference field="7" count="1" selected="0">
            <x v="49"/>
          </reference>
          <reference field="30" count="1">
            <x v="4"/>
          </reference>
        </references>
      </pivotArea>
    </format>
    <format dxfId="2094">
      <pivotArea dataOnly="0" labelOnly="1" outline="0" fieldPosition="0">
        <references count="2">
          <reference field="7" count="1" selected="0">
            <x v="50"/>
          </reference>
          <reference field="30" count="1">
            <x v="4"/>
          </reference>
        </references>
      </pivotArea>
    </format>
    <format dxfId="2093">
      <pivotArea dataOnly="0" labelOnly="1" outline="0" fieldPosition="0">
        <references count="2">
          <reference field="7" count="1" selected="0">
            <x v="51"/>
          </reference>
          <reference field="30" count="1">
            <x v="4"/>
          </reference>
        </references>
      </pivotArea>
    </format>
    <format dxfId="2092">
      <pivotArea dataOnly="0" labelOnly="1" outline="0" fieldPosition="0">
        <references count="2">
          <reference field="7" count="1" selected="0">
            <x v="52"/>
          </reference>
          <reference field="30" count="1">
            <x v="3"/>
          </reference>
        </references>
      </pivotArea>
    </format>
    <format dxfId="2091">
      <pivotArea dataOnly="0" labelOnly="1" outline="0" fieldPosition="0">
        <references count="2">
          <reference field="7" count="1" selected="0">
            <x v="53"/>
          </reference>
          <reference field="30" count="1">
            <x v="4"/>
          </reference>
        </references>
      </pivotArea>
    </format>
    <format dxfId="2090">
      <pivotArea dataOnly="0" labelOnly="1" outline="0" fieldPosition="0">
        <references count="2">
          <reference field="7" count="1" selected="0">
            <x v="54"/>
          </reference>
          <reference field="30" count="1">
            <x v="3"/>
          </reference>
        </references>
      </pivotArea>
    </format>
    <format dxfId="2089">
      <pivotArea dataOnly="0" labelOnly="1" outline="0" fieldPosition="0">
        <references count="2">
          <reference field="7" count="1" selected="0">
            <x v="55"/>
          </reference>
          <reference field="30" count="1">
            <x v="4"/>
          </reference>
        </references>
      </pivotArea>
    </format>
    <format dxfId="2088">
      <pivotArea dataOnly="0" labelOnly="1" outline="0" fieldPosition="0">
        <references count="2">
          <reference field="7" count="1" selected="0">
            <x v="56"/>
          </reference>
          <reference field="30" count="1">
            <x v="4"/>
          </reference>
        </references>
      </pivotArea>
    </format>
    <format dxfId="2087">
      <pivotArea dataOnly="0" labelOnly="1" outline="0" fieldPosition="0">
        <references count="2">
          <reference field="7" count="1" selected="0">
            <x v="57"/>
          </reference>
          <reference field="30" count="1">
            <x v="1"/>
          </reference>
        </references>
      </pivotArea>
    </format>
    <format dxfId="2086">
      <pivotArea dataOnly="0" labelOnly="1" outline="0" fieldPosition="0">
        <references count="2">
          <reference field="7" count="1" selected="0">
            <x v="58"/>
          </reference>
          <reference field="30" count="1">
            <x v="4"/>
          </reference>
        </references>
      </pivotArea>
    </format>
    <format dxfId="2085">
      <pivotArea dataOnly="0" labelOnly="1" outline="0" fieldPosition="0">
        <references count="2">
          <reference field="7" count="1" selected="0">
            <x v="59"/>
          </reference>
          <reference field="30" count="1">
            <x v="4"/>
          </reference>
        </references>
      </pivotArea>
    </format>
    <format dxfId="2084">
      <pivotArea dataOnly="0" labelOnly="1" outline="0" fieldPosition="0">
        <references count="2">
          <reference field="7" count="1" selected="0">
            <x v="60"/>
          </reference>
          <reference field="30" count="1">
            <x v="4"/>
          </reference>
        </references>
      </pivotArea>
    </format>
    <format dxfId="2083">
      <pivotArea dataOnly="0" labelOnly="1" outline="0" fieldPosition="0">
        <references count="2">
          <reference field="7" count="1" selected="0">
            <x v="61"/>
          </reference>
          <reference field="30" count="1">
            <x v="4"/>
          </reference>
        </references>
      </pivotArea>
    </format>
    <format dxfId="2082">
      <pivotArea dataOnly="0" labelOnly="1" outline="0" fieldPosition="0">
        <references count="2">
          <reference field="7" count="1" selected="0">
            <x v="62"/>
          </reference>
          <reference field="30" count="1">
            <x v="4"/>
          </reference>
        </references>
      </pivotArea>
    </format>
    <format dxfId="2081">
      <pivotArea dataOnly="0" labelOnly="1" outline="0" fieldPosition="0">
        <references count="2">
          <reference field="7" count="1" selected="0">
            <x v="63"/>
          </reference>
          <reference field="30" count="1">
            <x v="4"/>
          </reference>
        </references>
      </pivotArea>
    </format>
    <format dxfId="2080">
      <pivotArea dataOnly="0" labelOnly="1" outline="0" fieldPosition="0">
        <references count="2">
          <reference field="7" count="1" selected="0">
            <x v="64"/>
          </reference>
          <reference field="30" count="1">
            <x v="4"/>
          </reference>
        </references>
      </pivotArea>
    </format>
    <format dxfId="2079">
      <pivotArea dataOnly="0" labelOnly="1" outline="0" fieldPosition="0">
        <references count="2">
          <reference field="7" count="1" selected="0">
            <x v="65"/>
          </reference>
          <reference field="30" count="1">
            <x v="1"/>
          </reference>
        </references>
      </pivotArea>
    </format>
    <format dxfId="2078">
      <pivotArea dataOnly="0" labelOnly="1" outline="0" fieldPosition="0">
        <references count="2">
          <reference field="7" count="1" selected="0">
            <x v="66"/>
          </reference>
          <reference field="30" count="1">
            <x v="4"/>
          </reference>
        </references>
      </pivotArea>
    </format>
    <format dxfId="2077">
      <pivotArea dataOnly="0" labelOnly="1" outline="0" fieldPosition="0">
        <references count="2">
          <reference field="7" count="1" selected="0">
            <x v="67"/>
          </reference>
          <reference field="30" count="1">
            <x v="1"/>
          </reference>
        </references>
      </pivotArea>
    </format>
    <format dxfId="2076">
      <pivotArea dataOnly="0" labelOnly="1" outline="0" fieldPosition="0">
        <references count="2">
          <reference field="7" count="1" selected="0">
            <x v="68"/>
          </reference>
          <reference field="30" count="1">
            <x v="4"/>
          </reference>
        </references>
      </pivotArea>
    </format>
    <format dxfId="2075">
      <pivotArea dataOnly="0" labelOnly="1" outline="0" fieldPosition="0">
        <references count="2">
          <reference field="7" count="1" selected="0">
            <x v="69"/>
          </reference>
          <reference field="30" count="1">
            <x v="4"/>
          </reference>
        </references>
      </pivotArea>
    </format>
    <format dxfId="2074">
      <pivotArea dataOnly="0" labelOnly="1" outline="0" fieldPosition="0">
        <references count="2">
          <reference field="7" count="1" selected="0">
            <x v="70"/>
          </reference>
          <reference field="30" count="1">
            <x v="4"/>
          </reference>
        </references>
      </pivotArea>
    </format>
    <format dxfId="2073">
      <pivotArea dataOnly="0" labelOnly="1" outline="0" fieldPosition="0">
        <references count="2">
          <reference field="7" count="1" selected="0">
            <x v="71"/>
          </reference>
          <reference field="30" count="1">
            <x v="1"/>
          </reference>
        </references>
      </pivotArea>
    </format>
    <format dxfId="2072">
      <pivotArea dataOnly="0" labelOnly="1" outline="0" fieldPosition="0">
        <references count="2">
          <reference field="7" count="1" selected="0">
            <x v="72"/>
          </reference>
          <reference field="30" count="1">
            <x v="3"/>
          </reference>
        </references>
      </pivotArea>
    </format>
    <format dxfId="2071">
      <pivotArea dataOnly="0" labelOnly="1" outline="0" fieldPosition="0">
        <references count="2">
          <reference field="7" count="1" selected="0">
            <x v="73"/>
          </reference>
          <reference field="30" count="1">
            <x v="3"/>
          </reference>
        </references>
      </pivotArea>
    </format>
    <format dxfId="2070">
      <pivotArea field="30" type="button" dataOnly="0" labelOnly="1" outline="0" axis="axisRow" fieldPosition="1"/>
    </format>
    <format dxfId="2069">
      <pivotArea field="7" type="button" dataOnly="0" labelOnly="1" outline="0" axis="axisRow" fieldPosition="0"/>
    </format>
    <format dxfId="2068">
      <pivotArea field="30" type="button" dataOnly="0" labelOnly="1" outline="0" axis="axisRow" fieldPosition="1"/>
    </format>
    <format dxfId="2067">
      <pivotArea dataOnly="0" labelOnly="1" outline="0" fieldPosition="0">
        <references count="1">
          <reference field="7" count="14">
            <x v="0"/>
            <x v="12"/>
            <x v="13"/>
            <x v="39"/>
            <x v="45"/>
            <x v="46"/>
            <x v="49"/>
            <x v="58"/>
            <x v="60"/>
            <x v="61"/>
            <x v="63"/>
            <x v="68"/>
            <x v="69"/>
            <x v="70"/>
          </reference>
        </references>
      </pivotArea>
    </format>
    <format dxfId="2066">
      <pivotArea dataOnly="0" labelOnly="1" outline="0" fieldPosition="0">
        <references count="1">
          <reference field="7" count="14">
            <x v="0"/>
            <x v="12"/>
            <x v="13"/>
            <x v="39"/>
            <x v="45"/>
            <x v="46"/>
            <x v="49"/>
            <x v="58"/>
            <x v="60"/>
            <x v="61"/>
            <x v="63"/>
            <x v="68"/>
            <x v="69"/>
            <x v="70"/>
          </reference>
        </references>
      </pivotArea>
    </format>
    <format dxfId="2065">
      <pivotArea dataOnly="0" labelOnly="1" outline="0" fieldPosition="0">
        <references count="1">
          <reference field="7" count="1">
            <x v="70"/>
          </reference>
        </references>
      </pivotArea>
    </format>
    <format dxfId="2064">
      <pivotArea dataOnly="0" labelOnly="1" outline="0" fieldPosition="0">
        <references count="1">
          <reference field="7" count="1">
            <x v="70"/>
          </reference>
        </references>
      </pivotArea>
    </format>
    <format dxfId="2063">
      <pivotArea dataOnly="0" labelOnly="1" outline="0" fieldPosition="0">
        <references count="2">
          <reference field="7" count="1" selected="0">
            <x v="0"/>
          </reference>
          <reference field="30" count="1">
            <x v="4"/>
          </reference>
        </references>
      </pivotArea>
    </format>
    <format dxfId="2062">
      <pivotArea dataOnly="0" labelOnly="1" outline="0" fieldPosition="0">
        <references count="2">
          <reference field="7" count="1" selected="0">
            <x v="1"/>
          </reference>
          <reference field="30" count="1">
            <x v="4"/>
          </reference>
        </references>
      </pivotArea>
    </format>
    <format dxfId="2061">
      <pivotArea dataOnly="0" labelOnly="1" outline="0" fieldPosition="0">
        <references count="2">
          <reference field="7" count="1" selected="0">
            <x v="2"/>
          </reference>
          <reference field="30" count="1">
            <x v="4"/>
          </reference>
        </references>
      </pivotArea>
    </format>
    <format dxfId="2060">
      <pivotArea dataOnly="0" labelOnly="1" outline="0" fieldPosition="0">
        <references count="2">
          <reference field="7" count="1" selected="0">
            <x v="3"/>
          </reference>
          <reference field="30" count="1">
            <x v="0"/>
          </reference>
        </references>
      </pivotArea>
    </format>
    <format dxfId="2059">
      <pivotArea dataOnly="0" labelOnly="1" outline="0" fieldPosition="0">
        <references count="2">
          <reference field="7" count="1" selected="0">
            <x v="4"/>
          </reference>
          <reference field="30" count="1">
            <x v="1"/>
          </reference>
        </references>
      </pivotArea>
    </format>
    <format dxfId="2058">
      <pivotArea dataOnly="0" labelOnly="1" outline="0" fieldPosition="0">
        <references count="2">
          <reference field="7" count="1" selected="0">
            <x v="5"/>
          </reference>
          <reference field="30" count="1">
            <x v="4"/>
          </reference>
        </references>
      </pivotArea>
    </format>
    <format dxfId="2057">
      <pivotArea dataOnly="0" labelOnly="1" outline="0" fieldPosition="0">
        <references count="2">
          <reference field="7" count="1" selected="0">
            <x v="6"/>
          </reference>
          <reference field="30" count="1">
            <x v="4"/>
          </reference>
        </references>
      </pivotArea>
    </format>
    <format dxfId="2056">
      <pivotArea dataOnly="0" labelOnly="1" outline="0" fieldPosition="0">
        <references count="2">
          <reference field="7" count="1" selected="0">
            <x v="7"/>
          </reference>
          <reference field="30" count="1">
            <x v="2"/>
          </reference>
        </references>
      </pivotArea>
    </format>
    <format dxfId="2055">
      <pivotArea dataOnly="0" labelOnly="1" outline="0" fieldPosition="0">
        <references count="2">
          <reference field="7" count="1" selected="0">
            <x v="8"/>
          </reference>
          <reference field="30" count="1">
            <x v="4"/>
          </reference>
        </references>
      </pivotArea>
    </format>
    <format dxfId="2054">
      <pivotArea dataOnly="0" labelOnly="1" outline="0" fieldPosition="0">
        <references count="2">
          <reference field="7" count="1" selected="0">
            <x v="9"/>
          </reference>
          <reference field="30" count="1">
            <x v="1"/>
          </reference>
        </references>
      </pivotArea>
    </format>
    <format dxfId="2053">
      <pivotArea dataOnly="0" labelOnly="1" outline="0" fieldPosition="0">
        <references count="2">
          <reference field="7" count="1" selected="0">
            <x v="10"/>
          </reference>
          <reference field="30" count="1">
            <x v="4"/>
          </reference>
        </references>
      </pivotArea>
    </format>
    <format dxfId="2052">
      <pivotArea dataOnly="0" labelOnly="1" outline="0" fieldPosition="0">
        <references count="2">
          <reference field="7" count="1" selected="0">
            <x v="11"/>
          </reference>
          <reference field="30" count="1">
            <x v="4"/>
          </reference>
        </references>
      </pivotArea>
    </format>
    <format dxfId="2051">
      <pivotArea dataOnly="0" labelOnly="1" outline="0" fieldPosition="0">
        <references count="2">
          <reference field="7" count="1" selected="0">
            <x v="12"/>
          </reference>
          <reference field="30" count="1">
            <x v="4"/>
          </reference>
        </references>
      </pivotArea>
    </format>
    <format dxfId="2050">
      <pivotArea dataOnly="0" labelOnly="1" outline="0" fieldPosition="0">
        <references count="2">
          <reference field="7" count="1" selected="0">
            <x v="13"/>
          </reference>
          <reference field="30" count="1">
            <x v="4"/>
          </reference>
        </references>
      </pivotArea>
    </format>
    <format dxfId="2049">
      <pivotArea dataOnly="0" labelOnly="1" outline="0" fieldPosition="0">
        <references count="2">
          <reference field="7" count="1" selected="0">
            <x v="14"/>
          </reference>
          <reference field="30" count="1">
            <x v="1"/>
          </reference>
        </references>
      </pivotArea>
    </format>
    <format dxfId="2048">
      <pivotArea dataOnly="0" labelOnly="1" outline="0" fieldPosition="0">
        <references count="2">
          <reference field="7" count="1" selected="0">
            <x v="15"/>
          </reference>
          <reference field="30" count="1">
            <x v="4"/>
          </reference>
        </references>
      </pivotArea>
    </format>
    <format dxfId="2047">
      <pivotArea dataOnly="0" labelOnly="1" outline="0" fieldPosition="0">
        <references count="2">
          <reference field="7" count="1" selected="0">
            <x v="16"/>
          </reference>
          <reference field="30" count="1">
            <x v="4"/>
          </reference>
        </references>
      </pivotArea>
    </format>
    <format dxfId="2046">
      <pivotArea dataOnly="0" labelOnly="1" outline="0" fieldPosition="0">
        <references count="2">
          <reference field="7" count="1" selected="0">
            <x v="17"/>
          </reference>
          <reference field="30" count="1">
            <x v="4"/>
          </reference>
        </references>
      </pivotArea>
    </format>
    <format dxfId="2045">
      <pivotArea dataOnly="0" labelOnly="1" outline="0" fieldPosition="0">
        <references count="2">
          <reference field="7" count="1" selected="0">
            <x v="18"/>
          </reference>
          <reference field="30" count="1">
            <x v="4"/>
          </reference>
        </references>
      </pivotArea>
    </format>
    <format dxfId="2044">
      <pivotArea dataOnly="0" labelOnly="1" outline="0" fieldPosition="0">
        <references count="2">
          <reference field="7" count="1" selected="0">
            <x v="19"/>
          </reference>
          <reference field="30" count="1">
            <x v="4"/>
          </reference>
        </references>
      </pivotArea>
    </format>
    <format dxfId="2043">
      <pivotArea dataOnly="0" labelOnly="1" outline="0" fieldPosition="0">
        <references count="2">
          <reference field="7" count="1" selected="0">
            <x v="20"/>
          </reference>
          <reference field="30" count="1">
            <x v="4"/>
          </reference>
        </references>
      </pivotArea>
    </format>
    <format dxfId="2042">
      <pivotArea dataOnly="0" labelOnly="1" outline="0" fieldPosition="0">
        <references count="2">
          <reference field="7" count="1" selected="0">
            <x v="21"/>
          </reference>
          <reference field="30" count="1">
            <x v="4"/>
          </reference>
        </references>
      </pivotArea>
    </format>
    <format dxfId="2041">
      <pivotArea dataOnly="0" labelOnly="1" outline="0" fieldPosition="0">
        <references count="2">
          <reference field="7" count="1" selected="0">
            <x v="23"/>
          </reference>
          <reference field="30" count="1">
            <x v="4"/>
          </reference>
        </references>
      </pivotArea>
    </format>
    <format dxfId="2040">
      <pivotArea dataOnly="0" labelOnly="1" outline="0" fieldPosition="0">
        <references count="2">
          <reference field="7" count="1" selected="0">
            <x v="24"/>
          </reference>
          <reference field="30" count="1">
            <x v="4"/>
          </reference>
        </references>
      </pivotArea>
    </format>
    <format dxfId="2039">
      <pivotArea dataOnly="0" labelOnly="1" outline="0" fieldPosition="0">
        <references count="2">
          <reference field="7" count="1" selected="0">
            <x v="25"/>
          </reference>
          <reference field="30" count="1">
            <x v="4"/>
          </reference>
        </references>
      </pivotArea>
    </format>
    <format dxfId="2038">
      <pivotArea dataOnly="0" labelOnly="1" outline="0" fieldPosition="0">
        <references count="2">
          <reference field="7" count="1" selected="0">
            <x v="26"/>
          </reference>
          <reference field="30" count="1">
            <x v="4"/>
          </reference>
        </references>
      </pivotArea>
    </format>
    <format dxfId="2037">
      <pivotArea dataOnly="0" labelOnly="1" outline="0" fieldPosition="0">
        <references count="2">
          <reference field="7" count="1" selected="0">
            <x v="27"/>
          </reference>
          <reference field="30" count="1">
            <x v="4"/>
          </reference>
        </references>
      </pivotArea>
    </format>
    <format dxfId="2036">
      <pivotArea dataOnly="0" labelOnly="1" outline="0" fieldPosition="0">
        <references count="2">
          <reference field="7" count="1" selected="0">
            <x v="28"/>
          </reference>
          <reference field="30" count="1">
            <x v="4"/>
          </reference>
        </references>
      </pivotArea>
    </format>
    <format dxfId="2035">
      <pivotArea dataOnly="0" labelOnly="1" outline="0" fieldPosition="0">
        <references count="2">
          <reference field="7" count="1" selected="0">
            <x v="29"/>
          </reference>
          <reference field="30" count="1">
            <x v="4"/>
          </reference>
        </references>
      </pivotArea>
    </format>
    <format dxfId="2034">
      <pivotArea dataOnly="0" labelOnly="1" outline="0" fieldPosition="0">
        <references count="2">
          <reference field="7" count="1" selected="0">
            <x v="30"/>
          </reference>
          <reference field="30" count="1">
            <x v="4"/>
          </reference>
        </references>
      </pivotArea>
    </format>
    <format dxfId="2033">
      <pivotArea dataOnly="0" labelOnly="1" outline="0" fieldPosition="0">
        <references count="2">
          <reference field="7" count="1" selected="0">
            <x v="31"/>
          </reference>
          <reference field="30" count="1">
            <x v="4"/>
          </reference>
        </references>
      </pivotArea>
    </format>
    <format dxfId="2032">
      <pivotArea dataOnly="0" labelOnly="1" outline="0" fieldPosition="0">
        <references count="2">
          <reference field="7" count="1" selected="0">
            <x v="32"/>
          </reference>
          <reference field="30" count="1">
            <x v="4"/>
          </reference>
        </references>
      </pivotArea>
    </format>
    <format dxfId="2031">
      <pivotArea dataOnly="0" labelOnly="1" outline="0" fieldPosition="0">
        <references count="2">
          <reference field="7" count="1" selected="0">
            <x v="33"/>
          </reference>
          <reference field="30" count="1">
            <x v="4"/>
          </reference>
        </references>
      </pivotArea>
    </format>
    <format dxfId="2030">
      <pivotArea dataOnly="0" labelOnly="1" outline="0" fieldPosition="0">
        <references count="2">
          <reference field="7" count="1" selected="0">
            <x v="34"/>
          </reference>
          <reference field="30" count="1">
            <x v="4"/>
          </reference>
        </references>
      </pivotArea>
    </format>
    <format dxfId="2029">
      <pivotArea dataOnly="0" labelOnly="1" outline="0" fieldPosition="0">
        <references count="2">
          <reference field="7" count="1" selected="0">
            <x v="35"/>
          </reference>
          <reference field="30" count="1">
            <x v="4"/>
          </reference>
        </references>
      </pivotArea>
    </format>
    <format dxfId="2028">
      <pivotArea dataOnly="0" labelOnly="1" outline="0" fieldPosition="0">
        <references count="2">
          <reference field="7" count="1" selected="0">
            <x v="36"/>
          </reference>
          <reference field="30" count="1">
            <x v="0"/>
          </reference>
        </references>
      </pivotArea>
    </format>
    <format dxfId="2027">
      <pivotArea dataOnly="0" labelOnly="1" outline="0" fieldPosition="0">
        <references count="2">
          <reference field="7" count="1" selected="0">
            <x v="37"/>
          </reference>
          <reference field="30" count="1">
            <x v="4"/>
          </reference>
        </references>
      </pivotArea>
    </format>
    <format dxfId="2026">
      <pivotArea dataOnly="0" labelOnly="1" outline="0" fieldPosition="0">
        <references count="2">
          <reference field="7" count="1" selected="0">
            <x v="38"/>
          </reference>
          <reference field="30" count="1">
            <x v="4"/>
          </reference>
        </references>
      </pivotArea>
    </format>
    <format dxfId="2025">
      <pivotArea dataOnly="0" labelOnly="1" outline="0" fieldPosition="0">
        <references count="2">
          <reference field="7" count="1" selected="0">
            <x v="39"/>
          </reference>
          <reference field="30" count="1">
            <x v="4"/>
          </reference>
        </references>
      </pivotArea>
    </format>
    <format dxfId="2024">
      <pivotArea dataOnly="0" labelOnly="1" outline="0" fieldPosition="0">
        <references count="2">
          <reference field="7" count="1" selected="0">
            <x v="40"/>
          </reference>
          <reference field="30" count="1">
            <x v="4"/>
          </reference>
        </references>
      </pivotArea>
    </format>
    <format dxfId="2023">
      <pivotArea dataOnly="0" labelOnly="1" outline="0" fieldPosition="0">
        <references count="2">
          <reference field="7" count="1" selected="0">
            <x v="41"/>
          </reference>
          <reference field="30" count="1">
            <x v="4"/>
          </reference>
        </references>
      </pivotArea>
    </format>
    <format dxfId="2022">
      <pivotArea dataOnly="0" labelOnly="1" outline="0" fieldPosition="0">
        <references count="2">
          <reference field="7" count="1" selected="0">
            <x v="42"/>
          </reference>
          <reference field="30" count="1">
            <x v="4"/>
          </reference>
        </references>
      </pivotArea>
    </format>
    <format dxfId="2021">
      <pivotArea dataOnly="0" labelOnly="1" outline="0" fieldPosition="0">
        <references count="2">
          <reference field="7" count="1" selected="0">
            <x v="43"/>
          </reference>
          <reference field="30" count="1">
            <x v="0"/>
          </reference>
        </references>
      </pivotArea>
    </format>
    <format dxfId="2020">
      <pivotArea dataOnly="0" labelOnly="1" outline="0" fieldPosition="0">
        <references count="2">
          <reference field="7" count="1" selected="0">
            <x v="44"/>
          </reference>
          <reference field="30" count="1">
            <x v="2"/>
          </reference>
        </references>
      </pivotArea>
    </format>
    <format dxfId="2019">
      <pivotArea dataOnly="0" labelOnly="1" outline="0" fieldPosition="0">
        <references count="2">
          <reference field="7" count="1" selected="0">
            <x v="45"/>
          </reference>
          <reference field="30" count="1">
            <x v="4"/>
          </reference>
        </references>
      </pivotArea>
    </format>
    <format dxfId="2018">
      <pivotArea dataOnly="0" labelOnly="1" outline="0" fieldPosition="0">
        <references count="2">
          <reference field="7" count="1" selected="0">
            <x v="46"/>
          </reference>
          <reference field="30" count="1">
            <x v="4"/>
          </reference>
        </references>
      </pivotArea>
    </format>
    <format dxfId="2017">
      <pivotArea dataOnly="0" labelOnly="1" outline="0" fieldPosition="0">
        <references count="2">
          <reference field="7" count="1" selected="0">
            <x v="47"/>
          </reference>
          <reference field="30" count="1">
            <x v="0"/>
          </reference>
        </references>
      </pivotArea>
    </format>
    <format dxfId="2016">
      <pivotArea dataOnly="0" labelOnly="1" outline="0" fieldPosition="0">
        <references count="2">
          <reference field="7" count="1" selected="0">
            <x v="48"/>
          </reference>
          <reference field="30" count="1">
            <x v="1"/>
          </reference>
        </references>
      </pivotArea>
    </format>
    <format dxfId="2015">
      <pivotArea dataOnly="0" labelOnly="1" outline="0" fieldPosition="0">
        <references count="2">
          <reference field="7" count="1" selected="0">
            <x v="49"/>
          </reference>
          <reference field="30" count="1">
            <x v="4"/>
          </reference>
        </references>
      </pivotArea>
    </format>
    <format dxfId="2014">
      <pivotArea dataOnly="0" labelOnly="1" outline="0" fieldPosition="0">
        <references count="2">
          <reference field="7" count="1" selected="0">
            <x v="50"/>
          </reference>
          <reference field="30" count="1">
            <x v="4"/>
          </reference>
        </references>
      </pivotArea>
    </format>
    <format dxfId="2013">
      <pivotArea dataOnly="0" labelOnly="1" outline="0" fieldPosition="0">
        <references count="2">
          <reference field="7" count="1" selected="0">
            <x v="51"/>
          </reference>
          <reference field="30" count="1">
            <x v="4"/>
          </reference>
        </references>
      </pivotArea>
    </format>
    <format dxfId="2012">
      <pivotArea dataOnly="0" labelOnly="1" outline="0" fieldPosition="0">
        <references count="2">
          <reference field="7" count="1" selected="0">
            <x v="52"/>
          </reference>
          <reference field="30" count="1">
            <x v="1"/>
          </reference>
        </references>
      </pivotArea>
    </format>
    <format dxfId="2011">
      <pivotArea dataOnly="0" labelOnly="1" outline="0" fieldPosition="0">
        <references count="2">
          <reference field="7" count="1" selected="0">
            <x v="53"/>
          </reference>
          <reference field="30" count="1">
            <x v="0"/>
          </reference>
        </references>
      </pivotArea>
    </format>
    <format dxfId="2010">
      <pivotArea dataOnly="0" labelOnly="1" outline="0" fieldPosition="0">
        <references count="2">
          <reference field="7" count="1" selected="0">
            <x v="54"/>
          </reference>
          <reference field="30" count="1">
            <x v="1"/>
          </reference>
        </references>
      </pivotArea>
    </format>
    <format dxfId="2009">
      <pivotArea dataOnly="0" labelOnly="1" outline="0" fieldPosition="0">
        <references count="2">
          <reference field="7" count="1" selected="0">
            <x v="55"/>
          </reference>
          <reference field="30" count="1">
            <x v="1"/>
          </reference>
        </references>
      </pivotArea>
    </format>
    <format dxfId="2008">
      <pivotArea dataOnly="0" labelOnly="1" outline="0" fieldPosition="0">
        <references count="2">
          <reference field="7" count="1" selected="0">
            <x v="56"/>
          </reference>
          <reference field="30" count="1">
            <x v="4"/>
          </reference>
        </references>
      </pivotArea>
    </format>
    <format dxfId="2007">
      <pivotArea dataOnly="0" labelOnly="1" outline="0" fieldPosition="0">
        <references count="2">
          <reference field="7" count="1" selected="0">
            <x v="57"/>
          </reference>
          <reference field="30" count="1">
            <x v="4"/>
          </reference>
        </references>
      </pivotArea>
    </format>
    <format dxfId="2006">
      <pivotArea dataOnly="0" labelOnly="1" outline="0" fieldPosition="0">
        <references count="2">
          <reference field="7" count="1" selected="0">
            <x v="58"/>
          </reference>
          <reference field="30" count="1">
            <x v="4"/>
          </reference>
        </references>
      </pivotArea>
    </format>
    <format dxfId="2005">
      <pivotArea dataOnly="0" labelOnly="1" outline="0" fieldPosition="0">
        <references count="2">
          <reference field="7" count="1" selected="0">
            <x v="59"/>
          </reference>
          <reference field="30" count="1">
            <x v="4"/>
          </reference>
        </references>
      </pivotArea>
    </format>
    <format dxfId="2004">
      <pivotArea dataOnly="0" labelOnly="1" outline="0" fieldPosition="0">
        <references count="2">
          <reference field="7" count="1" selected="0">
            <x v="60"/>
          </reference>
          <reference field="30" count="1">
            <x v="4"/>
          </reference>
        </references>
      </pivotArea>
    </format>
    <format dxfId="2003">
      <pivotArea dataOnly="0" labelOnly="1" outline="0" fieldPosition="0">
        <references count="2">
          <reference field="7" count="1" selected="0">
            <x v="61"/>
          </reference>
          <reference field="30" count="1">
            <x v="4"/>
          </reference>
        </references>
      </pivotArea>
    </format>
    <format dxfId="2002">
      <pivotArea dataOnly="0" labelOnly="1" outline="0" fieldPosition="0">
        <references count="2">
          <reference field="7" count="1" selected="0">
            <x v="62"/>
          </reference>
          <reference field="30" count="1">
            <x v="4"/>
          </reference>
        </references>
      </pivotArea>
    </format>
    <format dxfId="2001">
      <pivotArea dataOnly="0" labelOnly="1" outline="0" fieldPosition="0">
        <references count="2">
          <reference field="7" count="1" selected="0">
            <x v="63"/>
          </reference>
          <reference field="30" count="1">
            <x v="4"/>
          </reference>
        </references>
      </pivotArea>
    </format>
    <format dxfId="2000">
      <pivotArea dataOnly="0" labelOnly="1" outline="0" fieldPosition="0">
        <references count="2">
          <reference field="7" count="1" selected="0">
            <x v="64"/>
          </reference>
          <reference field="30" count="1">
            <x v="2"/>
          </reference>
        </references>
      </pivotArea>
    </format>
    <format dxfId="1999">
      <pivotArea dataOnly="0" labelOnly="1" outline="0" fieldPosition="0">
        <references count="2">
          <reference field="7" count="1" selected="0">
            <x v="65"/>
          </reference>
          <reference field="30" count="1">
            <x v="1"/>
          </reference>
        </references>
      </pivotArea>
    </format>
    <format dxfId="1998">
      <pivotArea dataOnly="0" labelOnly="1" outline="0" fieldPosition="0">
        <references count="2">
          <reference field="7" count="1" selected="0">
            <x v="66"/>
          </reference>
          <reference field="30" count="1">
            <x v="1"/>
          </reference>
        </references>
      </pivotArea>
    </format>
    <format dxfId="1997">
      <pivotArea dataOnly="0" labelOnly="1" outline="0" fieldPosition="0">
        <references count="2">
          <reference field="7" count="1" selected="0">
            <x v="67"/>
          </reference>
          <reference field="30" count="1">
            <x v="1"/>
          </reference>
        </references>
      </pivotArea>
    </format>
    <format dxfId="1996">
      <pivotArea dataOnly="0" labelOnly="1" outline="0" fieldPosition="0">
        <references count="2">
          <reference field="7" count="1" selected="0">
            <x v="68"/>
          </reference>
          <reference field="30" count="1">
            <x v="4"/>
          </reference>
        </references>
      </pivotArea>
    </format>
    <format dxfId="1995">
      <pivotArea dataOnly="0" labelOnly="1" outline="0" fieldPosition="0">
        <references count="2">
          <reference field="7" count="1" selected="0">
            <x v="69"/>
          </reference>
          <reference field="30" count="1">
            <x v="2"/>
          </reference>
        </references>
      </pivotArea>
    </format>
    <format dxfId="1994">
      <pivotArea dataOnly="0" labelOnly="1" outline="0" fieldPosition="0">
        <references count="2">
          <reference field="7" count="1" selected="0">
            <x v="70"/>
          </reference>
          <reference field="30" count="1">
            <x v="2"/>
          </reference>
        </references>
      </pivotArea>
    </format>
    <format dxfId="1993">
      <pivotArea dataOnly="0" labelOnly="1" outline="0" fieldPosition="0">
        <references count="2">
          <reference field="7" count="1" selected="0">
            <x v="71"/>
          </reference>
          <reference field="30" count="1">
            <x v="1"/>
          </reference>
        </references>
      </pivotArea>
    </format>
    <format dxfId="1992">
      <pivotArea dataOnly="0" labelOnly="1" outline="0" fieldPosition="0">
        <references count="2">
          <reference field="7" count="1" selected="0">
            <x v="72"/>
          </reference>
          <reference field="30" count="1">
            <x v="4"/>
          </reference>
        </references>
      </pivotArea>
    </format>
    <format dxfId="1991">
      <pivotArea dataOnly="0" labelOnly="1" outline="0" fieldPosition="0">
        <references count="2">
          <reference field="7" count="1" selected="0">
            <x v="73"/>
          </reference>
          <reference field="30" count="1">
            <x v="4"/>
          </reference>
        </references>
      </pivotArea>
    </format>
    <format dxfId="1990">
      <pivotArea dataOnly="0" labelOnly="1" outline="0" fieldPosition="0">
        <references count="2">
          <reference field="7" count="1" selected="0">
            <x v="74"/>
          </reference>
          <reference field="30" count="1">
            <x v="4"/>
          </reference>
        </references>
      </pivotArea>
    </format>
    <format dxfId="1989">
      <pivotArea dataOnly="0" labelOnly="1" outline="0" fieldPosition="0">
        <references count="2">
          <reference field="7" count="1" selected="0">
            <x v="0"/>
          </reference>
          <reference field="30" count="1">
            <x v="4"/>
          </reference>
        </references>
      </pivotArea>
    </format>
    <format dxfId="1988">
      <pivotArea dataOnly="0" labelOnly="1" outline="0" fieldPosition="0">
        <references count="2">
          <reference field="7" count="1" selected="0">
            <x v="1"/>
          </reference>
          <reference field="30" count="1">
            <x v="4"/>
          </reference>
        </references>
      </pivotArea>
    </format>
    <format dxfId="1987">
      <pivotArea dataOnly="0" labelOnly="1" outline="0" fieldPosition="0">
        <references count="2">
          <reference field="7" count="1" selected="0">
            <x v="2"/>
          </reference>
          <reference field="30" count="1">
            <x v="4"/>
          </reference>
        </references>
      </pivotArea>
    </format>
    <format dxfId="1986">
      <pivotArea dataOnly="0" labelOnly="1" outline="0" fieldPosition="0">
        <references count="2">
          <reference field="7" count="1" selected="0">
            <x v="3"/>
          </reference>
          <reference field="30" count="1">
            <x v="0"/>
          </reference>
        </references>
      </pivotArea>
    </format>
    <format dxfId="1985">
      <pivotArea dataOnly="0" labelOnly="1" outline="0" fieldPosition="0">
        <references count="2">
          <reference field="7" count="1" selected="0">
            <x v="4"/>
          </reference>
          <reference field="30" count="1">
            <x v="1"/>
          </reference>
        </references>
      </pivotArea>
    </format>
    <format dxfId="1984">
      <pivotArea dataOnly="0" labelOnly="1" outline="0" fieldPosition="0">
        <references count="2">
          <reference field="7" count="1" selected="0">
            <x v="5"/>
          </reference>
          <reference field="30" count="1">
            <x v="4"/>
          </reference>
        </references>
      </pivotArea>
    </format>
    <format dxfId="1983">
      <pivotArea dataOnly="0" labelOnly="1" outline="0" fieldPosition="0">
        <references count="2">
          <reference field="7" count="1" selected="0">
            <x v="6"/>
          </reference>
          <reference field="30" count="1">
            <x v="4"/>
          </reference>
        </references>
      </pivotArea>
    </format>
    <format dxfId="1982">
      <pivotArea dataOnly="0" labelOnly="1" outline="0" fieldPosition="0">
        <references count="2">
          <reference field="7" count="1" selected="0">
            <x v="7"/>
          </reference>
          <reference field="30" count="1">
            <x v="2"/>
          </reference>
        </references>
      </pivotArea>
    </format>
    <format dxfId="1981">
      <pivotArea dataOnly="0" labelOnly="1" outline="0" fieldPosition="0">
        <references count="2">
          <reference field="7" count="1" selected="0">
            <x v="8"/>
          </reference>
          <reference field="30" count="1">
            <x v="4"/>
          </reference>
        </references>
      </pivotArea>
    </format>
    <format dxfId="1980">
      <pivotArea dataOnly="0" labelOnly="1" outline="0" fieldPosition="0">
        <references count="2">
          <reference field="7" count="1" selected="0">
            <x v="9"/>
          </reference>
          <reference field="30" count="1">
            <x v="1"/>
          </reference>
        </references>
      </pivotArea>
    </format>
    <format dxfId="1979">
      <pivotArea dataOnly="0" labelOnly="1" outline="0" fieldPosition="0">
        <references count="2">
          <reference field="7" count="1" selected="0">
            <x v="10"/>
          </reference>
          <reference field="30" count="1">
            <x v="4"/>
          </reference>
        </references>
      </pivotArea>
    </format>
    <format dxfId="1978">
      <pivotArea dataOnly="0" labelOnly="1" outline="0" fieldPosition="0">
        <references count="2">
          <reference field="7" count="1" selected="0">
            <x v="11"/>
          </reference>
          <reference field="30" count="1">
            <x v="4"/>
          </reference>
        </references>
      </pivotArea>
    </format>
    <format dxfId="1977">
      <pivotArea dataOnly="0" labelOnly="1" outline="0" fieldPosition="0">
        <references count="2">
          <reference field="7" count="1" selected="0">
            <x v="12"/>
          </reference>
          <reference field="30" count="1">
            <x v="4"/>
          </reference>
        </references>
      </pivotArea>
    </format>
    <format dxfId="1976">
      <pivotArea dataOnly="0" labelOnly="1" outline="0" fieldPosition="0">
        <references count="2">
          <reference field="7" count="1" selected="0">
            <x v="13"/>
          </reference>
          <reference field="30" count="1">
            <x v="4"/>
          </reference>
        </references>
      </pivotArea>
    </format>
    <format dxfId="1975">
      <pivotArea dataOnly="0" labelOnly="1" outline="0" fieldPosition="0">
        <references count="2">
          <reference field="7" count="1" selected="0">
            <x v="14"/>
          </reference>
          <reference field="30" count="1">
            <x v="1"/>
          </reference>
        </references>
      </pivotArea>
    </format>
    <format dxfId="1974">
      <pivotArea dataOnly="0" labelOnly="1" outline="0" fieldPosition="0">
        <references count="2">
          <reference field="7" count="1" selected="0">
            <x v="15"/>
          </reference>
          <reference field="30" count="1">
            <x v="4"/>
          </reference>
        </references>
      </pivotArea>
    </format>
    <format dxfId="1973">
      <pivotArea dataOnly="0" labelOnly="1" outline="0" fieldPosition="0">
        <references count="2">
          <reference field="7" count="1" selected="0">
            <x v="16"/>
          </reference>
          <reference field="30" count="1">
            <x v="4"/>
          </reference>
        </references>
      </pivotArea>
    </format>
    <format dxfId="1972">
      <pivotArea dataOnly="0" labelOnly="1" outline="0" fieldPosition="0">
        <references count="2">
          <reference field="7" count="1" selected="0">
            <x v="17"/>
          </reference>
          <reference field="30" count="1">
            <x v="4"/>
          </reference>
        </references>
      </pivotArea>
    </format>
    <format dxfId="1971">
      <pivotArea dataOnly="0" labelOnly="1" outline="0" fieldPosition="0">
        <references count="2">
          <reference field="7" count="1" selected="0">
            <x v="18"/>
          </reference>
          <reference field="30" count="1">
            <x v="4"/>
          </reference>
        </references>
      </pivotArea>
    </format>
    <format dxfId="1970">
      <pivotArea dataOnly="0" labelOnly="1" outline="0" fieldPosition="0">
        <references count="2">
          <reference field="7" count="1" selected="0">
            <x v="19"/>
          </reference>
          <reference field="30" count="1">
            <x v="4"/>
          </reference>
        </references>
      </pivotArea>
    </format>
    <format dxfId="1969">
      <pivotArea dataOnly="0" labelOnly="1" outline="0" fieldPosition="0">
        <references count="2">
          <reference field="7" count="1" selected="0">
            <x v="20"/>
          </reference>
          <reference field="30" count="1">
            <x v="4"/>
          </reference>
        </references>
      </pivotArea>
    </format>
    <format dxfId="1968">
      <pivotArea dataOnly="0" labelOnly="1" outline="0" fieldPosition="0">
        <references count="2">
          <reference field="7" count="1" selected="0">
            <x v="21"/>
          </reference>
          <reference field="30" count="1">
            <x v="4"/>
          </reference>
        </references>
      </pivotArea>
    </format>
    <format dxfId="1967">
      <pivotArea dataOnly="0" labelOnly="1" outline="0" fieldPosition="0">
        <references count="2">
          <reference field="7" count="1" selected="0">
            <x v="23"/>
          </reference>
          <reference field="30" count="1">
            <x v="4"/>
          </reference>
        </references>
      </pivotArea>
    </format>
    <format dxfId="1966">
      <pivotArea dataOnly="0" labelOnly="1" outline="0" fieldPosition="0">
        <references count="2">
          <reference field="7" count="1" selected="0">
            <x v="24"/>
          </reference>
          <reference field="30" count="1">
            <x v="4"/>
          </reference>
        </references>
      </pivotArea>
    </format>
    <format dxfId="1965">
      <pivotArea dataOnly="0" labelOnly="1" outline="0" fieldPosition="0">
        <references count="2">
          <reference field="7" count="1" selected="0">
            <x v="25"/>
          </reference>
          <reference field="30" count="1">
            <x v="4"/>
          </reference>
        </references>
      </pivotArea>
    </format>
    <format dxfId="1964">
      <pivotArea dataOnly="0" labelOnly="1" outline="0" fieldPosition="0">
        <references count="2">
          <reference field="7" count="1" selected="0">
            <x v="26"/>
          </reference>
          <reference field="30" count="1">
            <x v="4"/>
          </reference>
        </references>
      </pivotArea>
    </format>
    <format dxfId="1963">
      <pivotArea dataOnly="0" labelOnly="1" outline="0" fieldPosition="0">
        <references count="2">
          <reference field="7" count="1" selected="0">
            <x v="27"/>
          </reference>
          <reference field="30" count="1">
            <x v="4"/>
          </reference>
        </references>
      </pivotArea>
    </format>
    <format dxfId="1962">
      <pivotArea dataOnly="0" labelOnly="1" outline="0" fieldPosition="0">
        <references count="2">
          <reference field="7" count="1" selected="0">
            <x v="28"/>
          </reference>
          <reference field="30" count="1">
            <x v="4"/>
          </reference>
        </references>
      </pivotArea>
    </format>
    <format dxfId="1961">
      <pivotArea dataOnly="0" labelOnly="1" outline="0" fieldPosition="0">
        <references count="2">
          <reference field="7" count="1" selected="0">
            <x v="29"/>
          </reference>
          <reference field="30" count="1">
            <x v="4"/>
          </reference>
        </references>
      </pivotArea>
    </format>
    <format dxfId="1960">
      <pivotArea dataOnly="0" labelOnly="1" outline="0" fieldPosition="0">
        <references count="2">
          <reference field="7" count="1" selected="0">
            <x v="30"/>
          </reference>
          <reference field="30" count="1">
            <x v="4"/>
          </reference>
        </references>
      </pivotArea>
    </format>
    <format dxfId="1959">
      <pivotArea dataOnly="0" labelOnly="1" outline="0" fieldPosition="0">
        <references count="2">
          <reference field="7" count="1" selected="0">
            <x v="31"/>
          </reference>
          <reference field="30" count="1">
            <x v="4"/>
          </reference>
        </references>
      </pivotArea>
    </format>
    <format dxfId="1958">
      <pivotArea dataOnly="0" labelOnly="1" outline="0" fieldPosition="0">
        <references count="2">
          <reference field="7" count="1" selected="0">
            <x v="32"/>
          </reference>
          <reference field="30" count="1">
            <x v="4"/>
          </reference>
        </references>
      </pivotArea>
    </format>
    <format dxfId="1957">
      <pivotArea dataOnly="0" labelOnly="1" outline="0" fieldPosition="0">
        <references count="2">
          <reference field="7" count="1" selected="0">
            <x v="33"/>
          </reference>
          <reference field="30" count="1">
            <x v="4"/>
          </reference>
        </references>
      </pivotArea>
    </format>
    <format dxfId="1956">
      <pivotArea dataOnly="0" labelOnly="1" outline="0" fieldPosition="0">
        <references count="2">
          <reference field="7" count="1" selected="0">
            <x v="34"/>
          </reference>
          <reference field="30" count="1">
            <x v="4"/>
          </reference>
        </references>
      </pivotArea>
    </format>
    <format dxfId="1955">
      <pivotArea dataOnly="0" labelOnly="1" outline="0" fieldPosition="0">
        <references count="2">
          <reference field="7" count="1" selected="0">
            <x v="35"/>
          </reference>
          <reference field="30" count="1">
            <x v="4"/>
          </reference>
        </references>
      </pivotArea>
    </format>
    <format dxfId="1954">
      <pivotArea dataOnly="0" labelOnly="1" outline="0" fieldPosition="0">
        <references count="2">
          <reference field="7" count="1" selected="0">
            <x v="36"/>
          </reference>
          <reference field="30" count="1">
            <x v="0"/>
          </reference>
        </references>
      </pivotArea>
    </format>
    <format dxfId="1953">
      <pivotArea dataOnly="0" labelOnly="1" outline="0" fieldPosition="0">
        <references count="2">
          <reference field="7" count="1" selected="0">
            <x v="37"/>
          </reference>
          <reference field="30" count="1">
            <x v="4"/>
          </reference>
        </references>
      </pivotArea>
    </format>
    <format dxfId="1952">
      <pivotArea dataOnly="0" labelOnly="1" outline="0" fieldPosition="0">
        <references count="2">
          <reference field="7" count="1" selected="0">
            <x v="38"/>
          </reference>
          <reference field="30" count="1">
            <x v="4"/>
          </reference>
        </references>
      </pivotArea>
    </format>
    <format dxfId="1951">
      <pivotArea dataOnly="0" labelOnly="1" outline="0" fieldPosition="0">
        <references count="2">
          <reference field="7" count="1" selected="0">
            <x v="39"/>
          </reference>
          <reference field="30" count="1">
            <x v="4"/>
          </reference>
        </references>
      </pivotArea>
    </format>
    <format dxfId="1950">
      <pivotArea dataOnly="0" labelOnly="1" outline="0" fieldPosition="0">
        <references count="2">
          <reference field="7" count="1" selected="0">
            <x v="40"/>
          </reference>
          <reference field="30" count="1">
            <x v="4"/>
          </reference>
        </references>
      </pivotArea>
    </format>
    <format dxfId="1949">
      <pivotArea dataOnly="0" labelOnly="1" outline="0" fieldPosition="0">
        <references count="2">
          <reference field="7" count="1" selected="0">
            <x v="41"/>
          </reference>
          <reference field="30" count="1">
            <x v="4"/>
          </reference>
        </references>
      </pivotArea>
    </format>
    <format dxfId="1948">
      <pivotArea dataOnly="0" labelOnly="1" outline="0" fieldPosition="0">
        <references count="2">
          <reference field="7" count="1" selected="0">
            <x v="42"/>
          </reference>
          <reference field="30" count="1">
            <x v="4"/>
          </reference>
        </references>
      </pivotArea>
    </format>
    <format dxfId="1947">
      <pivotArea dataOnly="0" labelOnly="1" outline="0" fieldPosition="0">
        <references count="2">
          <reference field="7" count="1" selected="0">
            <x v="43"/>
          </reference>
          <reference field="30" count="1">
            <x v="0"/>
          </reference>
        </references>
      </pivotArea>
    </format>
    <format dxfId="1946">
      <pivotArea dataOnly="0" labelOnly="1" outline="0" fieldPosition="0">
        <references count="2">
          <reference field="7" count="1" selected="0">
            <x v="44"/>
          </reference>
          <reference field="30" count="1">
            <x v="2"/>
          </reference>
        </references>
      </pivotArea>
    </format>
    <format dxfId="1945">
      <pivotArea dataOnly="0" labelOnly="1" outline="0" fieldPosition="0">
        <references count="2">
          <reference field="7" count="1" selected="0">
            <x v="45"/>
          </reference>
          <reference field="30" count="1">
            <x v="4"/>
          </reference>
        </references>
      </pivotArea>
    </format>
    <format dxfId="1944">
      <pivotArea dataOnly="0" labelOnly="1" outline="0" fieldPosition="0">
        <references count="2">
          <reference field="7" count="1" selected="0">
            <x v="46"/>
          </reference>
          <reference field="30" count="1">
            <x v="4"/>
          </reference>
        </references>
      </pivotArea>
    </format>
    <format dxfId="1943">
      <pivotArea dataOnly="0" labelOnly="1" outline="0" fieldPosition="0">
        <references count="2">
          <reference field="7" count="1" selected="0">
            <x v="47"/>
          </reference>
          <reference field="30" count="1">
            <x v="0"/>
          </reference>
        </references>
      </pivotArea>
    </format>
    <format dxfId="1942">
      <pivotArea dataOnly="0" labelOnly="1" outline="0" fieldPosition="0">
        <references count="2">
          <reference field="7" count="1" selected="0">
            <x v="48"/>
          </reference>
          <reference field="30" count="1">
            <x v="1"/>
          </reference>
        </references>
      </pivotArea>
    </format>
    <format dxfId="1941">
      <pivotArea dataOnly="0" labelOnly="1" outline="0" fieldPosition="0">
        <references count="2">
          <reference field="7" count="1" selected="0">
            <x v="49"/>
          </reference>
          <reference field="30" count="1">
            <x v="4"/>
          </reference>
        </references>
      </pivotArea>
    </format>
    <format dxfId="1940">
      <pivotArea dataOnly="0" labelOnly="1" outline="0" fieldPosition="0">
        <references count="2">
          <reference field="7" count="1" selected="0">
            <x v="50"/>
          </reference>
          <reference field="30" count="1">
            <x v="4"/>
          </reference>
        </references>
      </pivotArea>
    </format>
    <format dxfId="1939">
      <pivotArea dataOnly="0" labelOnly="1" outline="0" fieldPosition="0">
        <references count="2">
          <reference field="7" count="1" selected="0">
            <x v="51"/>
          </reference>
          <reference field="30" count="1">
            <x v="4"/>
          </reference>
        </references>
      </pivotArea>
    </format>
    <format dxfId="1938">
      <pivotArea dataOnly="0" labelOnly="1" outline="0" fieldPosition="0">
        <references count="2">
          <reference field="7" count="1" selected="0">
            <x v="52"/>
          </reference>
          <reference field="30" count="1">
            <x v="1"/>
          </reference>
        </references>
      </pivotArea>
    </format>
    <format dxfId="1937">
      <pivotArea dataOnly="0" labelOnly="1" outline="0" fieldPosition="0">
        <references count="2">
          <reference field="7" count="1" selected="0">
            <x v="53"/>
          </reference>
          <reference field="30" count="1">
            <x v="0"/>
          </reference>
        </references>
      </pivotArea>
    </format>
    <format dxfId="1936">
      <pivotArea dataOnly="0" labelOnly="1" outline="0" fieldPosition="0">
        <references count="2">
          <reference field="7" count="1" selected="0">
            <x v="54"/>
          </reference>
          <reference field="30" count="1">
            <x v="1"/>
          </reference>
        </references>
      </pivotArea>
    </format>
    <format dxfId="1935">
      <pivotArea dataOnly="0" labelOnly="1" outline="0" fieldPosition="0">
        <references count="2">
          <reference field="7" count="1" selected="0">
            <x v="55"/>
          </reference>
          <reference field="30" count="1">
            <x v="1"/>
          </reference>
        </references>
      </pivotArea>
    </format>
    <format dxfId="1934">
      <pivotArea dataOnly="0" labelOnly="1" outline="0" fieldPosition="0">
        <references count="2">
          <reference field="7" count="1" selected="0">
            <x v="56"/>
          </reference>
          <reference field="30" count="1">
            <x v="4"/>
          </reference>
        </references>
      </pivotArea>
    </format>
    <format dxfId="1933">
      <pivotArea dataOnly="0" labelOnly="1" outline="0" fieldPosition="0">
        <references count="2">
          <reference field="7" count="1" selected="0">
            <x v="57"/>
          </reference>
          <reference field="30" count="1">
            <x v="4"/>
          </reference>
        </references>
      </pivotArea>
    </format>
    <format dxfId="1932">
      <pivotArea dataOnly="0" labelOnly="1" outline="0" fieldPosition="0">
        <references count="2">
          <reference field="7" count="1" selected="0">
            <x v="58"/>
          </reference>
          <reference field="30" count="1">
            <x v="4"/>
          </reference>
        </references>
      </pivotArea>
    </format>
    <format dxfId="1931">
      <pivotArea dataOnly="0" labelOnly="1" outline="0" fieldPosition="0">
        <references count="2">
          <reference field="7" count="1" selected="0">
            <x v="59"/>
          </reference>
          <reference field="30" count="1">
            <x v="4"/>
          </reference>
        </references>
      </pivotArea>
    </format>
    <format dxfId="1930">
      <pivotArea dataOnly="0" labelOnly="1" outline="0" fieldPosition="0">
        <references count="2">
          <reference field="7" count="1" selected="0">
            <x v="60"/>
          </reference>
          <reference field="30" count="1">
            <x v="4"/>
          </reference>
        </references>
      </pivotArea>
    </format>
    <format dxfId="1929">
      <pivotArea dataOnly="0" labelOnly="1" outline="0" fieldPosition="0">
        <references count="2">
          <reference field="7" count="1" selected="0">
            <x v="61"/>
          </reference>
          <reference field="30" count="1">
            <x v="4"/>
          </reference>
        </references>
      </pivotArea>
    </format>
    <format dxfId="1928">
      <pivotArea dataOnly="0" labelOnly="1" outline="0" fieldPosition="0">
        <references count="2">
          <reference field="7" count="1" selected="0">
            <x v="62"/>
          </reference>
          <reference field="30" count="1">
            <x v="4"/>
          </reference>
        </references>
      </pivotArea>
    </format>
    <format dxfId="1927">
      <pivotArea dataOnly="0" labelOnly="1" outline="0" fieldPosition="0">
        <references count="2">
          <reference field="7" count="1" selected="0">
            <x v="63"/>
          </reference>
          <reference field="30" count="1">
            <x v="4"/>
          </reference>
        </references>
      </pivotArea>
    </format>
    <format dxfId="1926">
      <pivotArea dataOnly="0" labelOnly="1" outline="0" fieldPosition="0">
        <references count="2">
          <reference field="7" count="1" selected="0">
            <x v="64"/>
          </reference>
          <reference field="30" count="1">
            <x v="2"/>
          </reference>
        </references>
      </pivotArea>
    </format>
    <format dxfId="1925">
      <pivotArea dataOnly="0" labelOnly="1" outline="0" fieldPosition="0">
        <references count="2">
          <reference field="7" count="1" selected="0">
            <x v="65"/>
          </reference>
          <reference field="30" count="1">
            <x v="1"/>
          </reference>
        </references>
      </pivotArea>
    </format>
    <format dxfId="1924">
      <pivotArea dataOnly="0" labelOnly="1" outline="0" fieldPosition="0">
        <references count="2">
          <reference field="7" count="1" selected="0">
            <x v="66"/>
          </reference>
          <reference field="30" count="1">
            <x v="1"/>
          </reference>
        </references>
      </pivotArea>
    </format>
    <format dxfId="1923">
      <pivotArea dataOnly="0" labelOnly="1" outline="0" fieldPosition="0">
        <references count="2">
          <reference field="7" count="1" selected="0">
            <x v="67"/>
          </reference>
          <reference field="30" count="1">
            <x v="1"/>
          </reference>
        </references>
      </pivotArea>
    </format>
    <format dxfId="1922">
      <pivotArea dataOnly="0" labelOnly="1" outline="0" fieldPosition="0">
        <references count="2">
          <reference field="7" count="1" selected="0">
            <x v="68"/>
          </reference>
          <reference field="30" count="1">
            <x v="4"/>
          </reference>
        </references>
      </pivotArea>
    </format>
    <format dxfId="1921">
      <pivotArea dataOnly="0" labelOnly="1" outline="0" fieldPosition="0">
        <references count="2">
          <reference field="7" count="1" selected="0">
            <x v="69"/>
          </reference>
          <reference field="30" count="1">
            <x v="2"/>
          </reference>
        </references>
      </pivotArea>
    </format>
    <format dxfId="1920">
      <pivotArea dataOnly="0" labelOnly="1" outline="0" fieldPosition="0">
        <references count="2">
          <reference field="7" count="1" selected="0">
            <x v="70"/>
          </reference>
          <reference field="30" count="1">
            <x v="2"/>
          </reference>
        </references>
      </pivotArea>
    </format>
    <format dxfId="1919">
      <pivotArea dataOnly="0" labelOnly="1" outline="0" fieldPosition="0">
        <references count="2">
          <reference field="7" count="1" selected="0">
            <x v="71"/>
          </reference>
          <reference field="30" count="1">
            <x v="1"/>
          </reference>
        </references>
      </pivotArea>
    </format>
    <format dxfId="1918">
      <pivotArea dataOnly="0" labelOnly="1" outline="0" fieldPosition="0">
        <references count="2">
          <reference field="7" count="1" selected="0">
            <x v="72"/>
          </reference>
          <reference field="30" count="1">
            <x v="4"/>
          </reference>
        </references>
      </pivotArea>
    </format>
    <format dxfId="1917">
      <pivotArea dataOnly="0" labelOnly="1" outline="0" fieldPosition="0">
        <references count="2">
          <reference field="7" count="1" selected="0">
            <x v="73"/>
          </reference>
          <reference field="30" count="1">
            <x v="4"/>
          </reference>
        </references>
      </pivotArea>
    </format>
    <format dxfId="1916">
      <pivotArea dataOnly="0" labelOnly="1" outline="0" fieldPosition="0">
        <references count="2">
          <reference field="7" count="1" selected="0">
            <x v="74"/>
          </reference>
          <reference field="30" count="1">
            <x v="4"/>
          </reference>
        </references>
      </pivotArea>
    </format>
    <format dxfId="1915">
      <pivotArea dataOnly="0" labelOnly="1" outline="0" fieldPosition="0">
        <references count="2">
          <reference field="7" count="1" selected="0">
            <x v="15"/>
          </reference>
          <reference field="30" count="1">
            <x v="2"/>
          </reference>
        </references>
      </pivotArea>
    </format>
    <format dxfId="1914">
      <pivotArea dataOnly="0" labelOnly="1" outline="0" fieldPosition="0">
        <references count="2">
          <reference field="7" count="1" selected="0">
            <x v="51"/>
          </reference>
          <reference field="30" count="1">
            <x v="1"/>
          </reference>
        </references>
      </pivotArea>
    </format>
    <format dxfId="1913">
      <pivotArea dataOnly="0" labelOnly="1" outline="0" fieldPosition="0">
        <references count="1">
          <reference field="7" count="1">
            <x v="74"/>
          </reference>
        </references>
      </pivotArea>
    </format>
    <format dxfId="1912">
      <pivotArea outline="0" collapsedLevelsAreSubtotals="1" fieldPosition="0"/>
    </format>
    <format dxfId="1911">
      <pivotArea outline="0" fieldPosition="0">
        <references count="2">
          <reference field="7" count="2" selected="0">
            <x v="2"/>
            <x v="16"/>
          </reference>
          <reference field="30" count="1" selected="0">
            <x v="4"/>
          </reference>
        </references>
      </pivotArea>
    </format>
    <format dxfId="1910">
      <pivotArea outline="0" fieldPosition="0">
        <references count="2">
          <reference field="7" count="4" selected="0">
            <x v="30"/>
            <x v="36"/>
            <x v="43"/>
            <x v="44"/>
          </reference>
          <reference field="30" count="2" selected="0">
            <x v="0"/>
            <x v="4"/>
          </reference>
        </references>
      </pivotArea>
    </format>
    <format dxfId="1909">
      <pivotArea outline="0" fieldPosition="0">
        <references count="2">
          <reference field="7" count="1" selected="0">
            <x v="47"/>
          </reference>
          <reference field="30" count="1" selected="0">
            <x v="4"/>
          </reference>
        </references>
      </pivotArea>
    </format>
    <format dxfId="1908">
      <pivotArea outline="0" fieldPosition="0">
        <references count="2">
          <reference field="7" count="1" selected="0">
            <x v="68"/>
          </reference>
          <reference field="30" count="1" selected="0">
            <x v="4"/>
          </reference>
        </references>
      </pivotArea>
    </format>
    <format dxfId="1907">
      <pivotArea outline="0" fieldPosition="0">
        <references count="2">
          <reference field="7" count="5" selected="0">
            <x v="75"/>
            <x v="76"/>
            <x v="77"/>
            <x v="78"/>
            <x v="79"/>
          </reference>
          <reference field="30" count="1" selected="0">
            <x v="4"/>
          </reference>
        </references>
      </pivotArea>
    </format>
    <format dxfId="1906">
      <pivotArea outline="0" fieldPosition="0">
        <references count="2">
          <reference field="7" count="1" selected="0">
            <x v="117"/>
          </reference>
          <reference field="30" count="1" selected="0">
            <x v="4"/>
          </reference>
        </references>
      </pivotArea>
    </format>
    <format dxfId="1905">
      <pivotArea outline="0" fieldPosition="0">
        <references count="2">
          <reference field="7" count="1" selected="0">
            <x v="120"/>
          </reference>
          <reference field="30" count="1" selected="0">
            <x v="4"/>
          </reference>
        </references>
      </pivotArea>
    </format>
    <format dxfId="1904">
      <pivotArea outline="0" fieldPosition="0">
        <references count="2">
          <reference field="7" count="8" selected="0">
            <x v="121"/>
            <x v="122"/>
            <x v="123"/>
            <x v="124"/>
            <x v="125"/>
            <x v="126"/>
            <x v="127"/>
            <x v="128"/>
          </reference>
          <reference field="30" count="4" selected="0">
            <x v="0"/>
            <x v="1"/>
            <x v="4"/>
            <x v="5"/>
          </reference>
        </references>
      </pivotArea>
    </format>
    <format dxfId="1903">
      <pivotArea dataOnly="0" labelOnly="1" outline="0" fieldPosition="0">
        <references count="2">
          <reference field="7" count="1" selected="0">
            <x v="46"/>
          </reference>
          <reference field="30" count="1">
            <x v="4"/>
          </reference>
        </references>
      </pivotArea>
    </format>
    <format dxfId="1902">
      <pivotArea dataOnly="0" labelOnly="1" outline="0" fieldPosition="0">
        <references count="2">
          <reference field="7" count="1" selected="0">
            <x v="68"/>
          </reference>
          <reference field="30" count="1">
            <x v="4"/>
          </reference>
        </references>
      </pivotArea>
    </format>
    <format dxfId="1901">
      <pivotArea dataOnly="0" labelOnly="1" outline="0" fieldPosition="0">
        <references count="2">
          <reference field="7" count="1" selected="0">
            <x v="101"/>
          </reference>
          <reference field="30" count="1">
            <x v="4"/>
          </reference>
        </references>
      </pivotArea>
    </format>
    <format dxfId="1900">
      <pivotArea dataOnly="0" labelOnly="1" outline="0" fieldPosition="0">
        <references count="2">
          <reference field="7" count="1" selected="0">
            <x v="102"/>
          </reference>
          <reference field="30" count="1">
            <x v="4"/>
          </reference>
        </references>
      </pivotArea>
    </format>
    <format dxfId="1899">
      <pivotArea dataOnly="0" labelOnly="1" outline="0" fieldPosition="0">
        <references count="2">
          <reference field="7" count="1" selected="0">
            <x v="103"/>
          </reference>
          <reference field="30" count="1">
            <x v="1"/>
          </reference>
        </references>
      </pivotArea>
    </format>
    <format dxfId="1898">
      <pivotArea dataOnly="0" labelOnly="1" outline="0" fieldPosition="0">
        <references count="2">
          <reference field="7" count="1" selected="0">
            <x v="104"/>
          </reference>
          <reference field="30" count="1">
            <x v="4"/>
          </reference>
        </references>
      </pivotArea>
    </format>
    <format dxfId="1897">
      <pivotArea dataOnly="0" labelOnly="1" outline="0" fieldPosition="0">
        <references count="2">
          <reference field="7" count="1" selected="0">
            <x v="105"/>
          </reference>
          <reference field="30" count="1">
            <x v="0"/>
          </reference>
        </references>
      </pivotArea>
    </format>
    <format dxfId="1896">
      <pivotArea dataOnly="0" labelOnly="1" outline="0" fieldPosition="0">
        <references count="2">
          <reference field="7" count="1" selected="0">
            <x v="106"/>
          </reference>
          <reference field="30" count="1">
            <x v="4"/>
          </reference>
        </references>
      </pivotArea>
    </format>
    <format dxfId="1895">
      <pivotArea dataOnly="0" labelOnly="1" outline="0" fieldPosition="0">
        <references count="2">
          <reference field="7" count="1" selected="0">
            <x v="107"/>
          </reference>
          <reference field="30" count="1">
            <x v="4"/>
          </reference>
        </references>
      </pivotArea>
    </format>
    <format dxfId="1894">
      <pivotArea dataOnly="0" labelOnly="1" outline="0" fieldPosition="0">
        <references count="2">
          <reference field="7" count="1" selected="0">
            <x v="108"/>
          </reference>
          <reference field="30" count="1">
            <x v="5"/>
          </reference>
        </references>
      </pivotArea>
    </format>
    <format dxfId="1893">
      <pivotArea dataOnly="0" labelOnly="1" outline="0" fieldPosition="0">
        <references count="2">
          <reference field="7" count="1" selected="0">
            <x v="109"/>
          </reference>
          <reference field="30" count="1">
            <x v="4"/>
          </reference>
        </references>
      </pivotArea>
    </format>
    <format dxfId="1892">
      <pivotArea dataOnly="0" labelOnly="1" outline="0" fieldPosition="0">
        <references count="2">
          <reference field="7" count="1" selected="0">
            <x v="110"/>
          </reference>
          <reference field="30" count="1">
            <x v="4"/>
          </reference>
        </references>
      </pivotArea>
    </format>
    <format dxfId="1891">
      <pivotArea dataOnly="0" labelOnly="1" outline="0" fieldPosition="0">
        <references count="2">
          <reference field="7" count="1" selected="0">
            <x v="111"/>
          </reference>
          <reference field="30" count="1">
            <x v="2"/>
          </reference>
        </references>
      </pivotArea>
    </format>
    <format dxfId="1890">
      <pivotArea dataOnly="0" labelOnly="1" outline="0" fieldPosition="0">
        <references count="2">
          <reference field="7" count="1" selected="0">
            <x v="112"/>
          </reference>
          <reference field="30" count="1">
            <x v="4"/>
          </reference>
        </references>
      </pivotArea>
    </format>
    <format dxfId="1889">
      <pivotArea dataOnly="0" labelOnly="1" outline="0" fieldPosition="0">
        <references count="2">
          <reference field="7" count="1" selected="0">
            <x v="113"/>
          </reference>
          <reference field="30" count="1">
            <x v="2"/>
          </reference>
        </references>
      </pivotArea>
    </format>
    <format dxfId="1888">
      <pivotArea dataOnly="0" labelOnly="1" outline="0" fieldPosition="0">
        <references count="2">
          <reference field="7" count="1" selected="0">
            <x v="114"/>
          </reference>
          <reference field="30" count="1">
            <x v="4"/>
          </reference>
        </references>
      </pivotArea>
    </format>
    <format dxfId="1887">
      <pivotArea dataOnly="0" labelOnly="1" outline="0" fieldPosition="0">
        <references count="2">
          <reference field="7" count="1" selected="0">
            <x v="46"/>
          </reference>
          <reference field="30" count="1">
            <x v="4"/>
          </reference>
        </references>
      </pivotArea>
    </format>
    <format dxfId="1886">
      <pivotArea dataOnly="0" labelOnly="1" outline="0" fieldPosition="0">
        <references count="2">
          <reference field="7" count="1" selected="0">
            <x v="68"/>
          </reference>
          <reference field="30" count="1">
            <x v="4"/>
          </reference>
        </references>
      </pivotArea>
    </format>
    <format dxfId="1885">
      <pivotArea dataOnly="0" labelOnly="1" outline="0" fieldPosition="0">
        <references count="2">
          <reference field="7" count="1" selected="0">
            <x v="101"/>
          </reference>
          <reference field="30" count="1">
            <x v="4"/>
          </reference>
        </references>
      </pivotArea>
    </format>
    <format dxfId="1884">
      <pivotArea dataOnly="0" labelOnly="1" outline="0" fieldPosition="0">
        <references count="2">
          <reference field="7" count="1" selected="0">
            <x v="102"/>
          </reference>
          <reference field="30" count="1">
            <x v="4"/>
          </reference>
        </references>
      </pivotArea>
    </format>
    <format dxfId="1883">
      <pivotArea dataOnly="0" labelOnly="1" outline="0" fieldPosition="0">
        <references count="2">
          <reference field="7" count="1" selected="0">
            <x v="103"/>
          </reference>
          <reference field="30" count="1">
            <x v="1"/>
          </reference>
        </references>
      </pivotArea>
    </format>
    <format dxfId="1882">
      <pivotArea dataOnly="0" labelOnly="1" outline="0" fieldPosition="0">
        <references count="2">
          <reference field="7" count="1" selected="0">
            <x v="104"/>
          </reference>
          <reference field="30" count="1">
            <x v="4"/>
          </reference>
        </references>
      </pivotArea>
    </format>
    <format dxfId="1881">
      <pivotArea dataOnly="0" labelOnly="1" outline="0" fieldPosition="0">
        <references count="2">
          <reference field="7" count="1" selected="0">
            <x v="105"/>
          </reference>
          <reference field="30" count="1">
            <x v="0"/>
          </reference>
        </references>
      </pivotArea>
    </format>
    <format dxfId="1880">
      <pivotArea dataOnly="0" labelOnly="1" outline="0" fieldPosition="0">
        <references count="2">
          <reference field="7" count="1" selected="0">
            <x v="106"/>
          </reference>
          <reference field="30" count="1">
            <x v="4"/>
          </reference>
        </references>
      </pivotArea>
    </format>
    <format dxfId="1879">
      <pivotArea dataOnly="0" labelOnly="1" outline="0" fieldPosition="0">
        <references count="2">
          <reference field="7" count="1" selected="0">
            <x v="107"/>
          </reference>
          <reference field="30" count="1">
            <x v="4"/>
          </reference>
        </references>
      </pivotArea>
    </format>
    <format dxfId="1878">
      <pivotArea dataOnly="0" labelOnly="1" outline="0" fieldPosition="0">
        <references count="2">
          <reference field="7" count="1" selected="0">
            <x v="108"/>
          </reference>
          <reference field="30" count="1">
            <x v="5"/>
          </reference>
        </references>
      </pivotArea>
    </format>
    <format dxfId="1877">
      <pivotArea dataOnly="0" labelOnly="1" outline="0" fieldPosition="0">
        <references count="2">
          <reference field="7" count="1" selected="0">
            <x v="109"/>
          </reference>
          <reference field="30" count="1">
            <x v="4"/>
          </reference>
        </references>
      </pivotArea>
    </format>
    <format dxfId="1876">
      <pivotArea dataOnly="0" labelOnly="1" outline="0" fieldPosition="0">
        <references count="2">
          <reference field="7" count="1" selected="0">
            <x v="110"/>
          </reference>
          <reference field="30" count="1">
            <x v="4"/>
          </reference>
        </references>
      </pivotArea>
    </format>
    <format dxfId="1875">
      <pivotArea dataOnly="0" labelOnly="1" outline="0" fieldPosition="0">
        <references count="2">
          <reference field="7" count="1" selected="0">
            <x v="111"/>
          </reference>
          <reference field="30" count="1">
            <x v="2"/>
          </reference>
        </references>
      </pivotArea>
    </format>
    <format dxfId="1874">
      <pivotArea dataOnly="0" labelOnly="1" outline="0" fieldPosition="0">
        <references count="2">
          <reference field="7" count="1" selected="0">
            <x v="112"/>
          </reference>
          <reference field="30" count="1">
            <x v="4"/>
          </reference>
        </references>
      </pivotArea>
    </format>
    <format dxfId="1873">
      <pivotArea dataOnly="0" labelOnly="1" outline="0" fieldPosition="0">
        <references count="2">
          <reference field="7" count="1" selected="0">
            <x v="113"/>
          </reference>
          <reference field="30" count="1">
            <x v="2"/>
          </reference>
        </references>
      </pivotArea>
    </format>
    <format dxfId="1872">
      <pivotArea dataOnly="0" labelOnly="1" outline="0" fieldPosition="0">
        <references count="2">
          <reference field="7" count="1" selected="0">
            <x v="114"/>
          </reference>
          <reference field="30" count="1">
            <x v="4"/>
          </reference>
        </references>
      </pivotArea>
    </format>
    <format dxfId="1871">
      <pivotArea dataOnly="0" labelOnly="1" outline="0" fieldPosition="0">
        <references count="1">
          <reference field="7" count="14">
            <x v="101"/>
            <x v="102"/>
            <x v="103"/>
            <x v="104"/>
            <x v="105"/>
            <x v="106"/>
            <x v="107"/>
            <x v="108"/>
            <x v="109"/>
            <x v="110"/>
            <x v="111"/>
            <x v="112"/>
            <x v="113"/>
            <x v="114"/>
          </reference>
        </references>
      </pivotArea>
    </format>
    <format dxfId="1870">
      <pivotArea dataOnly="0" labelOnly="1" outline="0" fieldPosition="0">
        <references count="2">
          <reference field="7" count="1" selected="0">
            <x v="2"/>
          </reference>
          <reference field="30" count="1">
            <x v="4"/>
          </reference>
        </references>
      </pivotArea>
    </format>
    <format dxfId="1869">
      <pivotArea dataOnly="0" labelOnly="1" outline="0" fieldPosition="0">
        <references count="2">
          <reference field="7" count="1" selected="0">
            <x v="16"/>
          </reference>
          <reference field="30" count="1">
            <x v="1"/>
          </reference>
        </references>
      </pivotArea>
    </format>
    <format dxfId="1868">
      <pivotArea dataOnly="0" labelOnly="1" outline="0" fieldPosition="0">
        <references count="2">
          <reference field="7" count="1" selected="0">
            <x v="20"/>
          </reference>
          <reference field="30" count="1">
            <x v="4"/>
          </reference>
        </references>
      </pivotArea>
    </format>
    <format dxfId="1867">
      <pivotArea dataOnly="0" labelOnly="1" outline="0" fieldPosition="0">
        <references count="2">
          <reference field="7" count="1" selected="0">
            <x v="27"/>
          </reference>
          <reference field="30" count="1">
            <x v="4"/>
          </reference>
        </references>
      </pivotArea>
    </format>
    <format dxfId="1866">
      <pivotArea dataOnly="0" labelOnly="1" outline="0" fieldPosition="0">
        <references count="2">
          <reference field="7" count="1" selected="0">
            <x v="30"/>
          </reference>
          <reference field="30" count="1">
            <x v="4"/>
          </reference>
        </references>
      </pivotArea>
    </format>
    <format dxfId="1865">
      <pivotArea dataOnly="0" labelOnly="1" outline="0" fieldPosition="0">
        <references count="2">
          <reference field="7" count="1" selected="0">
            <x v="36"/>
          </reference>
          <reference field="30" count="1">
            <x v="4"/>
          </reference>
        </references>
      </pivotArea>
    </format>
    <format dxfId="1864">
      <pivotArea dataOnly="0" labelOnly="1" outline="0" fieldPosition="0">
        <references count="2">
          <reference field="7" count="1" selected="0">
            <x v="43"/>
          </reference>
          <reference field="30" count="1">
            <x v="1"/>
          </reference>
        </references>
      </pivotArea>
    </format>
    <format dxfId="1863">
      <pivotArea dataOnly="0" labelOnly="1" outline="0" fieldPosition="0">
        <references count="2">
          <reference field="7" count="1" selected="0">
            <x v="44"/>
          </reference>
          <reference field="30" count="1">
            <x v="1"/>
          </reference>
        </references>
      </pivotArea>
    </format>
    <format dxfId="1862">
      <pivotArea dataOnly="0" labelOnly="1" outline="0" fieldPosition="0">
        <references count="2">
          <reference field="7" count="1" selected="0">
            <x v="46"/>
          </reference>
          <reference field="30" count="1">
            <x v="4"/>
          </reference>
        </references>
      </pivotArea>
    </format>
    <format dxfId="1861">
      <pivotArea dataOnly="0" labelOnly="1" outline="0" fieldPosition="0">
        <references count="2">
          <reference field="7" count="1" selected="0">
            <x v="47"/>
          </reference>
          <reference field="30" count="1">
            <x v="1"/>
          </reference>
        </references>
      </pivotArea>
    </format>
    <format dxfId="1860">
      <pivotArea dataOnly="0" labelOnly="1" outline="0" fieldPosition="0">
        <references count="2">
          <reference field="7" count="1" selected="0">
            <x v="62"/>
          </reference>
          <reference field="30" count="1">
            <x v="4"/>
          </reference>
        </references>
      </pivotArea>
    </format>
    <format dxfId="1859">
      <pivotArea dataOnly="0" labelOnly="1" outline="0" fieldPosition="0">
        <references count="2">
          <reference field="7" count="1" selected="0">
            <x v="68"/>
          </reference>
          <reference field="30" count="1">
            <x v="4"/>
          </reference>
        </references>
      </pivotArea>
    </format>
    <format dxfId="1858">
      <pivotArea dataOnly="0" labelOnly="1" outline="0" fieldPosition="0">
        <references count="2">
          <reference field="7" count="1" selected="0">
            <x v="73"/>
          </reference>
          <reference field="30" count="1">
            <x v="1"/>
          </reference>
        </references>
      </pivotArea>
    </format>
    <format dxfId="1857">
      <pivotArea dataOnly="0" labelOnly="1" outline="0" fieldPosition="0">
        <references count="2">
          <reference field="7" count="1" selected="0">
            <x v="75"/>
          </reference>
          <reference field="30" count="1">
            <x v="4"/>
          </reference>
        </references>
      </pivotArea>
    </format>
    <format dxfId="1856">
      <pivotArea dataOnly="0" labelOnly="1" outline="0" fieldPosition="0">
        <references count="2">
          <reference field="7" count="1" selected="0">
            <x v="76"/>
          </reference>
          <reference field="30" count="1">
            <x v="4"/>
          </reference>
        </references>
      </pivotArea>
    </format>
    <format dxfId="1855">
      <pivotArea dataOnly="0" labelOnly="1" outline="0" fieldPosition="0">
        <references count="2">
          <reference field="7" count="1" selected="0">
            <x v="77"/>
          </reference>
          <reference field="30" count="1">
            <x v="4"/>
          </reference>
        </references>
      </pivotArea>
    </format>
    <format dxfId="1854">
      <pivotArea dataOnly="0" labelOnly="1" outline="0" fieldPosition="0">
        <references count="2">
          <reference field="7" count="1" selected="0">
            <x v="78"/>
          </reference>
          <reference field="30" count="1">
            <x v="4"/>
          </reference>
        </references>
      </pivotArea>
    </format>
    <format dxfId="1853">
      <pivotArea dataOnly="0" labelOnly="1" outline="0" fieldPosition="0">
        <references count="2">
          <reference field="7" count="1" selected="0">
            <x v="79"/>
          </reference>
          <reference field="30" count="1">
            <x v="4"/>
          </reference>
        </references>
      </pivotArea>
    </format>
    <format dxfId="1852">
      <pivotArea dataOnly="0" labelOnly="1" outline="0" fieldPosition="0">
        <references count="2">
          <reference field="7" count="1" selected="0">
            <x v="80"/>
          </reference>
          <reference field="30" count="1">
            <x v="0"/>
          </reference>
        </references>
      </pivotArea>
    </format>
    <format dxfId="1851">
      <pivotArea dataOnly="0" labelOnly="1" outline="0" fieldPosition="0">
        <references count="2">
          <reference field="7" count="1" selected="0">
            <x v="81"/>
          </reference>
          <reference field="30" count="1">
            <x v="4"/>
          </reference>
        </references>
      </pivotArea>
    </format>
    <format dxfId="1850">
      <pivotArea dataOnly="0" labelOnly="1" outline="0" fieldPosition="0">
        <references count="2">
          <reference field="7" count="1" selected="0">
            <x v="82"/>
          </reference>
          <reference field="30" count="1">
            <x v="4"/>
          </reference>
        </references>
      </pivotArea>
    </format>
    <format dxfId="1849">
      <pivotArea dataOnly="0" labelOnly="1" outline="0" fieldPosition="0">
        <references count="2">
          <reference field="7" count="1" selected="0">
            <x v="83"/>
          </reference>
          <reference field="30" count="1">
            <x v="1"/>
          </reference>
        </references>
      </pivotArea>
    </format>
    <format dxfId="1848">
      <pivotArea dataOnly="0" labelOnly="1" outline="0" fieldPosition="0">
        <references count="2">
          <reference field="7" count="1" selected="0">
            <x v="84"/>
          </reference>
          <reference field="30" count="1">
            <x v="4"/>
          </reference>
        </references>
      </pivotArea>
    </format>
    <format dxfId="1847">
      <pivotArea dataOnly="0" labelOnly="1" outline="0" fieldPosition="0">
        <references count="2">
          <reference field="7" count="1" selected="0">
            <x v="85"/>
          </reference>
          <reference field="30" count="1">
            <x v="4"/>
          </reference>
        </references>
      </pivotArea>
    </format>
    <format dxfId="1846">
      <pivotArea dataOnly="0" labelOnly="1" outline="0" fieldPosition="0">
        <references count="2">
          <reference field="7" count="1" selected="0">
            <x v="86"/>
          </reference>
          <reference field="30" count="1">
            <x v="4"/>
          </reference>
        </references>
      </pivotArea>
    </format>
    <format dxfId="1845">
      <pivotArea dataOnly="0" labelOnly="1" outline="0" fieldPosition="0">
        <references count="2">
          <reference field="7" count="1" selected="0">
            <x v="87"/>
          </reference>
          <reference field="30" count="1">
            <x v="4"/>
          </reference>
        </references>
      </pivotArea>
    </format>
    <format dxfId="1844">
      <pivotArea dataOnly="0" labelOnly="1" outline="0" fieldPosition="0">
        <references count="2">
          <reference field="7" count="1" selected="0">
            <x v="88"/>
          </reference>
          <reference field="30" count="1">
            <x v="5"/>
          </reference>
        </references>
      </pivotArea>
    </format>
    <format dxfId="1843">
      <pivotArea dataOnly="0" labelOnly="1" outline="0" fieldPosition="0">
        <references count="2">
          <reference field="7" count="1" selected="0">
            <x v="89"/>
          </reference>
          <reference field="30" count="1">
            <x v="5"/>
          </reference>
        </references>
      </pivotArea>
    </format>
    <format dxfId="1842">
      <pivotArea dataOnly="0" labelOnly="1" outline="0" fieldPosition="0">
        <references count="2">
          <reference field="7" count="1" selected="0">
            <x v="90"/>
          </reference>
          <reference field="30" count="1">
            <x v="4"/>
          </reference>
        </references>
      </pivotArea>
    </format>
    <format dxfId="1841">
      <pivotArea dataOnly="0" labelOnly="1" outline="0" fieldPosition="0">
        <references count="2">
          <reference field="7" count="1" selected="0">
            <x v="91"/>
          </reference>
          <reference field="30" count="1">
            <x v="4"/>
          </reference>
        </references>
      </pivotArea>
    </format>
    <format dxfId="1840">
      <pivotArea dataOnly="0" labelOnly="1" outline="0" fieldPosition="0">
        <references count="2">
          <reference field="7" count="1" selected="0">
            <x v="92"/>
          </reference>
          <reference field="30" count="1">
            <x v="4"/>
          </reference>
        </references>
      </pivotArea>
    </format>
    <format dxfId="1839">
      <pivotArea dataOnly="0" labelOnly="1" outline="0" fieldPosition="0">
        <references count="2">
          <reference field="7" count="1" selected="0">
            <x v="93"/>
          </reference>
          <reference field="30" count="1">
            <x v="4"/>
          </reference>
        </references>
      </pivotArea>
    </format>
    <format dxfId="1838">
      <pivotArea dataOnly="0" labelOnly="1" outline="0" fieldPosition="0">
        <references count="2">
          <reference field="7" count="1" selected="0">
            <x v="94"/>
          </reference>
          <reference field="30" count="1">
            <x v="4"/>
          </reference>
        </references>
      </pivotArea>
    </format>
    <format dxfId="1837">
      <pivotArea dataOnly="0" labelOnly="1" outline="0" fieldPosition="0">
        <references count="2">
          <reference field="7" count="1" selected="0">
            <x v="95"/>
          </reference>
          <reference field="30" count="1">
            <x v="4"/>
          </reference>
        </references>
      </pivotArea>
    </format>
    <format dxfId="1836">
      <pivotArea dataOnly="0" labelOnly="1" outline="0" fieldPosition="0">
        <references count="2">
          <reference field="7" count="1" selected="0">
            <x v="96"/>
          </reference>
          <reference field="30" count="1">
            <x v="4"/>
          </reference>
        </references>
      </pivotArea>
    </format>
    <format dxfId="1835">
      <pivotArea dataOnly="0" labelOnly="1" outline="0" fieldPosition="0">
        <references count="2">
          <reference field="7" count="1" selected="0">
            <x v="97"/>
          </reference>
          <reference field="30" count="1">
            <x v="4"/>
          </reference>
        </references>
      </pivotArea>
    </format>
    <format dxfId="1834">
      <pivotArea dataOnly="0" labelOnly="1" outline="0" fieldPosition="0">
        <references count="2">
          <reference field="7" count="1" selected="0">
            <x v="98"/>
          </reference>
          <reference field="30" count="1">
            <x v="3"/>
          </reference>
        </references>
      </pivotArea>
    </format>
    <format dxfId="1833">
      <pivotArea dataOnly="0" labelOnly="1" outline="0" fieldPosition="0">
        <references count="2">
          <reference field="7" count="1" selected="0">
            <x v="99"/>
          </reference>
          <reference field="30" count="1">
            <x v="4"/>
          </reference>
        </references>
      </pivotArea>
    </format>
    <format dxfId="1832">
      <pivotArea dataOnly="0" labelOnly="1" outline="0" fieldPosition="0">
        <references count="2">
          <reference field="7" count="1" selected="0">
            <x v="100"/>
          </reference>
          <reference field="30" count="1">
            <x v="1"/>
          </reference>
        </references>
      </pivotArea>
    </format>
    <format dxfId="1831">
      <pivotArea dataOnly="0" labelOnly="1" outline="0" fieldPosition="0">
        <references count="2">
          <reference field="7" count="1" selected="0">
            <x v="101"/>
          </reference>
          <reference field="30" count="1">
            <x v="4"/>
          </reference>
        </references>
      </pivotArea>
    </format>
    <format dxfId="1830">
      <pivotArea dataOnly="0" labelOnly="1" outline="0" fieldPosition="0">
        <references count="2">
          <reference field="7" count="1" selected="0">
            <x v="102"/>
          </reference>
          <reference field="30" count="1">
            <x v="4"/>
          </reference>
        </references>
      </pivotArea>
    </format>
    <format dxfId="1829">
      <pivotArea dataOnly="0" labelOnly="1" outline="0" fieldPosition="0">
        <references count="2">
          <reference field="7" count="1" selected="0">
            <x v="103"/>
          </reference>
          <reference field="30" count="1">
            <x v="1"/>
          </reference>
        </references>
      </pivotArea>
    </format>
    <format dxfId="1828">
      <pivotArea dataOnly="0" labelOnly="1" outline="0" fieldPosition="0">
        <references count="2">
          <reference field="7" count="1" selected="0">
            <x v="104"/>
          </reference>
          <reference field="30" count="1">
            <x v="4"/>
          </reference>
        </references>
      </pivotArea>
    </format>
    <format dxfId="1827">
      <pivotArea dataOnly="0" labelOnly="1" outline="0" fieldPosition="0">
        <references count="2">
          <reference field="7" count="1" selected="0">
            <x v="105"/>
          </reference>
          <reference field="30" count="1">
            <x v="0"/>
          </reference>
        </references>
      </pivotArea>
    </format>
    <format dxfId="1826">
      <pivotArea dataOnly="0" labelOnly="1" outline="0" fieldPosition="0">
        <references count="2">
          <reference field="7" count="1" selected="0">
            <x v="106"/>
          </reference>
          <reference field="30" count="1">
            <x v="4"/>
          </reference>
        </references>
      </pivotArea>
    </format>
    <format dxfId="1825">
      <pivotArea dataOnly="0" labelOnly="1" outline="0" fieldPosition="0">
        <references count="2">
          <reference field="7" count="1" selected="0">
            <x v="107"/>
          </reference>
          <reference field="30" count="1">
            <x v="4"/>
          </reference>
        </references>
      </pivotArea>
    </format>
    <format dxfId="1824">
      <pivotArea dataOnly="0" labelOnly="1" outline="0" fieldPosition="0">
        <references count="2">
          <reference field="7" count="1" selected="0">
            <x v="108"/>
          </reference>
          <reference field="30" count="1">
            <x v="5"/>
          </reference>
        </references>
      </pivotArea>
    </format>
    <format dxfId="1823">
      <pivotArea dataOnly="0" labelOnly="1" outline="0" fieldPosition="0">
        <references count="2">
          <reference field="7" count="1" selected="0">
            <x v="109"/>
          </reference>
          <reference field="30" count="1">
            <x v="4"/>
          </reference>
        </references>
      </pivotArea>
    </format>
    <format dxfId="1822">
      <pivotArea dataOnly="0" labelOnly="1" outline="0" fieldPosition="0">
        <references count="2">
          <reference field="7" count="1" selected="0">
            <x v="110"/>
          </reference>
          <reference field="30" count="1">
            <x v="4"/>
          </reference>
        </references>
      </pivotArea>
    </format>
    <format dxfId="1821">
      <pivotArea dataOnly="0" labelOnly="1" outline="0" fieldPosition="0">
        <references count="2">
          <reference field="7" count="1" selected="0">
            <x v="111"/>
          </reference>
          <reference field="30" count="1">
            <x v="2"/>
          </reference>
        </references>
      </pivotArea>
    </format>
    <format dxfId="1820">
      <pivotArea dataOnly="0" labelOnly="1" outline="0" fieldPosition="0">
        <references count="2">
          <reference field="7" count="1" selected="0">
            <x v="112"/>
          </reference>
          <reference field="30" count="1">
            <x v="4"/>
          </reference>
        </references>
      </pivotArea>
    </format>
    <format dxfId="1819">
      <pivotArea dataOnly="0" labelOnly="1" outline="0" fieldPosition="0">
        <references count="2">
          <reference field="7" count="1" selected="0">
            <x v="113"/>
          </reference>
          <reference field="30" count="1">
            <x v="2"/>
          </reference>
        </references>
      </pivotArea>
    </format>
    <format dxfId="1818">
      <pivotArea dataOnly="0" labelOnly="1" outline="0" fieldPosition="0">
        <references count="2">
          <reference field="7" count="1" selected="0">
            <x v="114"/>
          </reference>
          <reference field="30" count="1">
            <x v="4"/>
          </reference>
        </references>
      </pivotArea>
    </format>
    <format dxfId="1817">
      <pivotArea dataOnly="0" labelOnly="1" outline="0" fieldPosition="0">
        <references count="2">
          <reference field="7" count="1" selected="0">
            <x v="115"/>
          </reference>
          <reference field="30" count="1">
            <x v="4"/>
          </reference>
        </references>
      </pivotArea>
    </format>
    <format dxfId="1816">
      <pivotArea dataOnly="0" labelOnly="1" outline="0" fieldPosition="0">
        <references count="2">
          <reference field="7" count="1" selected="0">
            <x v="116"/>
          </reference>
          <reference field="30" count="1">
            <x v="1"/>
          </reference>
        </references>
      </pivotArea>
    </format>
    <format dxfId="1815">
      <pivotArea dataOnly="0" labelOnly="1" outline="0" fieldPosition="0">
        <references count="2">
          <reference field="7" count="1" selected="0">
            <x v="117"/>
          </reference>
          <reference field="30" count="1">
            <x v="1"/>
          </reference>
        </references>
      </pivotArea>
    </format>
    <format dxfId="1814">
      <pivotArea dataOnly="0" labelOnly="1" outline="0" fieldPosition="0">
        <references count="2">
          <reference field="7" count="1" selected="0">
            <x v="118"/>
          </reference>
          <reference field="30" count="1">
            <x v="1"/>
          </reference>
        </references>
      </pivotArea>
    </format>
    <format dxfId="1813">
      <pivotArea dataOnly="0" labelOnly="1" outline="0" fieldPosition="0">
        <references count="2">
          <reference field="7" count="1" selected="0">
            <x v="119"/>
          </reference>
          <reference field="30" count="1">
            <x v="0"/>
          </reference>
        </references>
      </pivotArea>
    </format>
    <format dxfId="1812">
      <pivotArea dataOnly="0" labelOnly="1" outline="0" fieldPosition="0">
        <references count="2">
          <reference field="7" count="1" selected="0">
            <x v="120"/>
          </reference>
          <reference field="30" count="1">
            <x v="4"/>
          </reference>
        </references>
      </pivotArea>
    </format>
    <format dxfId="1811">
      <pivotArea dataOnly="0" labelOnly="1" outline="0" fieldPosition="0">
        <references count="2">
          <reference field="7" count="1" selected="0">
            <x v="121"/>
          </reference>
          <reference field="30" count="1">
            <x v="2"/>
          </reference>
        </references>
      </pivotArea>
    </format>
    <format dxfId="1810">
      <pivotArea dataOnly="0" labelOnly="1" outline="0" fieldPosition="0">
        <references count="2">
          <reference field="7" count="1" selected="0">
            <x v="122"/>
          </reference>
          <reference field="30" count="1">
            <x v="1"/>
          </reference>
        </references>
      </pivotArea>
    </format>
    <format dxfId="1809">
      <pivotArea dataOnly="0" labelOnly="1" outline="0" fieldPosition="0">
        <references count="2">
          <reference field="7" count="1" selected="0">
            <x v="123"/>
          </reference>
          <reference field="30" count="1">
            <x v="1"/>
          </reference>
        </references>
      </pivotArea>
    </format>
    <format dxfId="1808">
      <pivotArea dataOnly="0" labelOnly="1" outline="0" fieldPosition="0">
        <references count="2">
          <reference field="7" count="1" selected="0">
            <x v="124"/>
          </reference>
          <reference field="30" count="1">
            <x v="4"/>
          </reference>
        </references>
      </pivotArea>
    </format>
    <format dxfId="1807">
      <pivotArea dataOnly="0" labelOnly="1" outline="0" fieldPosition="0">
        <references count="2">
          <reference field="7" count="1" selected="0">
            <x v="125"/>
          </reference>
          <reference field="30" count="1">
            <x v="4"/>
          </reference>
        </references>
      </pivotArea>
    </format>
    <format dxfId="1806">
      <pivotArea dataOnly="0" labelOnly="1" outline="0" fieldPosition="0">
        <references count="2">
          <reference field="7" count="1" selected="0">
            <x v="126"/>
          </reference>
          <reference field="30" count="1">
            <x v="5"/>
          </reference>
        </references>
      </pivotArea>
    </format>
    <format dxfId="1805">
      <pivotArea dataOnly="0" labelOnly="1" outline="0" fieldPosition="0">
        <references count="2">
          <reference field="7" count="1" selected="0">
            <x v="127"/>
          </reference>
          <reference field="30" count="1">
            <x v="0"/>
          </reference>
        </references>
      </pivotArea>
    </format>
    <format dxfId="1804">
      <pivotArea dataOnly="0" labelOnly="1" outline="0" fieldPosition="0">
        <references count="2">
          <reference field="7" count="1" selected="0">
            <x v="128"/>
          </reference>
          <reference field="30" count="1">
            <x v="1"/>
          </reference>
        </references>
      </pivotArea>
    </format>
    <format dxfId="1803">
      <pivotArea dataOnly="0" labelOnly="1" outline="0" fieldPosition="0">
        <references count="2">
          <reference field="7" count="1" selected="0">
            <x v="129"/>
          </reference>
          <reference field="30" count="1">
            <x v="4"/>
          </reference>
        </references>
      </pivotArea>
    </format>
    <format dxfId="1802">
      <pivotArea dataOnly="0" labelOnly="1" outline="0" fieldPosition="0">
        <references count="2">
          <reference field="7" count="1" selected="0">
            <x v="130"/>
          </reference>
          <reference field="30" count="1">
            <x v="1"/>
          </reference>
        </references>
      </pivotArea>
    </format>
    <format dxfId="1801">
      <pivotArea dataOnly="0" labelOnly="1" outline="0" fieldPosition="0">
        <references count="2">
          <reference field="7" count="1" selected="0">
            <x v="131"/>
          </reference>
          <reference field="30" count="1">
            <x v="4"/>
          </reference>
        </references>
      </pivotArea>
    </format>
    <format dxfId="1800">
      <pivotArea dataOnly="0" labelOnly="1" outline="0" fieldPosition="0">
        <references count="2">
          <reference field="7" count="1" selected="0">
            <x v="132"/>
          </reference>
          <reference field="30" count="1">
            <x v="4"/>
          </reference>
        </references>
      </pivotArea>
    </format>
    <format dxfId="1799">
      <pivotArea dataOnly="0" labelOnly="1" outline="0" fieldPosition="0">
        <references count="2">
          <reference field="7" count="1" selected="0">
            <x v="133"/>
          </reference>
          <reference field="30" count="1">
            <x v="2"/>
          </reference>
        </references>
      </pivotArea>
    </format>
    <format dxfId="1798">
      <pivotArea dataOnly="0" labelOnly="1" outline="0" fieldPosition="0">
        <references count="2">
          <reference field="7" count="1" selected="0">
            <x v="2"/>
          </reference>
          <reference field="30" count="1">
            <x v="4"/>
          </reference>
        </references>
      </pivotArea>
    </format>
    <format dxfId="1797">
      <pivotArea dataOnly="0" labelOnly="1" outline="0" fieldPosition="0">
        <references count="2">
          <reference field="7" count="1" selected="0">
            <x v="16"/>
          </reference>
          <reference field="30" count="1">
            <x v="1"/>
          </reference>
        </references>
      </pivotArea>
    </format>
    <format dxfId="1796">
      <pivotArea dataOnly="0" labelOnly="1" outline="0" fieldPosition="0">
        <references count="2">
          <reference field="7" count="1" selected="0">
            <x v="20"/>
          </reference>
          <reference field="30" count="1">
            <x v="4"/>
          </reference>
        </references>
      </pivotArea>
    </format>
    <format dxfId="1795">
      <pivotArea dataOnly="0" labelOnly="1" outline="0" fieldPosition="0">
        <references count="2">
          <reference field="7" count="1" selected="0">
            <x v="27"/>
          </reference>
          <reference field="30" count="1">
            <x v="4"/>
          </reference>
        </references>
      </pivotArea>
    </format>
    <format dxfId="1794">
      <pivotArea dataOnly="0" labelOnly="1" outline="0" fieldPosition="0">
        <references count="2">
          <reference field="7" count="1" selected="0">
            <x v="30"/>
          </reference>
          <reference field="30" count="1">
            <x v="4"/>
          </reference>
        </references>
      </pivotArea>
    </format>
    <format dxfId="1793">
      <pivotArea dataOnly="0" labelOnly="1" outline="0" fieldPosition="0">
        <references count="2">
          <reference field="7" count="1" selected="0">
            <x v="36"/>
          </reference>
          <reference field="30" count="1">
            <x v="4"/>
          </reference>
        </references>
      </pivotArea>
    </format>
    <format dxfId="1792">
      <pivotArea dataOnly="0" labelOnly="1" outline="0" fieldPosition="0">
        <references count="2">
          <reference field="7" count="1" selected="0">
            <x v="43"/>
          </reference>
          <reference field="30" count="1">
            <x v="1"/>
          </reference>
        </references>
      </pivotArea>
    </format>
    <format dxfId="1791">
      <pivotArea dataOnly="0" labelOnly="1" outline="0" fieldPosition="0">
        <references count="2">
          <reference field="7" count="1" selected="0">
            <x v="44"/>
          </reference>
          <reference field="30" count="1">
            <x v="1"/>
          </reference>
        </references>
      </pivotArea>
    </format>
    <format dxfId="1790">
      <pivotArea dataOnly="0" labelOnly="1" outline="0" fieldPosition="0">
        <references count="2">
          <reference field="7" count="1" selected="0">
            <x v="46"/>
          </reference>
          <reference field="30" count="1">
            <x v="4"/>
          </reference>
        </references>
      </pivotArea>
    </format>
    <format dxfId="1789">
      <pivotArea dataOnly="0" labelOnly="1" outline="0" fieldPosition="0">
        <references count="2">
          <reference field="7" count="1" selected="0">
            <x v="47"/>
          </reference>
          <reference field="30" count="1">
            <x v="1"/>
          </reference>
        </references>
      </pivotArea>
    </format>
    <format dxfId="1788">
      <pivotArea dataOnly="0" labelOnly="1" outline="0" fieldPosition="0">
        <references count="2">
          <reference field="7" count="1" selected="0">
            <x v="62"/>
          </reference>
          <reference field="30" count="1">
            <x v="4"/>
          </reference>
        </references>
      </pivotArea>
    </format>
    <format dxfId="1787">
      <pivotArea dataOnly="0" labelOnly="1" outline="0" fieldPosition="0">
        <references count="2">
          <reference field="7" count="1" selected="0">
            <x v="68"/>
          </reference>
          <reference field="30" count="1">
            <x v="4"/>
          </reference>
        </references>
      </pivotArea>
    </format>
    <format dxfId="1786">
      <pivotArea dataOnly="0" labelOnly="1" outline="0" fieldPosition="0">
        <references count="2">
          <reference field="7" count="1" selected="0">
            <x v="73"/>
          </reference>
          <reference field="30" count="1">
            <x v="1"/>
          </reference>
        </references>
      </pivotArea>
    </format>
    <format dxfId="1785">
      <pivotArea dataOnly="0" labelOnly="1" outline="0" fieldPosition="0">
        <references count="2">
          <reference field="7" count="1" selected="0">
            <x v="75"/>
          </reference>
          <reference field="30" count="1">
            <x v="4"/>
          </reference>
        </references>
      </pivotArea>
    </format>
    <format dxfId="1784">
      <pivotArea dataOnly="0" labelOnly="1" outline="0" fieldPosition="0">
        <references count="2">
          <reference field="7" count="1" selected="0">
            <x v="76"/>
          </reference>
          <reference field="30" count="1">
            <x v="4"/>
          </reference>
        </references>
      </pivotArea>
    </format>
    <format dxfId="1783">
      <pivotArea dataOnly="0" labelOnly="1" outline="0" fieldPosition="0">
        <references count="2">
          <reference field="7" count="1" selected="0">
            <x v="77"/>
          </reference>
          <reference field="30" count="1">
            <x v="4"/>
          </reference>
        </references>
      </pivotArea>
    </format>
    <format dxfId="1782">
      <pivotArea dataOnly="0" labelOnly="1" outline="0" fieldPosition="0">
        <references count="2">
          <reference field="7" count="1" selected="0">
            <x v="78"/>
          </reference>
          <reference field="30" count="1">
            <x v="4"/>
          </reference>
        </references>
      </pivotArea>
    </format>
    <format dxfId="1781">
      <pivotArea dataOnly="0" labelOnly="1" outline="0" fieldPosition="0">
        <references count="2">
          <reference field="7" count="1" selected="0">
            <x v="79"/>
          </reference>
          <reference field="30" count="1">
            <x v="4"/>
          </reference>
        </references>
      </pivotArea>
    </format>
    <format dxfId="1780">
      <pivotArea dataOnly="0" labelOnly="1" outline="0" fieldPosition="0">
        <references count="2">
          <reference field="7" count="1" selected="0">
            <x v="80"/>
          </reference>
          <reference field="30" count="1">
            <x v="0"/>
          </reference>
        </references>
      </pivotArea>
    </format>
    <format dxfId="1779">
      <pivotArea dataOnly="0" labelOnly="1" outline="0" fieldPosition="0">
        <references count="2">
          <reference field="7" count="1" selected="0">
            <x v="81"/>
          </reference>
          <reference field="30" count="1">
            <x v="4"/>
          </reference>
        </references>
      </pivotArea>
    </format>
    <format dxfId="1778">
      <pivotArea dataOnly="0" labelOnly="1" outline="0" fieldPosition="0">
        <references count="2">
          <reference field="7" count="1" selected="0">
            <x v="82"/>
          </reference>
          <reference field="30" count="1">
            <x v="4"/>
          </reference>
        </references>
      </pivotArea>
    </format>
    <format dxfId="1777">
      <pivotArea dataOnly="0" labelOnly="1" outline="0" fieldPosition="0">
        <references count="2">
          <reference field="7" count="1" selected="0">
            <x v="83"/>
          </reference>
          <reference field="30" count="1">
            <x v="1"/>
          </reference>
        </references>
      </pivotArea>
    </format>
    <format dxfId="1776">
      <pivotArea dataOnly="0" labelOnly="1" outline="0" fieldPosition="0">
        <references count="2">
          <reference field="7" count="1" selected="0">
            <x v="84"/>
          </reference>
          <reference field="30" count="1">
            <x v="4"/>
          </reference>
        </references>
      </pivotArea>
    </format>
    <format dxfId="1775">
      <pivotArea dataOnly="0" labelOnly="1" outline="0" fieldPosition="0">
        <references count="2">
          <reference field="7" count="1" selected="0">
            <x v="85"/>
          </reference>
          <reference field="30" count="1">
            <x v="4"/>
          </reference>
        </references>
      </pivotArea>
    </format>
    <format dxfId="1774">
      <pivotArea dataOnly="0" labelOnly="1" outline="0" fieldPosition="0">
        <references count="2">
          <reference field="7" count="1" selected="0">
            <x v="86"/>
          </reference>
          <reference field="30" count="1">
            <x v="4"/>
          </reference>
        </references>
      </pivotArea>
    </format>
    <format dxfId="1773">
      <pivotArea dataOnly="0" labelOnly="1" outline="0" fieldPosition="0">
        <references count="2">
          <reference field="7" count="1" selected="0">
            <x v="87"/>
          </reference>
          <reference field="30" count="1">
            <x v="4"/>
          </reference>
        </references>
      </pivotArea>
    </format>
    <format dxfId="1772">
      <pivotArea dataOnly="0" labelOnly="1" outline="0" fieldPosition="0">
        <references count="2">
          <reference field="7" count="1" selected="0">
            <x v="88"/>
          </reference>
          <reference field="30" count="1">
            <x v="5"/>
          </reference>
        </references>
      </pivotArea>
    </format>
    <format dxfId="1771">
      <pivotArea dataOnly="0" labelOnly="1" outline="0" fieldPosition="0">
        <references count="2">
          <reference field="7" count="1" selected="0">
            <x v="89"/>
          </reference>
          <reference field="30" count="1">
            <x v="5"/>
          </reference>
        </references>
      </pivotArea>
    </format>
    <format dxfId="1770">
      <pivotArea dataOnly="0" labelOnly="1" outline="0" fieldPosition="0">
        <references count="2">
          <reference field="7" count="1" selected="0">
            <x v="90"/>
          </reference>
          <reference field="30" count="1">
            <x v="4"/>
          </reference>
        </references>
      </pivotArea>
    </format>
    <format dxfId="1769">
      <pivotArea dataOnly="0" labelOnly="1" outline="0" fieldPosition="0">
        <references count="2">
          <reference field="7" count="1" selected="0">
            <x v="91"/>
          </reference>
          <reference field="30" count="1">
            <x v="4"/>
          </reference>
        </references>
      </pivotArea>
    </format>
    <format dxfId="1768">
      <pivotArea dataOnly="0" labelOnly="1" outline="0" fieldPosition="0">
        <references count="2">
          <reference field="7" count="1" selected="0">
            <x v="92"/>
          </reference>
          <reference field="30" count="1">
            <x v="4"/>
          </reference>
        </references>
      </pivotArea>
    </format>
    <format dxfId="1767">
      <pivotArea dataOnly="0" labelOnly="1" outline="0" fieldPosition="0">
        <references count="2">
          <reference field="7" count="1" selected="0">
            <x v="93"/>
          </reference>
          <reference field="30" count="1">
            <x v="4"/>
          </reference>
        </references>
      </pivotArea>
    </format>
    <format dxfId="1766">
      <pivotArea dataOnly="0" labelOnly="1" outline="0" fieldPosition="0">
        <references count="2">
          <reference field="7" count="1" selected="0">
            <x v="94"/>
          </reference>
          <reference field="30" count="1">
            <x v="4"/>
          </reference>
        </references>
      </pivotArea>
    </format>
    <format dxfId="1765">
      <pivotArea dataOnly="0" labelOnly="1" outline="0" fieldPosition="0">
        <references count="2">
          <reference field="7" count="1" selected="0">
            <x v="95"/>
          </reference>
          <reference field="30" count="1">
            <x v="4"/>
          </reference>
        </references>
      </pivotArea>
    </format>
    <format dxfId="1764">
      <pivotArea dataOnly="0" labelOnly="1" outline="0" fieldPosition="0">
        <references count="2">
          <reference field="7" count="1" selected="0">
            <x v="96"/>
          </reference>
          <reference field="30" count="1">
            <x v="4"/>
          </reference>
        </references>
      </pivotArea>
    </format>
    <format dxfId="1763">
      <pivotArea dataOnly="0" labelOnly="1" outline="0" fieldPosition="0">
        <references count="2">
          <reference field="7" count="1" selected="0">
            <x v="97"/>
          </reference>
          <reference field="30" count="1">
            <x v="4"/>
          </reference>
        </references>
      </pivotArea>
    </format>
    <format dxfId="1762">
      <pivotArea dataOnly="0" labelOnly="1" outline="0" fieldPosition="0">
        <references count="2">
          <reference field="7" count="1" selected="0">
            <x v="98"/>
          </reference>
          <reference field="30" count="1">
            <x v="3"/>
          </reference>
        </references>
      </pivotArea>
    </format>
    <format dxfId="1761">
      <pivotArea dataOnly="0" labelOnly="1" outline="0" fieldPosition="0">
        <references count="2">
          <reference field="7" count="1" selected="0">
            <x v="99"/>
          </reference>
          <reference field="30" count="1">
            <x v="4"/>
          </reference>
        </references>
      </pivotArea>
    </format>
    <format dxfId="1760">
      <pivotArea dataOnly="0" labelOnly="1" outline="0" fieldPosition="0">
        <references count="2">
          <reference field="7" count="1" selected="0">
            <x v="100"/>
          </reference>
          <reference field="30" count="1">
            <x v="1"/>
          </reference>
        </references>
      </pivotArea>
    </format>
    <format dxfId="1759">
      <pivotArea dataOnly="0" labelOnly="1" outline="0" fieldPosition="0">
        <references count="2">
          <reference field="7" count="1" selected="0">
            <x v="101"/>
          </reference>
          <reference field="30" count="1">
            <x v="4"/>
          </reference>
        </references>
      </pivotArea>
    </format>
    <format dxfId="1758">
      <pivotArea dataOnly="0" labelOnly="1" outline="0" fieldPosition="0">
        <references count="2">
          <reference field="7" count="1" selected="0">
            <x v="102"/>
          </reference>
          <reference field="30" count="1">
            <x v="4"/>
          </reference>
        </references>
      </pivotArea>
    </format>
    <format dxfId="1757">
      <pivotArea dataOnly="0" labelOnly="1" outline="0" fieldPosition="0">
        <references count="2">
          <reference field="7" count="1" selected="0">
            <x v="103"/>
          </reference>
          <reference field="30" count="1">
            <x v="1"/>
          </reference>
        </references>
      </pivotArea>
    </format>
    <format dxfId="1756">
      <pivotArea dataOnly="0" labelOnly="1" outline="0" fieldPosition="0">
        <references count="2">
          <reference field="7" count="1" selected="0">
            <x v="104"/>
          </reference>
          <reference field="30" count="1">
            <x v="4"/>
          </reference>
        </references>
      </pivotArea>
    </format>
    <format dxfId="1755">
      <pivotArea dataOnly="0" labelOnly="1" outline="0" fieldPosition="0">
        <references count="2">
          <reference field="7" count="1" selected="0">
            <x v="105"/>
          </reference>
          <reference field="30" count="1">
            <x v="0"/>
          </reference>
        </references>
      </pivotArea>
    </format>
    <format dxfId="1754">
      <pivotArea dataOnly="0" labelOnly="1" outline="0" fieldPosition="0">
        <references count="2">
          <reference field="7" count="1" selected="0">
            <x v="106"/>
          </reference>
          <reference field="30" count="1">
            <x v="4"/>
          </reference>
        </references>
      </pivotArea>
    </format>
    <format dxfId="1753">
      <pivotArea dataOnly="0" labelOnly="1" outline="0" fieldPosition="0">
        <references count="2">
          <reference field="7" count="1" selected="0">
            <x v="107"/>
          </reference>
          <reference field="30" count="1">
            <x v="4"/>
          </reference>
        </references>
      </pivotArea>
    </format>
    <format dxfId="1752">
      <pivotArea dataOnly="0" labelOnly="1" outline="0" fieldPosition="0">
        <references count="2">
          <reference field="7" count="1" selected="0">
            <x v="108"/>
          </reference>
          <reference field="30" count="1">
            <x v="5"/>
          </reference>
        </references>
      </pivotArea>
    </format>
    <format dxfId="1751">
      <pivotArea dataOnly="0" labelOnly="1" outline="0" fieldPosition="0">
        <references count="2">
          <reference field="7" count="1" selected="0">
            <x v="109"/>
          </reference>
          <reference field="30" count="1">
            <x v="4"/>
          </reference>
        </references>
      </pivotArea>
    </format>
    <format dxfId="1750">
      <pivotArea dataOnly="0" labelOnly="1" outline="0" fieldPosition="0">
        <references count="2">
          <reference field="7" count="1" selected="0">
            <x v="110"/>
          </reference>
          <reference field="30" count="1">
            <x v="4"/>
          </reference>
        </references>
      </pivotArea>
    </format>
    <format dxfId="1749">
      <pivotArea dataOnly="0" labelOnly="1" outline="0" fieldPosition="0">
        <references count="2">
          <reference field="7" count="1" selected="0">
            <x v="111"/>
          </reference>
          <reference field="30" count="1">
            <x v="2"/>
          </reference>
        </references>
      </pivotArea>
    </format>
    <format dxfId="1748">
      <pivotArea dataOnly="0" labelOnly="1" outline="0" fieldPosition="0">
        <references count="2">
          <reference field="7" count="1" selected="0">
            <x v="112"/>
          </reference>
          <reference field="30" count="1">
            <x v="4"/>
          </reference>
        </references>
      </pivotArea>
    </format>
    <format dxfId="1747">
      <pivotArea dataOnly="0" labelOnly="1" outline="0" fieldPosition="0">
        <references count="2">
          <reference field="7" count="1" selected="0">
            <x v="113"/>
          </reference>
          <reference field="30" count="1">
            <x v="2"/>
          </reference>
        </references>
      </pivotArea>
    </format>
    <format dxfId="1746">
      <pivotArea dataOnly="0" labelOnly="1" outline="0" fieldPosition="0">
        <references count="2">
          <reference field="7" count="1" selected="0">
            <x v="114"/>
          </reference>
          <reference field="30" count="1">
            <x v="4"/>
          </reference>
        </references>
      </pivotArea>
    </format>
    <format dxfId="1745">
      <pivotArea dataOnly="0" labelOnly="1" outline="0" fieldPosition="0">
        <references count="2">
          <reference field="7" count="1" selected="0">
            <x v="115"/>
          </reference>
          <reference field="30" count="1">
            <x v="4"/>
          </reference>
        </references>
      </pivotArea>
    </format>
    <format dxfId="1744">
      <pivotArea dataOnly="0" labelOnly="1" outline="0" fieldPosition="0">
        <references count="2">
          <reference field="7" count="1" selected="0">
            <x v="116"/>
          </reference>
          <reference field="30" count="1">
            <x v="1"/>
          </reference>
        </references>
      </pivotArea>
    </format>
    <format dxfId="1743">
      <pivotArea dataOnly="0" labelOnly="1" outline="0" fieldPosition="0">
        <references count="2">
          <reference field="7" count="1" selected="0">
            <x v="117"/>
          </reference>
          <reference field="30" count="1">
            <x v="1"/>
          </reference>
        </references>
      </pivotArea>
    </format>
    <format dxfId="1742">
      <pivotArea dataOnly="0" labelOnly="1" outline="0" fieldPosition="0">
        <references count="2">
          <reference field="7" count="1" selected="0">
            <x v="118"/>
          </reference>
          <reference field="30" count="1">
            <x v="1"/>
          </reference>
        </references>
      </pivotArea>
    </format>
    <format dxfId="1741">
      <pivotArea dataOnly="0" labelOnly="1" outline="0" fieldPosition="0">
        <references count="2">
          <reference field="7" count="1" selected="0">
            <x v="119"/>
          </reference>
          <reference field="30" count="1">
            <x v="0"/>
          </reference>
        </references>
      </pivotArea>
    </format>
    <format dxfId="1740">
      <pivotArea dataOnly="0" labelOnly="1" outline="0" fieldPosition="0">
        <references count="2">
          <reference field="7" count="1" selected="0">
            <x v="120"/>
          </reference>
          <reference field="30" count="1">
            <x v="4"/>
          </reference>
        </references>
      </pivotArea>
    </format>
    <format dxfId="1739">
      <pivotArea dataOnly="0" labelOnly="1" outline="0" fieldPosition="0">
        <references count="2">
          <reference field="7" count="1" selected="0">
            <x v="121"/>
          </reference>
          <reference field="30" count="1">
            <x v="2"/>
          </reference>
        </references>
      </pivotArea>
    </format>
    <format dxfId="1738">
      <pivotArea dataOnly="0" labelOnly="1" outline="0" fieldPosition="0">
        <references count="2">
          <reference field="7" count="1" selected="0">
            <x v="122"/>
          </reference>
          <reference field="30" count="1">
            <x v="1"/>
          </reference>
        </references>
      </pivotArea>
    </format>
    <format dxfId="1737">
      <pivotArea dataOnly="0" labelOnly="1" outline="0" fieldPosition="0">
        <references count="2">
          <reference field="7" count="1" selected="0">
            <x v="123"/>
          </reference>
          <reference field="30" count="1">
            <x v="1"/>
          </reference>
        </references>
      </pivotArea>
    </format>
    <format dxfId="1736">
      <pivotArea dataOnly="0" labelOnly="1" outline="0" fieldPosition="0">
        <references count="2">
          <reference field="7" count="1" selected="0">
            <x v="124"/>
          </reference>
          <reference field="30" count="1">
            <x v="4"/>
          </reference>
        </references>
      </pivotArea>
    </format>
    <format dxfId="1735">
      <pivotArea dataOnly="0" labelOnly="1" outline="0" fieldPosition="0">
        <references count="2">
          <reference field="7" count="1" selected="0">
            <x v="125"/>
          </reference>
          <reference field="30" count="1">
            <x v="4"/>
          </reference>
        </references>
      </pivotArea>
    </format>
    <format dxfId="1734">
      <pivotArea dataOnly="0" labelOnly="1" outline="0" fieldPosition="0">
        <references count="2">
          <reference field="7" count="1" selected="0">
            <x v="126"/>
          </reference>
          <reference field="30" count="1">
            <x v="5"/>
          </reference>
        </references>
      </pivotArea>
    </format>
    <format dxfId="1733">
      <pivotArea dataOnly="0" labelOnly="1" outline="0" fieldPosition="0">
        <references count="2">
          <reference field="7" count="1" selected="0">
            <x v="127"/>
          </reference>
          <reference field="30" count="1">
            <x v="0"/>
          </reference>
        </references>
      </pivotArea>
    </format>
    <format dxfId="1732">
      <pivotArea dataOnly="0" labelOnly="1" outline="0" fieldPosition="0">
        <references count="2">
          <reference field="7" count="1" selected="0">
            <x v="128"/>
          </reference>
          <reference field="30" count="1">
            <x v="1"/>
          </reference>
        </references>
      </pivotArea>
    </format>
    <format dxfId="1731">
      <pivotArea dataOnly="0" labelOnly="1" outline="0" fieldPosition="0">
        <references count="2">
          <reference field="7" count="1" selected="0">
            <x v="129"/>
          </reference>
          <reference field="30" count="1">
            <x v="4"/>
          </reference>
        </references>
      </pivotArea>
    </format>
    <format dxfId="1730">
      <pivotArea dataOnly="0" labelOnly="1" outline="0" fieldPosition="0">
        <references count="2">
          <reference field="7" count="1" selected="0">
            <x v="130"/>
          </reference>
          <reference field="30" count="1">
            <x v="1"/>
          </reference>
        </references>
      </pivotArea>
    </format>
    <format dxfId="1729">
      <pivotArea dataOnly="0" labelOnly="1" outline="0" fieldPosition="0">
        <references count="2">
          <reference field="7" count="1" selected="0">
            <x v="131"/>
          </reference>
          <reference field="30" count="1">
            <x v="4"/>
          </reference>
        </references>
      </pivotArea>
    </format>
    <format dxfId="1728">
      <pivotArea dataOnly="0" labelOnly="1" outline="0" fieldPosition="0">
        <references count="2">
          <reference field="7" count="1" selected="0">
            <x v="132"/>
          </reference>
          <reference field="30" count="1">
            <x v="4"/>
          </reference>
        </references>
      </pivotArea>
    </format>
    <format dxfId="1727">
      <pivotArea dataOnly="0" labelOnly="1" outline="0" fieldPosition="0">
        <references count="2">
          <reference field="7" count="1" selected="0">
            <x v="133"/>
          </reference>
          <reference field="30" count="1">
            <x v="2"/>
          </reference>
        </references>
      </pivotArea>
    </format>
    <format dxfId="1726">
      <pivotArea dataOnly="0" labelOnly="1" outline="0" fieldPosition="0">
        <references count="1">
          <reference field="7" count="26">
            <x v="75"/>
            <x v="76"/>
            <x v="77"/>
            <x v="78"/>
            <x v="79"/>
            <x v="80"/>
            <x v="81"/>
            <x v="82"/>
            <x v="83"/>
            <x v="84"/>
            <x v="85"/>
            <x v="86"/>
            <x v="87"/>
            <x v="88"/>
            <x v="89"/>
            <x v="90"/>
            <x v="91"/>
            <x v="92"/>
            <x v="93"/>
            <x v="94"/>
            <x v="95"/>
            <x v="96"/>
            <x v="97"/>
            <x v="98"/>
            <x v="99"/>
            <x v="100"/>
          </reference>
        </references>
      </pivotArea>
    </format>
    <format dxfId="1725">
      <pivotArea dataOnly="0" labelOnly="1" outline="0" fieldPosition="0">
        <references count="1">
          <reference field="7" count="19">
            <x v="115"/>
            <x v="116"/>
            <x v="117"/>
            <x v="118"/>
            <x v="119"/>
            <x v="120"/>
            <x v="121"/>
            <x v="122"/>
            <x v="123"/>
            <x v="124"/>
            <x v="125"/>
            <x v="126"/>
            <x v="127"/>
            <x v="128"/>
            <x v="129"/>
            <x v="130"/>
            <x v="131"/>
            <x v="132"/>
            <x v="133"/>
          </reference>
        </references>
      </pivotArea>
    </format>
    <format dxfId="1724">
      <pivotArea outline="0" collapsedLevelsAreSubtotals="1" fieldPosition="0"/>
    </format>
    <format dxfId="1723">
      <pivotArea outline="0" collapsedLevelsAreSubtotals="1" fieldPosition="0"/>
    </format>
    <format dxfId="1722">
      <pivotArea dataOnly="0" labelOnly="1" outline="0" fieldPosition="0">
        <references count="2">
          <reference field="7" count="1" selected="0">
            <x v="100"/>
          </reference>
          <reference field="30" count="1">
            <x v="1"/>
          </reference>
        </references>
      </pivotArea>
    </format>
    <format dxfId="1721">
      <pivotArea dataOnly="0" labelOnly="1" outline="0" fieldPosition="0">
        <references count="2">
          <reference field="7" count="1" selected="0">
            <x v="100"/>
          </reference>
          <reference field="30" count="1">
            <x v="1"/>
          </reference>
        </references>
      </pivotArea>
    </format>
    <format dxfId="1720">
      <pivotArea dataOnly="0" labelOnly="1" outline="0" fieldPosition="0">
        <references count="2">
          <reference field="7" count="1" selected="0">
            <x v="98"/>
          </reference>
          <reference field="30" count="1">
            <x v="4"/>
          </reference>
        </references>
      </pivotArea>
    </format>
    <format dxfId="1719">
      <pivotArea outline="0" collapsedLevelsAreSubtotals="1" fieldPosition="0">
        <references count="2">
          <reference field="7" count="1" selected="0">
            <x v="117"/>
          </reference>
          <reference field="30" count="1" selected="0">
            <x v="1"/>
          </reference>
        </references>
      </pivotArea>
    </format>
    <format dxfId="1718">
      <pivotArea outline="0" collapsedLevelsAreSubtotals="1" fieldPosition="0">
        <references count="2">
          <reference field="7" count="2" selected="0">
            <x v="120"/>
            <x v="121"/>
          </reference>
          <reference field="30" count="2" selected="0">
            <x v="2"/>
            <x v="4"/>
          </reference>
        </references>
      </pivotArea>
    </format>
    <format dxfId="1717">
      <pivotArea outline="0" collapsedLevelsAreSubtotals="1" fieldPosition="0">
        <references count="1">
          <reference field="7" count="1" selected="0">
            <x v="122"/>
          </reference>
        </references>
      </pivotArea>
    </format>
    <format dxfId="1716">
      <pivotArea outline="0" collapsedLevelsAreSubtotals="1" fieldPosition="0">
        <references count="2">
          <reference field="7" count="1" selected="0">
            <x v="2"/>
          </reference>
          <reference field="30" count="1" selected="0">
            <x v="4"/>
          </reference>
        </references>
      </pivotArea>
    </format>
    <format dxfId="1715">
      <pivotArea outline="0" collapsedLevelsAreSubtotals="1" fieldPosition="0">
        <references count="2">
          <reference field="7" count="1" selected="0">
            <x v="16"/>
          </reference>
          <reference field="30" count="1" selected="0">
            <x v="1"/>
          </reference>
        </references>
      </pivotArea>
    </format>
    <format dxfId="1714">
      <pivotArea outline="0" collapsedLevelsAreSubtotals="1" fieldPosition="0">
        <references count="2">
          <reference field="7" count="1" selected="0">
            <x v="20"/>
          </reference>
          <reference field="30" count="1" selected="0">
            <x v="4"/>
          </reference>
        </references>
      </pivotArea>
    </format>
    <format dxfId="1713">
      <pivotArea outline="0" collapsedLevelsAreSubtotals="1" fieldPosition="0">
        <references count="2">
          <reference field="7" count="1" selected="0">
            <x v="30"/>
          </reference>
          <reference field="30" count="1" selected="0">
            <x v="4"/>
          </reference>
        </references>
      </pivotArea>
    </format>
    <format dxfId="1712">
      <pivotArea outline="0" collapsedLevelsAreSubtotals="1" fieldPosition="0">
        <references count="2">
          <reference field="7" count="2" selected="0">
            <x v="36"/>
            <x v="43"/>
          </reference>
          <reference field="30" count="2" selected="0">
            <x v="1"/>
            <x v="4"/>
          </reference>
        </references>
      </pivotArea>
    </format>
    <format dxfId="1711">
      <pivotArea outline="0" collapsedLevelsAreSubtotals="1" fieldPosition="0">
        <references count="2">
          <reference field="7" count="1" selected="0">
            <x v="44"/>
          </reference>
          <reference field="30" count="1" selected="0">
            <x v="1"/>
          </reference>
        </references>
      </pivotArea>
    </format>
    <format dxfId="1710">
      <pivotArea outline="0" collapsedLevelsAreSubtotals="1" fieldPosition="0">
        <references count="2">
          <reference field="7" count="1" selected="0">
            <x v="47"/>
          </reference>
          <reference field="30" count="1" selected="0">
            <x v="1"/>
          </reference>
        </references>
      </pivotArea>
    </format>
    <format dxfId="1709">
      <pivotArea outline="0" collapsedLevelsAreSubtotals="1" fieldPosition="0">
        <references count="2">
          <reference field="7" count="1" selected="0">
            <x v="123"/>
          </reference>
          <reference field="30" count="1" selected="0">
            <x v="1"/>
          </reference>
        </references>
      </pivotArea>
    </format>
    <format dxfId="1708">
      <pivotArea outline="0" collapsedLevelsAreSubtotals="1" fieldPosition="0">
        <references count="2">
          <reference field="7" count="1" selected="0">
            <x v="124"/>
          </reference>
          <reference field="30" count="1" selected="0">
            <x v="4"/>
          </reference>
        </references>
      </pivotArea>
    </format>
    <format dxfId="1707">
      <pivotArea outline="0" collapsedLevelsAreSubtotals="1" fieldPosition="0">
        <references count="2">
          <reference field="7" count="1" selected="0">
            <x v="125"/>
          </reference>
          <reference field="30" count="1" selected="0">
            <x v="4"/>
          </reference>
        </references>
      </pivotArea>
    </format>
    <format dxfId="1706">
      <pivotArea outline="0" collapsedLevelsAreSubtotals="1" fieldPosition="0">
        <references count="1">
          <reference field="7" count="2" selected="0">
            <x v="127"/>
            <x v="128"/>
          </reference>
        </references>
      </pivotArea>
    </format>
    <format dxfId="1705">
      <pivotArea outline="0" collapsedLevelsAreSubtotals="1" fieldPosition="0">
        <references count="1">
          <reference field="7" count="1" selected="0">
            <x v="128"/>
          </reference>
        </references>
      </pivotArea>
    </format>
    <format dxfId="1704">
      <pivotArea outline="0" collapsedLevelsAreSubtotals="1" fieldPosition="0">
        <references count="1">
          <reference field="7" count="2" selected="0">
            <x v="127"/>
            <x v="128"/>
          </reference>
        </references>
      </pivotArea>
    </format>
    <format dxfId="1703">
      <pivotArea dataOnly="0" labelOnly="1" outline="0" fieldPosition="0">
        <references count="2">
          <reference field="7" count="1" selected="0">
            <x v="115"/>
          </reference>
          <reference field="30" count="1">
            <x v="4"/>
          </reference>
        </references>
      </pivotArea>
    </format>
    <format dxfId="1702">
      <pivotArea dataOnly="0" labelOnly="1" outline="0" fieldPosition="0">
        <references count="2">
          <reference field="7" count="1" selected="0">
            <x v="116"/>
          </reference>
          <reference field="30" count="1">
            <x v="1"/>
          </reference>
        </references>
      </pivotArea>
    </format>
    <format dxfId="1701">
      <pivotArea dataOnly="0" labelOnly="1" outline="0" fieldPosition="0">
        <references count="2">
          <reference field="7" count="1" selected="0">
            <x v="117"/>
          </reference>
          <reference field="30" count="1">
            <x v="4"/>
          </reference>
        </references>
      </pivotArea>
    </format>
    <format dxfId="1700">
      <pivotArea dataOnly="0" labelOnly="1" outline="0" fieldPosition="0">
        <references count="2">
          <reference field="7" count="1" selected="0">
            <x v="118"/>
          </reference>
          <reference field="30" count="1">
            <x v="1"/>
          </reference>
        </references>
      </pivotArea>
    </format>
    <format dxfId="1699">
      <pivotArea dataOnly="0" labelOnly="1" outline="0" fieldPosition="0">
        <references count="2">
          <reference field="7" count="1" selected="0">
            <x v="119"/>
          </reference>
          <reference field="30" count="1">
            <x v="0"/>
          </reference>
        </references>
      </pivotArea>
    </format>
    <format dxfId="1698">
      <pivotArea dataOnly="0" labelOnly="1" outline="0" fieldPosition="0">
        <references count="2">
          <reference field="7" count="1" selected="0">
            <x v="115"/>
          </reference>
          <reference field="30" count="1">
            <x v="4"/>
          </reference>
        </references>
      </pivotArea>
    </format>
    <format dxfId="1697">
      <pivotArea dataOnly="0" labelOnly="1" outline="0" fieldPosition="0">
        <references count="2">
          <reference field="7" count="1" selected="0">
            <x v="116"/>
          </reference>
          <reference field="30" count="1">
            <x v="1"/>
          </reference>
        </references>
      </pivotArea>
    </format>
    <format dxfId="1696">
      <pivotArea dataOnly="0" labelOnly="1" outline="0" fieldPosition="0">
        <references count="2">
          <reference field="7" count="1" selected="0">
            <x v="117"/>
          </reference>
          <reference field="30" count="1">
            <x v="4"/>
          </reference>
        </references>
      </pivotArea>
    </format>
    <format dxfId="1695">
      <pivotArea dataOnly="0" labelOnly="1" outline="0" fieldPosition="0">
        <references count="2">
          <reference field="7" count="1" selected="0">
            <x v="118"/>
          </reference>
          <reference field="30" count="1">
            <x v="1"/>
          </reference>
        </references>
      </pivotArea>
    </format>
    <format dxfId="1694">
      <pivotArea dataOnly="0" labelOnly="1" outline="0" fieldPosition="0">
        <references count="2">
          <reference field="7" count="1" selected="0">
            <x v="119"/>
          </reference>
          <reference field="30" count="1">
            <x v="0"/>
          </reference>
        </references>
      </pivotArea>
    </format>
    <format dxfId="1693">
      <pivotArea outline="0" collapsedLevelsAreSubtotals="1" fieldPosition="0">
        <references count="2">
          <reference field="7" count="1" selected="0">
            <x v="117"/>
          </reference>
          <reference field="30" count="1" selected="0">
            <x v="4"/>
          </reference>
        </references>
      </pivotArea>
    </format>
    <format dxfId="1692">
      <pivotArea outline="0" collapsedLevelsAreSubtotals="1" fieldPosition="0">
        <references count="2">
          <reference field="7" count="1" selected="0">
            <x v="62"/>
          </reference>
          <reference field="30" count="1" selected="0">
            <x v="4"/>
          </reference>
        </references>
      </pivotArea>
    </format>
    <format dxfId="1691">
      <pivotArea outline="0" collapsedLevelsAreSubtotals="1" fieldPosition="0">
        <references count="2">
          <reference field="7" count="5" selected="0">
            <x v="75"/>
            <x v="76"/>
            <x v="77"/>
            <x v="78"/>
            <x v="79"/>
          </reference>
          <reference field="30" count="1" selected="0">
            <x v="4"/>
          </reference>
        </references>
      </pivotArea>
    </format>
    <format dxfId="1690">
      <pivotArea outline="0" collapsedLevelsAreSubtotals="1" fieldPosition="0">
        <references count="2">
          <reference field="7" count="1" selected="0">
            <x v="122"/>
          </reference>
          <reference field="30" count="1" selected="0">
            <x v="1"/>
          </reference>
        </references>
      </pivotArea>
    </format>
    <format dxfId="1689">
      <pivotArea outline="0" collapsedLevelsAreSubtotals="1" fieldPosition="0">
        <references count="2">
          <reference field="7" count="2" selected="0">
            <x v="127"/>
            <x v="128"/>
          </reference>
          <reference field="30" count="2" selected="0">
            <x v="0"/>
            <x v="1"/>
          </reference>
        </references>
      </pivotArea>
    </format>
    <format dxfId="1688">
      <pivotArea dataOnly="0" labelOnly="1" outline="0" fieldPosition="0">
        <references count="2">
          <reference field="7" count="1" selected="0">
            <x v="88"/>
          </reference>
          <reference field="30" count="1">
            <x v="7"/>
          </reference>
        </references>
      </pivotArea>
    </format>
    <format dxfId="1687">
      <pivotArea dataOnly="0" labelOnly="1" outline="0" fieldPosition="0">
        <references count="2">
          <reference field="7" count="1" selected="0">
            <x v="89"/>
          </reference>
          <reference field="30" count="1">
            <x v="7"/>
          </reference>
        </references>
      </pivotArea>
    </format>
    <format dxfId="1686">
      <pivotArea outline="0" fieldPosition="0">
        <references count="1">
          <reference field="7" count="5" selected="0">
            <x v="129"/>
            <x v="130"/>
            <x v="131"/>
            <x v="132"/>
            <x v="133"/>
          </reference>
        </references>
      </pivotArea>
    </format>
    <format dxfId="1685">
      <pivotArea outline="0" fieldPosition="0">
        <references count="2">
          <reference field="7" count="2" selected="0">
            <x v="126"/>
            <x v="127"/>
          </reference>
          <reference field="30" count="2" selected="0">
            <x v="4"/>
            <x v="5"/>
          </reference>
        </references>
      </pivotArea>
    </format>
    <format dxfId="1684">
      <pivotArea outline="0" fieldPosition="0">
        <references count="2">
          <reference field="7" count="1" selected="0">
            <x v="116"/>
          </reference>
          <reference field="30" count="1" selected="0">
            <x v="1"/>
          </reference>
        </references>
      </pivotArea>
    </format>
    <format dxfId="1683">
      <pivotArea outline="0" fieldPosition="0">
        <references count="2">
          <reference field="7" count="35" selected="0">
            <x v="80"/>
            <x v="81"/>
            <x v="82"/>
            <x v="83"/>
            <x v="84"/>
            <x v="85"/>
            <x v="86"/>
            <x v="87"/>
            <x v="88"/>
            <x v="89"/>
            <x v="90"/>
            <x v="91"/>
            <x v="92"/>
            <x v="93"/>
            <x v="94"/>
            <x v="95"/>
            <x v="96"/>
            <x v="97"/>
            <x v="98"/>
            <x v="99"/>
            <x v="100"/>
            <x v="101"/>
            <x v="102"/>
            <x v="103"/>
            <x v="104"/>
            <x v="105"/>
            <x v="106"/>
            <x v="107"/>
            <x v="108"/>
            <x v="109"/>
            <x v="110"/>
            <x v="111"/>
            <x v="112"/>
            <x v="113"/>
            <x v="114"/>
          </reference>
          <reference field="30" count="0" selected="0"/>
        </references>
      </pivotArea>
    </format>
    <format dxfId="1682">
      <pivotArea outline="0" fieldPosition="0">
        <references count="2">
          <reference field="7" count="1" selected="0">
            <x v="83"/>
          </reference>
          <reference field="30" count="1" selected="0">
            <x v="4"/>
          </reference>
        </references>
      </pivotArea>
    </format>
    <format dxfId="1681">
      <pivotArea outline="0" fieldPosition="0">
        <references count="2">
          <reference field="7" count="1" selected="0">
            <x v="46"/>
          </reference>
          <reference field="30" count="1" selected="0">
            <x v="4"/>
          </reference>
        </references>
      </pivotArea>
    </format>
    <format dxfId="1680">
      <pivotArea outline="0" fieldPosition="0">
        <references count="2">
          <reference field="7" count="1" selected="0">
            <x v="27"/>
          </reference>
          <reference field="30" count="1" selected="0">
            <x v="4"/>
          </reference>
        </references>
      </pivotArea>
    </format>
    <format dxfId="1679">
      <pivotArea field="30" type="button" dataOnly="0" labelOnly="1" outline="0" axis="axisRow" fieldPosition="1"/>
    </format>
    <format dxfId="1678">
      <pivotArea dataOnly="0" labelOnly="1" outline="0" fieldPosition="0">
        <references count="2">
          <reference field="7" count="1" selected="0">
            <x v="73"/>
          </reference>
          <reference field="30" count="1">
            <x v="1"/>
          </reference>
        </references>
      </pivotArea>
    </format>
    <format dxfId="1677">
      <pivotArea dataOnly="0" labelOnly="1" outline="0" fieldPosition="0">
        <references count="2">
          <reference field="7" count="1" selected="0">
            <x v="82"/>
          </reference>
          <reference field="30" count="1">
            <x v="1"/>
          </reference>
        </references>
      </pivotArea>
    </format>
    <format dxfId="1676">
      <pivotArea dataOnly="0" labelOnly="1" outline="0" fieldPosition="0">
        <references count="2">
          <reference field="7" count="1" selected="0">
            <x v="87"/>
          </reference>
          <reference field="30" count="1">
            <x v="1"/>
          </reference>
        </references>
      </pivotArea>
    </format>
    <format dxfId="1675">
      <pivotArea dataOnly="0" labelOnly="1" outline="0" fieldPosition="0">
        <references count="2">
          <reference field="7" count="1" selected="0">
            <x v="90"/>
          </reference>
          <reference field="30" count="1">
            <x v="1"/>
          </reference>
        </references>
      </pivotArea>
    </format>
    <format dxfId="1674">
      <pivotArea dataOnly="0" labelOnly="1" outline="0" fieldPosition="0">
        <references count="2">
          <reference field="7" count="1" selected="0">
            <x v="92"/>
          </reference>
          <reference field="30" count="1">
            <x v="1"/>
          </reference>
        </references>
      </pivotArea>
    </format>
    <format dxfId="1673">
      <pivotArea dataOnly="0" labelOnly="1" outline="0" fieldPosition="0">
        <references count="2">
          <reference field="7" count="1" selected="0">
            <x v="93"/>
          </reference>
          <reference field="30" count="1">
            <x v="1"/>
          </reference>
        </references>
      </pivotArea>
    </format>
    <format dxfId="1672">
      <pivotArea dataOnly="0" labelOnly="1" outline="0" fieldPosition="0">
        <references count="2">
          <reference field="7" count="1" selected="0">
            <x v="94"/>
          </reference>
          <reference field="30" count="1">
            <x v="1"/>
          </reference>
        </references>
      </pivotArea>
    </format>
    <format dxfId="1671">
      <pivotArea dataOnly="0" labelOnly="1" outline="0" fieldPosition="0">
        <references count="2">
          <reference field="7" count="1" selected="0">
            <x v="100"/>
          </reference>
          <reference field="30" count="1">
            <x v="1"/>
          </reference>
        </references>
      </pivotArea>
    </format>
    <format dxfId="1670">
      <pivotArea dataOnly="0" labelOnly="1" outline="0" fieldPosition="0">
        <references count="2">
          <reference field="7" count="1" selected="0">
            <x v="108"/>
          </reference>
          <reference field="30" count="1">
            <x v="5"/>
          </reference>
        </references>
      </pivotArea>
    </format>
    <format dxfId="1669">
      <pivotArea dataOnly="0" labelOnly="1" outline="0" fieldPosition="0">
        <references count="2">
          <reference field="7" count="1" selected="0">
            <x v="115"/>
          </reference>
          <reference field="30" count="1">
            <x v="1"/>
          </reference>
        </references>
      </pivotArea>
    </format>
    <format dxfId="1668">
      <pivotArea dataOnly="0" labelOnly="1" outline="0" fieldPosition="0">
        <references count="2">
          <reference field="7" count="1" selected="0">
            <x v="118"/>
          </reference>
          <reference field="30" count="1">
            <x v="1"/>
          </reference>
        </references>
      </pivotArea>
    </format>
    <format dxfId="1667">
      <pivotArea dataOnly="0" labelOnly="1" outline="0" fieldPosition="0">
        <references count="2">
          <reference field="7" count="1" selected="0">
            <x v="120"/>
          </reference>
          <reference field="30" count="1">
            <x v="1"/>
          </reference>
        </references>
      </pivotArea>
    </format>
    <format dxfId="1666">
      <pivotArea dataOnly="0" labelOnly="1" outline="0" fieldPosition="0">
        <references count="2">
          <reference field="7" count="1" selected="0">
            <x v="126"/>
          </reference>
          <reference field="30" count="1">
            <x v="5"/>
          </reference>
        </references>
      </pivotArea>
    </format>
    <format dxfId="1665">
      <pivotArea outline="0" fieldPosition="0">
        <references count="2">
          <reference field="7" count="2" selected="0">
            <x v="118"/>
            <x v="119"/>
          </reference>
          <reference field="30" count="2" selected="0">
            <x v="1"/>
            <x v="4"/>
          </reference>
        </references>
      </pivotArea>
    </format>
    <format dxfId="1664">
      <pivotArea outline="0" collapsedLevelsAreSubtotals="1" fieldPosition="0"/>
    </format>
    <format dxfId="1663">
      <pivotArea dataOnly="0" labelOnly="1" outline="0" fieldPosition="0">
        <references count="2">
          <reference field="7" count="1" selected="0">
            <x v="2"/>
          </reference>
          <reference field="30" count="1">
            <x v="1"/>
          </reference>
        </references>
      </pivotArea>
    </format>
    <format dxfId="1662">
      <pivotArea dataOnly="0" labelOnly="1" outline="0" fieldPosition="0">
        <references count="2">
          <reference field="7" count="1" selected="0">
            <x v="16"/>
          </reference>
          <reference field="30" count="1">
            <x v="0"/>
          </reference>
        </references>
      </pivotArea>
    </format>
    <format dxfId="1661">
      <pivotArea dataOnly="0" labelOnly="1" outline="0" fieldPosition="0">
        <references count="2">
          <reference field="7" count="1" selected="0">
            <x v="20"/>
          </reference>
          <reference field="30" count="1">
            <x v="1"/>
          </reference>
        </references>
      </pivotArea>
    </format>
    <format dxfId="1660">
      <pivotArea dataOnly="0" labelOnly="1" outline="0" fieldPosition="0">
        <references count="2">
          <reference field="7" count="1" selected="0">
            <x v="27"/>
          </reference>
          <reference field="30" count="1">
            <x v="4"/>
          </reference>
        </references>
      </pivotArea>
    </format>
    <format dxfId="1659">
      <pivotArea dataOnly="0" labelOnly="1" outline="0" fieldPosition="0">
        <references count="2">
          <reference field="7" count="1" selected="0">
            <x v="30"/>
          </reference>
          <reference field="30" count="1">
            <x v="4"/>
          </reference>
        </references>
      </pivotArea>
    </format>
    <format dxfId="1658">
      <pivotArea dataOnly="0" labelOnly="1" outline="0" fieldPosition="0">
        <references count="2">
          <reference field="7" count="1" selected="0">
            <x v="36"/>
          </reference>
          <reference field="30" count="1">
            <x v="1"/>
          </reference>
        </references>
      </pivotArea>
    </format>
    <format dxfId="1657">
      <pivotArea dataOnly="0" labelOnly="1" outline="0" fieldPosition="0">
        <references count="2">
          <reference field="7" count="1" selected="0">
            <x v="43"/>
          </reference>
          <reference field="30" count="1">
            <x v="1"/>
          </reference>
        </references>
      </pivotArea>
    </format>
    <format dxfId="1656">
      <pivotArea dataOnly="0" labelOnly="1" outline="0" fieldPosition="0">
        <references count="2">
          <reference field="7" count="1" selected="0">
            <x v="44"/>
          </reference>
          <reference field="30" count="1">
            <x v="1"/>
          </reference>
        </references>
      </pivotArea>
    </format>
    <format dxfId="1655">
      <pivotArea dataOnly="0" labelOnly="1" outline="0" fieldPosition="0">
        <references count="2">
          <reference field="7" count="1" selected="0">
            <x v="46"/>
          </reference>
          <reference field="30" count="1">
            <x v="4"/>
          </reference>
        </references>
      </pivotArea>
    </format>
    <format dxfId="1654">
      <pivotArea dataOnly="0" labelOnly="1" outline="0" fieldPosition="0">
        <references count="2">
          <reference field="7" count="1" selected="0">
            <x v="47"/>
          </reference>
          <reference field="30" count="1">
            <x v="2"/>
          </reference>
        </references>
      </pivotArea>
    </format>
    <format dxfId="1653">
      <pivotArea dataOnly="0" labelOnly="1" outline="0" fieldPosition="0">
        <references count="2">
          <reference field="7" count="1" selected="0">
            <x v="62"/>
          </reference>
          <reference field="30" count="1">
            <x v="4"/>
          </reference>
        </references>
      </pivotArea>
    </format>
    <format dxfId="1652">
      <pivotArea dataOnly="0" labelOnly="1" outline="0" fieldPosition="0">
        <references count="2">
          <reference field="7" count="1" selected="0">
            <x v="68"/>
          </reference>
          <reference field="30" count="1">
            <x v="4"/>
          </reference>
        </references>
      </pivotArea>
    </format>
    <format dxfId="1651">
      <pivotArea dataOnly="0" labelOnly="1" outline="0" fieldPosition="0">
        <references count="2">
          <reference field="7" count="1" selected="0">
            <x v="73"/>
          </reference>
          <reference field="30" count="1">
            <x v="8"/>
          </reference>
        </references>
      </pivotArea>
    </format>
    <format dxfId="1650">
      <pivotArea dataOnly="0" labelOnly="1" outline="0" fieldPosition="0">
        <references count="2">
          <reference field="7" count="1" selected="0">
            <x v="75"/>
          </reference>
          <reference field="30" count="1">
            <x v="4"/>
          </reference>
        </references>
      </pivotArea>
    </format>
    <format dxfId="1649">
      <pivotArea dataOnly="0" labelOnly="1" outline="0" fieldPosition="0">
        <references count="2">
          <reference field="7" count="1" selected="0">
            <x v="76"/>
          </reference>
          <reference field="30" count="1">
            <x v="4"/>
          </reference>
        </references>
      </pivotArea>
    </format>
    <format dxfId="1648">
      <pivotArea dataOnly="0" labelOnly="1" outline="0" fieldPosition="0">
        <references count="2">
          <reference field="7" count="1" selected="0">
            <x v="77"/>
          </reference>
          <reference field="30" count="1">
            <x v="4"/>
          </reference>
        </references>
      </pivotArea>
    </format>
    <format dxfId="1647">
      <pivotArea dataOnly="0" labelOnly="1" outline="0" fieldPosition="0">
        <references count="2">
          <reference field="7" count="1" selected="0">
            <x v="78"/>
          </reference>
          <reference field="30" count="1">
            <x v="4"/>
          </reference>
        </references>
      </pivotArea>
    </format>
    <format dxfId="1646">
      <pivotArea dataOnly="0" labelOnly="1" outline="0" fieldPosition="0">
        <references count="2">
          <reference field="7" count="1" selected="0">
            <x v="79"/>
          </reference>
          <reference field="30" count="1">
            <x v="4"/>
          </reference>
        </references>
      </pivotArea>
    </format>
    <format dxfId="1645">
      <pivotArea dataOnly="0" labelOnly="1" outline="0" fieldPosition="0">
        <references count="2">
          <reference field="7" count="1" selected="0">
            <x v="80"/>
          </reference>
          <reference field="30" count="1">
            <x v="4"/>
          </reference>
        </references>
      </pivotArea>
    </format>
    <format dxfId="1644">
      <pivotArea dataOnly="0" labelOnly="1" outline="0" fieldPosition="0">
        <references count="2">
          <reference field="7" count="1" selected="0">
            <x v="81"/>
          </reference>
          <reference field="30" count="1">
            <x v="0"/>
          </reference>
        </references>
      </pivotArea>
    </format>
    <format dxfId="1643">
      <pivotArea dataOnly="0" labelOnly="1" outline="0" fieldPosition="0">
        <references count="2">
          <reference field="7" count="1" selected="0">
            <x v="82"/>
          </reference>
          <reference field="30" count="1">
            <x v="8"/>
          </reference>
        </references>
      </pivotArea>
    </format>
    <format dxfId="1642">
      <pivotArea dataOnly="0" labelOnly="1" outline="0" fieldPosition="0">
        <references count="2">
          <reference field="7" count="1" selected="0">
            <x v="83"/>
          </reference>
          <reference field="30" count="1">
            <x v="4"/>
          </reference>
        </references>
      </pivotArea>
    </format>
    <format dxfId="1641">
      <pivotArea dataOnly="0" labelOnly="1" outline="0" fieldPosition="0">
        <references count="2">
          <reference field="7" count="1" selected="0">
            <x v="84"/>
          </reference>
          <reference field="30" count="1">
            <x v="1"/>
          </reference>
        </references>
      </pivotArea>
    </format>
    <format dxfId="1640">
      <pivotArea dataOnly="0" labelOnly="1" outline="0" fieldPosition="0">
        <references count="2">
          <reference field="7" count="1" selected="0">
            <x v="85"/>
          </reference>
          <reference field="30" count="1">
            <x v="4"/>
          </reference>
        </references>
      </pivotArea>
    </format>
    <format dxfId="1639">
      <pivotArea dataOnly="0" labelOnly="1" outline="0" fieldPosition="0">
        <references count="2">
          <reference field="7" count="1" selected="0">
            <x v="86"/>
          </reference>
          <reference field="30" count="1">
            <x v="4"/>
          </reference>
        </references>
      </pivotArea>
    </format>
    <format dxfId="1638">
      <pivotArea dataOnly="0" labelOnly="1" outline="0" fieldPosition="0">
        <references count="2">
          <reference field="7" count="1" selected="0">
            <x v="87"/>
          </reference>
          <reference field="30" count="1">
            <x v="8"/>
          </reference>
        </references>
      </pivotArea>
    </format>
    <format dxfId="1637">
      <pivotArea dataOnly="0" labelOnly="1" outline="0" fieldPosition="0">
        <references count="2">
          <reference field="7" count="1" selected="0">
            <x v="88"/>
          </reference>
          <reference field="30" count="1">
            <x v="7"/>
          </reference>
        </references>
      </pivotArea>
    </format>
    <format dxfId="1636">
      <pivotArea dataOnly="0" labelOnly="1" outline="0" fieldPosition="0">
        <references count="2">
          <reference field="7" count="1" selected="0">
            <x v="89"/>
          </reference>
          <reference field="30" count="1">
            <x v="7"/>
          </reference>
        </references>
      </pivotArea>
    </format>
    <format dxfId="1635">
      <pivotArea dataOnly="0" labelOnly="1" outline="0" fieldPosition="0">
        <references count="2">
          <reference field="7" count="1" selected="0">
            <x v="90"/>
          </reference>
          <reference field="30" count="1">
            <x v="8"/>
          </reference>
        </references>
      </pivotArea>
    </format>
    <format dxfId="1634">
      <pivotArea dataOnly="0" labelOnly="1" outline="0" fieldPosition="0">
        <references count="2">
          <reference field="7" count="1" selected="0">
            <x v="91"/>
          </reference>
          <reference field="30" count="1">
            <x v="2"/>
          </reference>
        </references>
      </pivotArea>
    </format>
    <format dxfId="1633">
      <pivotArea dataOnly="0" labelOnly="1" outline="0" fieldPosition="0">
        <references count="2">
          <reference field="7" count="1" selected="0">
            <x v="92"/>
          </reference>
          <reference field="30" count="1">
            <x v="7"/>
          </reference>
        </references>
      </pivotArea>
    </format>
    <format dxfId="1632">
      <pivotArea dataOnly="0" labelOnly="1" outline="0" fieldPosition="0">
        <references count="2">
          <reference field="7" count="1" selected="0">
            <x v="93"/>
          </reference>
          <reference field="30" count="1">
            <x v="7"/>
          </reference>
        </references>
      </pivotArea>
    </format>
    <format dxfId="1631">
      <pivotArea dataOnly="0" labelOnly="1" outline="0" fieldPosition="0">
        <references count="2">
          <reference field="7" count="1" selected="0">
            <x v="94"/>
          </reference>
          <reference field="30" count="1">
            <x v="8"/>
          </reference>
        </references>
      </pivotArea>
    </format>
    <format dxfId="1630">
      <pivotArea dataOnly="0" labelOnly="1" outline="0" fieldPosition="0">
        <references count="2">
          <reference field="7" count="1" selected="0">
            <x v="95"/>
          </reference>
          <reference field="30" count="1">
            <x v="0"/>
          </reference>
        </references>
      </pivotArea>
    </format>
    <format dxfId="1629">
      <pivotArea dataOnly="0" labelOnly="1" outline="0" fieldPosition="0">
        <references count="2">
          <reference field="7" count="1" selected="0">
            <x v="96"/>
          </reference>
          <reference field="30" count="1">
            <x v="4"/>
          </reference>
        </references>
      </pivotArea>
    </format>
    <format dxfId="1628">
      <pivotArea dataOnly="0" labelOnly="1" outline="0" fieldPosition="0">
        <references count="2">
          <reference field="7" count="1" selected="0">
            <x v="97"/>
          </reference>
          <reference field="30" count="1">
            <x v="4"/>
          </reference>
        </references>
      </pivotArea>
    </format>
    <format dxfId="1627">
      <pivotArea dataOnly="0" labelOnly="1" outline="0" fieldPosition="0">
        <references count="2">
          <reference field="7" count="1" selected="0">
            <x v="98"/>
          </reference>
          <reference field="30" count="1">
            <x v="4"/>
          </reference>
        </references>
      </pivotArea>
    </format>
    <format dxfId="1626">
      <pivotArea dataOnly="0" labelOnly="1" outline="0" fieldPosition="0">
        <references count="2">
          <reference field="7" count="1" selected="0">
            <x v="99"/>
          </reference>
          <reference field="30" count="1">
            <x v="4"/>
          </reference>
        </references>
      </pivotArea>
    </format>
    <format dxfId="1625">
      <pivotArea dataOnly="0" labelOnly="1" outline="0" fieldPosition="0">
        <references count="2">
          <reference field="7" count="1" selected="0">
            <x v="100"/>
          </reference>
          <reference field="30" count="1">
            <x v="8"/>
          </reference>
        </references>
      </pivotArea>
    </format>
    <format dxfId="1624">
      <pivotArea dataOnly="0" labelOnly="1" outline="0" fieldPosition="0">
        <references count="2">
          <reference field="7" count="1" selected="0">
            <x v="101"/>
          </reference>
          <reference field="30" count="1">
            <x v="4"/>
          </reference>
        </references>
      </pivotArea>
    </format>
    <format dxfId="1623">
      <pivotArea dataOnly="0" labelOnly="1" outline="0" fieldPosition="0">
        <references count="2">
          <reference field="7" count="1" selected="0">
            <x v="102"/>
          </reference>
          <reference field="30" count="1">
            <x v="4"/>
          </reference>
        </references>
      </pivotArea>
    </format>
    <format dxfId="1622">
      <pivotArea dataOnly="0" labelOnly="1" outline="0" fieldPosition="0">
        <references count="2">
          <reference field="7" count="1" selected="0">
            <x v="103"/>
          </reference>
          <reference field="30" count="1">
            <x v="4"/>
          </reference>
        </references>
      </pivotArea>
    </format>
    <format dxfId="1621">
      <pivotArea dataOnly="0" labelOnly="1" outline="0" fieldPosition="0">
        <references count="2">
          <reference field="7" count="1" selected="0">
            <x v="104"/>
          </reference>
          <reference field="30" count="1">
            <x v="0"/>
          </reference>
        </references>
      </pivotArea>
    </format>
    <format dxfId="1620">
      <pivotArea dataOnly="0" labelOnly="1" outline="0" fieldPosition="0">
        <references count="2">
          <reference field="7" count="1" selected="0">
            <x v="105"/>
          </reference>
          <reference field="30" count="1">
            <x v="0"/>
          </reference>
        </references>
      </pivotArea>
    </format>
    <format dxfId="1619">
      <pivotArea dataOnly="0" labelOnly="1" outline="0" fieldPosition="0">
        <references count="2">
          <reference field="7" count="1" selected="0">
            <x v="106"/>
          </reference>
          <reference field="30" count="1">
            <x v="2"/>
          </reference>
        </references>
      </pivotArea>
    </format>
    <format dxfId="1618">
      <pivotArea dataOnly="0" labelOnly="1" outline="0" fieldPosition="0">
        <references count="2">
          <reference field="7" count="1" selected="0">
            <x v="107"/>
          </reference>
          <reference field="30" count="1">
            <x v="4"/>
          </reference>
        </references>
      </pivotArea>
    </format>
    <format dxfId="1617">
      <pivotArea dataOnly="0" labelOnly="1" outline="0" fieldPosition="0">
        <references count="2">
          <reference field="7" count="1" selected="0">
            <x v="108"/>
          </reference>
          <reference field="30" count="1">
            <x v="4"/>
          </reference>
        </references>
      </pivotArea>
    </format>
    <format dxfId="1616">
      <pivotArea dataOnly="0" labelOnly="1" outline="0" fieldPosition="0">
        <references count="2">
          <reference field="7" count="1" selected="0">
            <x v="109"/>
          </reference>
          <reference field="30" count="1">
            <x v="2"/>
          </reference>
        </references>
      </pivotArea>
    </format>
    <format dxfId="1615">
      <pivotArea dataOnly="0" labelOnly="1" outline="0" fieldPosition="0">
        <references count="2">
          <reference field="7" count="1" selected="0">
            <x v="110"/>
          </reference>
          <reference field="30" count="1">
            <x v="4"/>
          </reference>
        </references>
      </pivotArea>
    </format>
    <format dxfId="1614">
      <pivotArea dataOnly="0" labelOnly="1" outline="0" fieldPosition="0">
        <references count="2">
          <reference field="7" count="1" selected="0">
            <x v="111"/>
          </reference>
          <reference field="30" count="1">
            <x v="4"/>
          </reference>
        </references>
      </pivotArea>
    </format>
    <format dxfId="1613">
      <pivotArea dataOnly="0" labelOnly="1" outline="0" fieldPosition="0">
        <references count="2">
          <reference field="7" count="1" selected="0">
            <x v="112"/>
          </reference>
          <reference field="30" count="1">
            <x v="2"/>
          </reference>
        </references>
      </pivotArea>
    </format>
    <format dxfId="1612">
      <pivotArea dataOnly="0" labelOnly="1" outline="0" fieldPosition="0">
        <references count="2">
          <reference field="7" count="1" selected="0">
            <x v="113"/>
          </reference>
          <reference field="30" count="1">
            <x v="4"/>
          </reference>
        </references>
      </pivotArea>
    </format>
    <format dxfId="1611">
      <pivotArea dataOnly="0" labelOnly="1" outline="0" fieldPosition="0">
        <references count="2">
          <reference field="7" count="1" selected="0">
            <x v="114"/>
          </reference>
          <reference field="30" count="1">
            <x v="0"/>
          </reference>
        </references>
      </pivotArea>
    </format>
    <format dxfId="1610">
      <pivotArea dataOnly="0" labelOnly="1" outline="0" fieldPosition="0">
        <references count="2">
          <reference field="7" count="1" selected="0">
            <x v="115"/>
          </reference>
          <reference field="30" count="1">
            <x v="8"/>
          </reference>
        </references>
      </pivotArea>
    </format>
    <format dxfId="1609">
      <pivotArea dataOnly="0" labelOnly="1" outline="0" fieldPosition="0">
        <references count="2">
          <reference field="7" count="1" selected="0">
            <x v="116"/>
          </reference>
          <reference field="30" count="1">
            <x v="1"/>
          </reference>
        </references>
      </pivotArea>
    </format>
    <format dxfId="1608">
      <pivotArea dataOnly="0" labelOnly="1" outline="0" fieldPosition="0">
        <references count="2">
          <reference field="7" count="1" selected="0">
            <x v="117"/>
          </reference>
          <reference field="30" count="1">
            <x v="4"/>
          </reference>
        </references>
      </pivotArea>
    </format>
    <format dxfId="1607">
      <pivotArea dataOnly="0" labelOnly="1" outline="0" fieldPosition="0">
        <references count="2">
          <reference field="7" count="1" selected="0">
            <x v="118"/>
          </reference>
          <reference field="30" count="1">
            <x v="4"/>
          </reference>
        </references>
      </pivotArea>
    </format>
    <format dxfId="1606">
      <pivotArea dataOnly="0" labelOnly="1" outline="0" fieldPosition="0">
        <references count="2">
          <reference field="7" count="1" selected="0">
            <x v="119"/>
          </reference>
          <reference field="30" count="1">
            <x v="4"/>
          </reference>
        </references>
      </pivotArea>
    </format>
    <format dxfId="1605">
      <pivotArea dataOnly="0" labelOnly="1" outline="0" fieldPosition="0">
        <references count="2">
          <reference field="7" count="1" selected="0">
            <x v="120"/>
          </reference>
          <reference field="30" count="1">
            <x v="7"/>
          </reference>
        </references>
      </pivotArea>
    </format>
    <format dxfId="1604">
      <pivotArea dataOnly="0" labelOnly="1" outline="0" fieldPosition="0">
        <references count="2">
          <reference field="7" count="1" selected="0">
            <x v="121"/>
          </reference>
          <reference field="30" count="1">
            <x v="4"/>
          </reference>
        </references>
      </pivotArea>
    </format>
    <format dxfId="1603">
      <pivotArea dataOnly="0" labelOnly="1" outline="0" fieldPosition="0">
        <references count="2">
          <reference field="7" count="1" selected="0">
            <x v="122"/>
          </reference>
          <reference field="30" count="1">
            <x v="4"/>
          </reference>
        </references>
      </pivotArea>
    </format>
    <format dxfId="1602">
      <pivotArea dataOnly="0" labelOnly="1" outline="0" fieldPosition="0">
        <references count="2">
          <reference field="7" count="1" selected="0">
            <x v="123"/>
          </reference>
          <reference field="30" count="1">
            <x v="1"/>
          </reference>
        </references>
      </pivotArea>
    </format>
    <format dxfId="1601">
      <pivotArea dataOnly="0" labelOnly="1" outline="0" fieldPosition="0">
        <references count="2">
          <reference field="7" count="1" selected="0">
            <x v="124"/>
          </reference>
          <reference field="30" count="1">
            <x v="4"/>
          </reference>
        </references>
      </pivotArea>
    </format>
    <format dxfId="1600">
      <pivotArea dataOnly="0" labelOnly="1" outline="0" fieldPosition="0">
        <references count="2">
          <reference field="7" count="1" selected="0">
            <x v="125"/>
          </reference>
          <reference field="30" count="1">
            <x v="4"/>
          </reference>
        </references>
      </pivotArea>
    </format>
    <format dxfId="1599">
      <pivotArea dataOnly="0" labelOnly="1" outline="0" fieldPosition="0">
        <references count="2">
          <reference field="7" count="1" selected="0">
            <x v="126"/>
          </reference>
          <reference field="30" count="1">
            <x v="1"/>
          </reference>
        </references>
      </pivotArea>
    </format>
    <format dxfId="1598">
      <pivotArea dataOnly="0" labelOnly="1" outline="0" fieldPosition="0">
        <references count="2">
          <reference field="7" count="1" selected="0">
            <x v="127"/>
          </reference>
          <reference field="30" count="1">
            <x v="4"/>
          </reference>
        </references>
      </pivotArea>
    </format>
    <format dxfId="1597">
      <pivotArea dataOnly="0" labelOnly="1" outline="0" fieldPosition="0">
        <references count="2">
          <reference field="7" count="1" selected="0">
            <x v="128"/>
          </reference>
          <reference field="30" count="1">
            <x v="4"/>
          </reference>
        </references>
      </pivotArea>
    </format>
    <format dxfId="1596">
      <pivotArea dataOnly="0" labelOnly="1" outline="0" fieldPosition="0">
        <references count="2">
          <reference field="7" count="1" selected="0">
            <x v="129"/>
          </reference>
          <reference field="30" count="1">
            <x v="1"/>
          </reference>
        </references>
      </pivotArea>
    </format>
    <format dxfId="1595">
      <pivotArea dataOnly="0" labelOnly="1" outline="0" fieldPosition="0">
        <references count="2">
          <reference field="7" count="1" selected="0">
            <x v="130"/>
          </reference>
          <reference field="30" count="1">
            <x v="1"/>
          </reference>
        </references>
      </pivotArea>
    </format>
    <format dxfId="1594">
      <pivotArea dataOnly="0" labelOnly="1" outline="0" fieldPosition="0">
        <references count="2">
          <reference field="7" count="1" selected="0">
            <x v="131"/>
          </reference>
          <reference field="30" count="1">
            <x v="4"/>
          </reference>
        </references>
      </pivotArea>
    </format>
    <format dxfId="1593">
      <pivotArea dataOnly="0" labelOnly="1" outline="0" fieldPosition="0">
        <references count="2">
          <reference field="7" count="1" selected="0">
            <x v="132"/>
          </reference>
          <reference field="30" count="1">
            <x v="4"/>
          </reference>
        </references>
      </pivotArea>
    </format>
    <format dxfId="1592">
      <pivotArea dataOnly="0" labelOnly="1" outline="0" fieldPosition="0">
        <references count="2">
          <reference field="7" count="1" selected="0">
            <x v="133"/>
          </reference>
          <reference field="30" count="1">
            <x v="4"/>
          </reference>
        </references>
      </pivotArea>
    </format>
    <format dxfId="1591">
      <pivotArea outline="0" fieldPosition="0">
        <references count="2">
          <reference field="7" count="1" selected="0">
            <x v="126"/>
          </reference>
          <reference field="30" count="1" selected="0">
            <x v="1"/>
          </reference>
        </references>
      </pivotArea>
    </format>
    <format dxfId="1590">
      <pivotArea outline="0" fieldPosition="0">
        <references count="2">
          <reference field="7" count="8" selected="0">
            <x v="79"/>
            <x v="80"/>
            <x v="81"/>
            <x v="82"/>
            <x v="83"/>
            <x v="84"/>
            <x v="85"/>
            <x v="86"/>
          </reference>
          <reference field="30" count="4" selected="0">
            <x v="0"/>
            <x v="1"/>
            <x v="4"/>
            <x v="8"/>
          </reference>
        </references>
      </pivotArea>
    </format>
    <format dxfId="1589">
      <pivotArea field="7" type="button" dataOnly="0" labelOnly="1" outline="0" axis="axisRow" fieldPosition="0"/>
    </format>
    <format dxfId="1588">
      <pivotArea field="30" type="button" dataOnly="0" labelOnly="1" outline="0" axis="axisRow" fieldPosition="1"/>
    </format>
    <format dxfId="1587">
      <pivotArea dataOnly="0" labelOnly="1" outline="0" fieldPosition="0">
        <references count="2">
          <reference field="7" count="1" selected="0">
            <x v="2"/>
          </reference>
          <reference field="30" count="1">
            <x v="1"/>
          </reference>
        </references>
      </pivotArea>
    </format>
    <format dxfId="1586">
      <pivotArea dataOnly="0" labelOnly="1" outline="0" fieldPosition="0">
        <references count="2">
          <reference field="7" count="1" selected="0">
            <x v="16"/>
          </reference>
          <reference field="30" count="1">
            <x v="2"/>
          </reference>
        </references>
      </pivotArea>
    </format>
    <format dxfId="1585">
      <pivotArea dataOnly="0" labelOnly="1" outline="0" fieldPosition="0">
        <references count="2">
          <reference field="7" count="1" selected="0">
            <x v="20"/>
          </reference>
          <reference field="30" count="1">
            <x v="1"/>
          </reference>
        </references>
      </pivotArea>
    </format>
    <format dxfId="1584">
      <pivotArea dataOnly="0" labelOnly="1" outline="0" fieldPosition="0">
        <references count="2">
          <reference field="7" count="1" selected="0">
            <x v="27"/>
          </reference>
          <reference field="30" count="1">
            <x v="2"/>
          </reference>
        </references>
      </pivotArea>
    </format>
    <format dxfId="1583">
      <pivotArea dataOnly="0" labelOnly="1" outline="0" fieldPosition="0">
        <references count="2">
          <reference field="7" count="1" selected="0">
            <x v="30"/>
          </reference>
          <reference field="30" count="1">
            <x v="2"/>
          </reference>
        </references>
      </pivotArea>
    </format>
    <format dxfId="1582">
      <pivotArea dataOnly="0" labelOnly="1" outline="0" fieldPosition="0">
        <references count="2">
          <reference field="7" count="1" selected="0">
            <x v="36"/>
          </reference>
          <reference field="30" count="1">
            <x v="1"/>
          </reference>
        </references>
      </pivotArea>
    </format>
    <format dxfId="1581">
      <pivotArea dataOnly="0" labelOnly="1" outline="0" fieldPosition="0">
        <references count="2">
          <reference field="7" count="1" selected="0">
            <x v="43"/>
          </reference>
          <reference field="30" count="1">
            <x v="1"/>
          </reference>
        </references>
      </pivotArea>
    </format>
    <format dxfId="1580">
      <pivotArea dataOnly="0" labelOnly="1" outline="0" fieldPosition="0">
        <references count="2">
          <reference field="7" count="1" selected="0">
            <x v="44"/>
          </reference>
          <reference field="30" count="1">
            <x v="1"/>
          </reference>
        </references>
      </pivotArea>
    </format>
    <format dxfId="1579">
      <pivotArea dataOnly="0" labelOnly="1" outline="0" fieldPosition="0">
        <references count="2">
          <reference field="7" count="1" selected="0">
            <x v="46"/>
          </reference>
          <reference field="30" count="1">
            <x v="2"/>
          </reference>
        </references>
      </pivotArea>
    </format>
    <format dxfId="1578">
      <pivotArea dataOnly="0" labelOnly="1" outline="0" fieldPosition="0">
        <references count="2">
          <reference field="7" count="1" selected="0">
            <x v="47"/>
          </reference>
          <reference field="30" count="1">
            <x v="1"/>
          </reference>
        </references>
      </pivotArea>
    </format>
    <format dxfId="1577">
      <pivotArea dataOnly="0" labelOnly="1" outline="0" fieldPosition="0">
        <references count="2">
          <reference field="7" count="1" selected="0">
            <x v="62"/>
          </reference>
          <reference field="30" count="1">
            <x v="2"/>
          </reference>
        </references>
      </pivotArea>
    </format>
    <format dxfId="1576">
      <pivotArea dataOnly="0" labelOnly="1" outline="0" fieldPosition="0">
        <references count="2">
          <reference field="7" count="1" selected="0">
            <x v="68"/>
          </reference>
          <reference field="30" count="1">
            <x v="2"/>
          </reference>
        </references>
      </pivotArea>
    </format>
    <format dxfId="1575">
      <pivotArea dataOnly="0" labelOnly="1" outline="0" fieldPosition="0">
        <references count="2">
          <reference field="7" count="1" selected="0">
            <x v="73"/>
          </reference>
          <reference field="30" count="1">
            <x v="1"/>
          </reference>
        </references>
      </pivotArea>
    </format>
    <format dxfId="1574">
      <pivotArea dataOnly="0" labelOnly="1" outline="0" fieldPosition="0">
        <references count="2">
          <reference field="7" count="1" selected="0">
            <x v="75"/>
          </reference>
          <reference field="30" count="1">
            <x v="2"/>
          </reference>
        </references>
      </pivotArea>
    </format>
    <format dxfId="1573">
      <pivotArea dataOnly="0" labelOnly="1" outline="0" fieldPosition="0">
        <references count="2">
          <reference field="7" count="1" selected="0">
            <x v="76"/>
          </reference>
          <reference field="30" count="1">
            <x v="2"/>
          </reference>
        </references>
      </pivotArea>
    </format>
    <format dxfId="1572">
      <pivotArea dataOnly="0" labelOnly="1" outline="0" fieldPosition="0">
        <references count="2">
          <reference field="7" count="1" selected="0">
            <x v="77"/>
          </reference>
          <reference field="30" count="1">
            <x v="2"/>
          </reference>
        </references>
      </pivotArea>
    </format>
    <format dxfId="1571">
      <pivotArea dataOnly="0" labelOnly="1" outline="0" fieldPosition="0">
        <references count="2">
          <reference field="7" count="1" selected="0">
            <x v="78"/>
          </reference>
          <reference field="30" count="1">
            <x v="2"/>
          </reference>
        </references>
      </pivotArea>
    </format>
    <format dxfId="1570">
      <pivotArea dataOnly="0" labelOnly="1" outline="0" fieldPosition="0">
        <references count="2">
          <reference field="7" count="1" selected="0">
            <x v="79"/>
          </reference>
          <reference field="30" count="1">
            <x v="2"/>
          </reference>
        </references>
      </pivotArea>
    </format>
    <format dxfId="1569">
      <pivotArea dataOnly="0" labelOnly="1" outline="0" fieldPosition="0">
        <references count="2">
          <reference field="7" count="1" selected="0">
            <x v="80"/>
          </reference>
          <reference field="30" count="1">
            <x v="2"/>
          </reference>
        </references>
      </pivotArea>
    </format>
    <format dxfId="1568">
      <pivotArea dataOnly="0" labelOnly="1" outline="0" fieldPosition="0">
        <references count="2">
          <reference field="7" count="1" selected="0">
            <x v="81"/>
          </reference>
          <reference field="30" count="1">
            <x v="1"/>
          </reference>
        </references>
      </pivotArea>
    </format>
    <format dxfId="1567">
      <pivotArea dataOnly="0" labelOnly="1" outline="0" fieldPosition="0">
        <references count="2">
          <reference field="7" count="1" selected="0">
            <x v="82"/>
          </reference>
          <reference field="30" count="1">
            <x v="1"/>
          </reference>
        </references>
      </pivotArea>
    </format>
    <format dxfId="1566">
      <pivotArea dataOnly="0" labelOnly="1" outline="0" fieldPosition="0">
        <references count="2">
          <reference field="7" count="1" selected="0">
            <x v="83"/>
          </reference>
          <reference field="30" count="1">
            <x v="1"/>
          </reference>
        </references>
      </pivotArea>
    </format>
    <format dxfId="1565">
      <pivotArea dataOnly="0" labelOnly="1" outline="0" fieldPosition="0">
        <references count="2">
          <reference field="7" count="1" selected="0">
            <x v="84"/>
          </reference>
          <reference field="30" count="1">
            <x v="1"/>
          </reference>
        </references>
      </pivotArea>
    </format>
    <format dxfId="1564">
      <pivotArea dataOnly="0" labelOnly="1" outline="0" fieldPosition="0">
        <references count="2">
          <reference field="7" count="1" selected="0">
            <x v="85"/>
          </reference>
          <reference field="30" count="1">
            <x v="2"/>
          </reference>
        </references>
      </pivotArea>
    </format>
    <format dxfId="1563">
      <pivotArea dataOnly="0" labelOnly="1" outline="0" fieldPosition="0">
        <references count="2">
          <reference field="7" count="1" selected="0">
            <x v="86"/>
          </reference>
          <reference field="30" count="1">
            <x v="2"/>
          </reference>
        </references>
      </pivotArea>
    </format>
    <format dxfId="1562">
      <pivotArea dataOnly="0" labelOnly="1" outline="0" fieldPosition="0">
        <references count="2">
          <reference field="7" count="1" selected="0">
            <x v="87"/>
          </reference>
          <reference field="30" count="1">
            <x v="1"/>
          </reference>
        </references>
      </pivotArea>
    </format>
    <format dxfId="1561">
      <pivotArea dataOnly="0" labelOnly="1" outline="0" fieldPosition="0">
        <references count="2">
          <reference field="7" count="1" selected="0">
            <x v="88"/>
          </reference>
          <reference field="30" count="1">
            <x v="1"/>
          </reference>
        </references>
      </pivotArea>
    </format>
    <format dxfId="1560">
      <pivotArea dataOnly="0" labelOnly="1" outline="0" fieldPosition="0">
        <references count="2">
          <reference field="7" count="1" selected="0">
            <x v="89"/>
          </reference>
          <reference field="30" count="1">
            <x v="1"/>
          </reference>
        </references>
      </pivotArea>
    </format>
    <format dxfId="1559">
      <pivotArea dataOnly="0" labelOnly="1" outline="0" fieldPosition="0">
        <references count="2">
          <reference field="7" count="1" selected="0">
            <x v="90"/>
          </reference>
          <reference field="30" count="1">
            <x v="1"/>
          </reference>
        </references>
      </pivotArea>
    </format>
    <format dxfId="1558">
      <pivotArea dataOnly="0" labelOnly="1" outline="0" fieldPosition="0">
        <references count="2">
          <reference field="7" count="1" selected="0">
            <x v="91"/>
          </reference>
          <reference field="30" count="1">
            <x v="1"/>
          </reference>
        </references>
      </pivotArea>
    </format>
    <format dxfId="1557">
      <pivotArea dataOnly="0" labelOnly="1" outline="0" fieldPosition="0">
        <references count="2">
          <reference field="7" count="1" selected="0">
            <x v="92"/>
          </reference>
          <reference field="30" count="1">
            <x v="1"/>
          </reference>
        </references>
      </pivotArea>
    </format>
    <format dxfId="1556">
      <pivotArea dataOnly="0" labelOnly="1" outline="0" fieldPosition="0">
        <references count="2">
          <reference field="7" count="1" selected="0">
            <x v="93"/>
          </reference>
          <reference field="30" count="1">
            <x v="1"/>
          </reference>
        </references>
      </pivotArea>
    </format>
    <format dxfId="1555">
      <pivotArea dataOnly="0" labelOnly="1" outline="0" fieldPosition="0">
        <references count="2">
          <reference field="7" count="1" selected="0">
            <x v="94"/>
          </reference>
          <reference field="30" count="1">
            <x v="1"/>
          </reference>
        </references>
      </pivotArea>
    </format>
    <format dxfId="1554">
      <pivotArea dataOnly="0" labelOnly="1" outline="0" fieldPosition="0">
        <references count="2">
          <reference field="7" count="1" selected="0">
            <x v="95"/>
          </reference>
          <reference field="30" count="1">
            <x v="1"/>
          </reference>
        </references>
      </pivotArea>
    </format>
    <format dxfId="1553">
      <pivotArea dataOnly="0" labelOnly="1" outline="0" fieldPosition="0">
        <references count="2">
          <reference field="7" count="1" selected="0">
            <x v="96"/>
          </reference>
          <reference field="30" count="1">
            <x v="2"/>
          </reference>
        </references>
      </pivotArea>
    </format>
    <format dxfId="1552">
      <pivotArea dataOnly="0" labelOnly="1" outline="0" fieldPosition="0">
        <references count="2">
          <reference field="7" count="1" selected="0">
            <x v="97"/>
          </reference>
          <reference field="30" count="1">
            <x v="2"/>
          </reference>
        </references>
      </pivotArea>
    </format>
    <format dxfId="1551">
      <pivotArea dataOnly="0" labelOnly="1" outline="0" fieldPosition="0">
        <references count="2">
          <reference field="7" count="1" selected="0">
            <x v="98"/>
          </reference>
          <reference field="30" count="1">
            <x v="0"/>
          </reference>
        </references>
      </pivotArea>
    </format>
    <format dxfId="1550">
      <pivotArea dataOnly="0" labelOnly="1" outline="0" fieldPosition="0">
        <references count="2">
          <reference field="7" count="1" selected="0">
            <x v="99"/>
          </reference>
          <reference field="30" count="1">
            <x v="1"/>
          </reference>
        </references>
      </pivotArea>
    </format>
    <format dxfId="1549">
      <pivotArea dataOnly="0" labelOnly="1" outline="0" fieldPosition="0">
        <references count="2">
          <reference field="7" count="1" selected="0">
            <x v="100"/>
          </reference>
          <reference field="30" count="1">
            <x v="1"/>
          </reference>
        </references>
      </pivotArea>
    </format>
    <format dxfId="1548">
      <pivotArea dataOnly="0" labelOnly="1" outline="0" fieldPosition="0">
        <references count="2">
          <reference field="7" count="1" selected="0">
            <x v="101"/>
          </reference>
          <reference field="30" count="1">
            <x v="2"/>
          </reference>
        </references>
      </pivotArea>
    </format>
    <format dxfId="1547">
      <pivotArea dataOnly="0" labelOnly="1" outline="0" fieldPosition="0">
        <references count="2">
          <reference field="7" count="1" selected="0">
            <x v="102"/>
          </reference>
          <reference field="30" count="1">
            <x v="2"/>
          </reference>
        </references>
      </pivotArea>
    </format>
    <format dxfId="1546">
      <pivotArea dataOnly="0" labelOnly="1" outline="0" fieldPosition="0">
        <references count="2">
          <reference field="7" count="1" selected="0">
            <x v="103"/>
          </reference>
          <reference field="30" count="1">
            <x v="2"/>
          </reference>
        </references>
      </pivotArea>
    </format>
    <format dxfId="1545">
      <pivotArea dataOnly="0" labelOnly="1" outline="0" fieldPosition="0">
        <references count="2">
          <reference field="7" count="1" selected="0">
            <x v="104"/>
          </reference>
          <reference field="30" count="1">
            <x v="2"/>
          </reference>
        </references>
      </pivotArea>
    </format>
    <format dxfId="1544">
      <pivotArea dataOnly="0" labelOnly="1" outline="0" fieldPosition="0">
        <references count="2">
          <reference field="7" count="1" selected="0">
            <x v="105"/>
          </reference>
          <reference field="30" count="1">
            <x v="2"/>
          </reference>
        </references>
      </pivotArea>
    </format>
    <format dxfId="1543">
      <pivotArea dataOnly="0" labelOnly="1" outline="0" fieldPosition="0">
        <references count="2">
          <reference field="7" count="1" selected="0">
            <x v="106"/>
          </reference>
          <reference field="30" count="1">
            <x v="1"/>
          </reference>
        </references>
      </pivotArea>
    </format>
    <format dxfId="1542">
      <pivotArea dataOnly="0" labelOnly="1" outline="0" fieldPosition="0">
        <references count="2">
          <reference field="7" count="1" selected="0">
            <x v="107"/>
          </reference>
          <reference field="30" count="1">
            <x v="2"/>
          </reference>
        </references>
      </pivotArea>
    </format>
    <format dxfId="1541">
      <pivotArea dataOnly="0" labelOnly="1" outline="0" fieldPosition="0">
        <references count="2">
          <reference field="7" count="1" selected="0">
            <x v="108"/>
          </reference>
          <reference field="30" count="1">
            <x v="1"/>
          </reference>
        </references>
      </pivotArea>
    </format>
    <format dxfId="1540">
      <pivotArea dataOnly="0" labelOnly="1" outline="0" fieldPosition="0">
        <references count="2">
          <reference field="7" count="1" selected="0">
            <x v="109"/>
          </reference>
          <reference field="30" count="1">
            <x v="1"/>
          </reference>
        </references>
      </pivotArea>
    </format>
    <format dxfId="1539">
      <pivotArea dataOnly="0" labelOnly="1" outline="0" fieldPosition="0">
        <references count="2">
          <reference field="7" count="1" selected="0">
            <x v="110"/>
          </reference>
          <reference field="30" count="1">
            <x v="1"/>
          </reference>
        </references>
      </pivotArea>
    </format>
    <format dxfId="1538">
      <pivotArea dataOnly="0" labelOnly="1" outline="0" fieldPosition="0">
        <references count="2">
          <reference field="7" count="1" selected="0">
            <x v="111"/>
          </reference>
          <reference field="30" count="1">
            <x v="2"/>
          </reference>
        </references>
      </pivotArea>
    </format>
    <format dxfId="1537">
      <pivotArea dataOnly="0" labelOnly="1" outline="0" fieldPosition="0">
        <references count="2">
          <reference field="7" count="1" selected="0">
            <x v="112"/>
          </reference>
          <reference field="30" count="1">
            <x v="1"/>
          </reference>
        </references>
      </pivotArea>
    </format>
    <format dxfId="1536">
      <pivotArea dataOnly="0" labelOnly="1" outline="0" fieldPosition="0">
        <references count="2">
          <reference field="7" count="1" selected="0">
            <x v="113"/>
          </reference>
          <reference field="30" count="1">
            <x v="2"/>
          </reference>
        </references>
      </pivotArea>
    </format>
    <format dxfId="1535">
      <pivotArea dataOnly="0" labelOnly="1" outline="0" fieldPosition="0">
        <references count="2">
          <reference field="7" count="1" selected="0">
            <x v="114"/>
          </reference>
          <reference field="30" count="1">
            <x v="2"/>
          </reference>
        </references>
      </pivotArea>
    </format>
    <format dxfId="1534">
      <pivotArea dataOnly="0" labelOnly="1" outline="0" fieldPosition="0">
        <references count="2">
          <reference field="7" count="1" selected="0">
            <x v="115"/>
          </reference>
          <reference field="30" count="1">
            <x v="1"/>
          </reference>
        </references>
      </pivotArea>
    </format>
    <format dxfId="1533">
      <pivotArea dataOnly="0" labelOnly="1" outline="0" fieldPosition="0">
        <references count="2">
          <reference field="7" count="1" selected="0">
            <x v="116"/>
          </reference>
          <reference field="30" count="1">
            <x v="1"/>
          </reference>
        </references>
      </pivotArea>
    </format>
    <format dxfId="1532">
      <pivotArea dataOnly="0" labelOnly="1" outline="0" fieldPosition="0">
        <references count="2">
          <reference field="7" count="1" selected="0">
            <x v="117"/>
          </reference>
          <reference field="30" count="1">
            <x v="2"/>
          </reference>
        </references>
      </pivotArea>
    </format>
    <format dxfId="1531">
      <pivotArea dataOnly="0" labelOnly="1" outline="0" fieldPosition="0">
        <references count="2">
          <reference field="7" count="1" selected="0">
            <x v="118"/>
          </reference>
          <reference field="30" count="1">
            <x v="1"/>
          </reference>
        </references>
      </pivotArea>
    </format>
    <format dxfId="1530">
      <pivotArea dataOnly="0" labelOnly="1" outline="0" fieldPosition="0">
        <references count="2">
          <reference field="7" count="1" selected="0">
            <x v="119"/>
          </reference>
          <reference field="30" count="1">
            <x v="2"/>
          </reference>
        </references>
      </pivotArea>
    </format>
    <format dxfId="1529">
      <pivotArea dataOnly="0" labelOnly="1" outline="0" fieldPosition="0">
        <references count="2">
          <reference field="7" count="1" selected="0">
            <x v="120"/>
          </reference>
          <reference field="30" count="1">
            <x v="1"/>
          </reference>
        </references>
      </pivotArea>
    </format>
    <format dxfId="1528">
      <pivotArea dataOnly="0" labelOnly="1" outline="0" fieldPosition="0">
        <references count="2">
          <reference field="7" count="1" selected="0">
            <x v="121"/>
          </reference>
          <reference field="30" count="1">
            <x v="1"/>
          </reference>
        </references>
      </pivotArea>
    </format>
    <format dxfId="1527">
      <pivotArea dataOnly="0" labelOnly="1" outline="0" fieldPosition="0">
        <references count="2">
          <reference field="7" count="1" selected="0">
            <x v="122"/>
          </reference>
          <reference field="30" count="1">
            <x v="1"/>
          </reference>
        </references>
      </pivotArea>
    </format>
    <format dxfId="1526">
      <pivotArea dataOnly="0" labelOnly="1" outline="0" fieldPosition="0">
        <references count="2">
          <reference field="7" count="1" selected="0">
            <x v="123"/>
          </reference>
          <reference field="30" count="1">
            <x v="1"/>
          </reference>
        </references>
      </pivotArea>
    </format>
    <format dxfId="1525">
      <pivotArea dataOnly="0" labelOnly="1" outline="0" fieldPosition="0">
        <references count="2">
          <reference field="7" count="1" selected="0">
            <x v="124"/>
          </reference>
          <reference field="30" count="1">
            <x v="4"/>
          </reference>
        </references>
      </pivotArea>
    </format>
    <format dxfId="1524">
      <pivotArea dataOnly="0" labelOnly="1" outline="0" fieldPosition="0">
        <references count="2">
          <reference field="7" count="1" selected="0">
            <x v="125"/>
          </reference>
          <reference field="30" count="1">
            <x v="2"/>
          </reference>
        </references>
      </pivotArea>
    </format>
    <format dxfId="1523">
      <pivotArea dataOnly="0" labelOnly="1" outline="0" fieldPosition="0">
        <references count="2">
          <reference field="7" count="1" selected="0">
            <x v="126"/>
          </reference>
          <reference field="30" count="1">
            <x v="1"/>
          </reference>
        </references>
      </pivotArea>
    </format>
    <format dxfId="1522">
      <pivotArea dataOnly="0" labelOnly="1" outline="0" fieldPosition="0">
        <references count="2">
          <reference field="7" count="1" selected="0">
            <x v="127"/>
          </reference>
          <reference field="30" count="1">
            <x v="0"/>
          </reference>
        </references>
      </pivotArea>
    </format>
    <format dxfId="1521">
      <pivotArea dataOnly="0" labelOnly="1" outline="0" fieldPosition="0">
        <references count="2">
          <reference field="7" count="1" selected="0">
            <x v="128"/>
          </reference>
          <reference field="30" count="1">
            <x v="1"/>
          </reference>
        </references>
      </pivotArea>
    </format>
    <format dxfId="1520">
      <pivotArea dataOnly="0" labelOnly="1" outline="0" fieldPosition="0">
        <references count="2">
          <reference field="7" count="1" selected="0">
            <x v="129"/>
          </reference>
          <reference field="30" count="1">
            <x v="1"/>
          </reference>
        </references>
      </pivotArea>
    </format>
    <format dxfId="1519">
      <pivotArea dataOnly="0" labelOnly="1" outline="0" fieldPosition="0">
        <references count="2">
          <reference field="7" count="1" selected="0">
            <x v="130"/>
          </reference>
          <reference field="30" count="1">
            <x v="1"/>
          </reference>
        </references>
      </pivotArea>
    </format>
    <format dxfId="1518">
      <pivotArea dataOnly="0" labelOnly="1" outline="0" fieldPosition="0">
        <references count="2">
          <reference field="7" count="1" selected="0">
            <x v="131"/>
          </reference>
          <reference field="30" count="1">
            <x v="2"/>
          </reference>
        </references>
      </pivotArea>
    </format>
    <format dxfId="1517">
      <pivotArea dataOnly="0" labelOnly="1" outline="0" fieldPosition="0">
        <references count="2">
          <reference field="7" count="1" selected="0">
            <x v="132"/>
          </reference>
          <reference field="30" count="1">
            <x v="2"/>
          </reference>
        </references>
      </pivotArea>
    </format>
    <format dxfId="1516">
      <pivotArea dataOnly="0" labelOnly="1" outline="0" fieldPosition="0">
        <references count="2">
          <reference field="7" count="1" selected="0">
            <x v="133"/>
          </reference>
          <reference field="30" count="1">
            <x v="2"/>
          </reference>
        </references>
      </pivotArea>
    </format>
    <format dxfId="1515">
      <pivotArea dataOnly="0" labelOnly="1" outline="0" fieldPosition="0">
        <references count="2">
          <reference field="7" count="1" selected="0">
            <x v="2"/>
          </reference>
          <reference field="30" count="1">
            <x v="1"/>
          </reference>
        </references>
      </pivotArea>
    </format>
    <format dxfId="1514">
      <pivotArea dataOnly="0" labelOnly="1" outline="0" fieldPosition="0">
        <references count="2">
          <reference field="7" count="1" selected="0">
            <x v="16"/>
          </reference>
          <reference field="30" count="1">
            <x v="2"/>
          </reference>
        </references>
      </pivotArea>
    </format>
    <format dxfId="1513">
      <pivotArea dataOnly="0" labelOnly="1" outline="0" fieldPosition="0">
        <references count="2">
          <reference field="7" count="1" selected="0">
            <x v="20"/>
          </reference>
          <reference field="30" count="1">
            <x v="1"/>
          </reference>
        </references>
      </pivotArea>
    </format>
    <format dxfId="1512">
      <pivotArea dataOnly="0" labelOnly="1" outline="0" fieldPosition="0">
        <references count="2">
          <reference field="7" count="1" selected="0">
            <x v="27"/>
          </reference>
          <reference field="30" count="1">
            <x v="2"/>
          </reference>
        </references>
      </pivotArea>
    </format>
    <format dxfId="1511">
      <pivotArea dataOnly="0" labelOnly="1" outline="0" fieldPosition="0">
        <references count="2">
          <reference field="7" count="1" selected="0">
            <x v="30"/>
          </reference>
          <reference field="30" count="1">
            <x v="2"/>
          </reference>
        </references>
      </pivotArea>
    </format>
    <format dxfId="1510">
      <pivotArea dataOnly="0" labelOnly="1" outline="0" fieldPosition="0">
        <references count="2">
          <reference field="7" count="1" selected="0">
            <x v="36"/>
          </reference>
          <reference field="30" count="1">
            <x v="1"/>
          </reference>
        </references>
      </pivotArea>
    </format>
    <format dxfId="1509">
      <pivotArea dataOnly="0" labelOnly="1" outline="0" fieldPosition="0">
        <references count="2">
          <reference field="7" count="1" selected="0">
            <x v="43"/>
          </reference>
          <reference field="30" count="1">
            <x v="1"/>
          </reference>
        </references>
      </pivotArea>
    </format>
    <format dxfId="1508">
      <pivotArea dataOnly="0" labelOnly="1" outline="0" fieldPosition="0">
        <references count="2">
          <reference field="7" count="1" selected="0">
            <x v="44"/>
          </reference>
          <reference field="30" count="1">
            <x v="1"/>
          </reference>
        </references>
      </pivotArea>
    </format>
    <format dxfId="1507">
      <pivotArea dataOnly="0" labelOnly="1" outline="0" fieldPosition="0">
        <references count="2">
          <reference field="7" count="1" selected="0">
            <x v="46"/>
          </reference>
          <reference field="30" count="1">
            <x v="2"/>
          </reference>
        </references>
      </pivotArea>
    </format>
    <format dxfId="1506">
      <pivotArea dataOnly="0" labelOnly="1" outline="0" fieldPosition="0">
        <references count="2">
          <reference field="7" count="1" selected="0">
            <x v="47"/>
          </reference>
          <reference field="30" count="1">
            <x v="1"/>
          </reference>
        </references>
      </pivotArea>
    </format>
    <format dxfId="1505">
      <pivotArea dataOnly="0" labelOnly="1" outline="0" fieldPosition="0">
        <references count="2">
          <reference field="7" count="1" selected="0">
            <x v="62"/>
          </reference>
          <reference field="30" count="1">
            <x v="2"/>
          </reference>
        </references>
      </pivotArea>
    </format>
    <format dxfId="1504">
      <pivotArea dataOnly="0" labelOnly="1" outline="0" fieldPosition="0">
        <references count="2">
          <reference field="7" count="1" selected="0">
            <x v="68"/>
          </reference>
          <reference field="30" count="1">
            <x v="2"/>
          </reference>
        </references>
      </pivotArea>
    </format>
    <format dxfId="1503">
      <pivotArea dataOnly="0" labelOnly="1" outline="0" fieldPosition="0">
        <references count="2">
          <reference field="7" count="1" selected="0">
            <x v="73"/>
          </reference>
          <reference field="30" count="1">
            <x v="1"/>
          </reference>
        </references>
      </pivotArea>
    </format>
    <format dxfId="1502">
      <pivotArea dataOnly="0" labelOnly="1" outline="0" fieldPosition="0">
        <references count="2">
          <reference field="7" count="1" selected="0">
            <x v="75"/>
          </reference>
          <reference field="30" count="1">
            <x v="2"/>
          </reference>
        </references>
      </pivotArea>
    </format>
    <format dxfId="1501">
      <pivotArea dataOnly="0" labelOnly="1" outline="0" fieldPosition="0">
        <references count="2">
          <reference field="7" count="1" selected="0">
            <x v="76"/>
          </reference>
          <reference field="30" count="1">
            <x v="2"/>
          </reference>
        </references>
      </pivotArea>
    </format>
    <format dxfId="1500">
      <pivotArea dataOnly="0" labelOnly="1" outline="0" fieldPosition="0">
        <references count="2">
          <reference field="7" count="1" selected="0">
            <x v="77"/>
          </reference>
          <reference field="30" count="1">
            <x v="2"/>
          </reference>
        </references>
      </pivotArea>
    </format>
    <format dxfId="1499">
      <pivotArea dataOnly="0" labelOnly="1" outline="0" fieldPosition="0">
        <references count="2">
          <reference field="7" count="1" selected="0">
            <x v="78"/>
          </reference>
          <reference field="30" count="1">
            <x v="2"/>
          </reference>
        </references>
      </pivotArea>
    </format>
    <format dxfId="1498">
      <pivotArea dataOnly="0" labelOnly="1" outline="0" fieldPosition="0">
        <references count="2">
          <reference field="7" count="1" selected="0">
            <x v="79"/>
          </reference>
          <reference field="30" count="1">
            <x v="2"/>
          </reference>
        </references>
      </pivotArea>
    </format>
    <format dxfId="1497">
      <pivotArea dataOnly="0" labelOnly="1" outline="0" fieldPosition="0">
        <references count="2">
          <reference field="7" count="1" selected="0">
            <x v="80"/>
          </reference>
          <reference field="30" count="1">
            <x v="2"/>
          </reference>
        </references>
      </pivotArea>
    </format>
    <format dxfId="1496">
      <pivotArea dataOnly="0" labelOnly="1" outline="0" fieldPosition="0">
        <references count="2">
          <reference field="7" count="1" selected="0">
            <x v="81"/>
          </reference>
          <reference field="30" count="1">
            <x v="1"/>
          </reference>
        </references>
      </pivotArea>
    </format>
    <format dxfId="1495">
      <pivotArea dataOnly="0" labelOnly="1" outline="0" fieldPosition="0">
        <references count="2">
          <reference field="7" count="1" selected="0">
            <x v="82"/>
          </reference>
          <reference field="30" count="1">
            <x v="1"/>
          </reference>
        </references>
      </pivotArea>
    </format>
    <format dxfId="1494">
      <pivotArea dataOnly="0" labelOnly="1" outline="0" fieldPosition="0">
        <references count="2">
          <reference field="7" count="1" selected="0">
            <x v="83"/>
          </reference>
          <reference field="30" count="1">
            <x v="1"/>
          </reference>
        </references>
      </pivotArea>
    </format>
    <format dxfId="1493">
      <pivotArea dataOnly="0" labelOnly="1" outline="0" fieldPosition="0">
        <references count="2">
          <reference field="7" count="1" selected="0">
            <x v="84"/>
          </reference>
          <reference field="30" count="1">
            <x v="1"/>
          </reference>
        </references>
      </pivotArea>
    </format>
    <format dxfId="1492">
      <pivotArea dataOnly="0" labelOnly="1" outline="0" fieldPosition="0">
        <references count="2">
          <reference field="7" count="1" selected="0">
            <x v="85"/>
          </reference>
          <reference field="30" count="1">
            <x v="2"/>
          </reference>
        </references>
      </pivotArea>
    </format>
    <format dxfId="1491">
      <pivotArea dataOnly="0" labelOnly="1" outline="0" fieldPosition="0">
        <references count="2">
          <reference field="7" count="1" selected="0">
            <x v="86"/>
          </reference>
          <reference field="30" count="1">
            <x v="2"/>
          </reference>
        </references>
      </pivotArea>
    </format>
    <format dxfId="1490">
      <pivotArea dataOnly="0" labelOnly="1" outline="0" fieldPosition="0">
        <references count="2">
          <reference field="7" count="1" selected="0">
            <x v="87"/>
          </reference>
          <reference field="30" count="1">
            <x v="1"/>
          </reference>
        </references>
      </pivotArea>
    </format>
    <format dxfId="1489">
      <pivotArea dataOnly="0" labelOnly="1" outline="0" fieldPosition="0">
        <references count="2">
          <reference field="7" count="1" selected="0">
            <x v="88"/>
          </reference>
          <reference field="30" count="1">
            <x v="1"/>
          </reference>
        </references>
      </pivotArea>
    </format>
    <format dxfId="1488">
      <pivotArea dataOnly="0" labelOnly="1" outline="0" fieldPosition="0">
        <references count="2">
          <reference field="7" count="1" selected="0">
            <x v="89"/>
          </reference>
          <reference field="30" count="1">
            <x v="1"/>
          </reference>
        </references>
      </pivotArea>
    </format>
    <format dxfId="1487">
      <pivotArea dataOnly="0" labelOnly="1" outline="0" fieldPosition="0">
        <references count="2">
          <reference field="7" count="1" selected="0">
            <x v="90"/>
          </reference>
          <reference field="30" count="1">
            <x v="1"/>
          </reference>
        </references>
      </pivotArea>
    </format>
    <format dxfId="1486">
      <pivotArea dataOnly="0" labelOnly="1" outline="0" fieldPosition="0">
        <references count="2">
          <reference field="7" count="1" selected="0">
            <x v="91"/>
          </reference>
          <reference field="30" count="1">
            <x v="1"/>
          </reference>
        </references>
      </pivotArea>
    </format>
    <format dxfId="1485">
      <pivotArea dataOnly="0" labelOnly="1" outline="0" fieldPosition="0">
        <references count="2">
          <reference field="7" count="1" selected="0">
            <x v="92"/>
          </reference>
          <reference field="30" count="1">
            <x v="1"/>
          </reference>
        </references>
      </pivotArea>
    </format>
    <format dxfId="1484">
      <pivotArea dataOnly="0" labelOnly="1" outline="0" fieldPosition="0">
        <references count="2">
          <reference field="7" count="1" selected="0">
            <x v="93"/>
          </reference>
          <reference field="30" count="1">
            <x v="1"/>
          </reference>
        </references>
      </pivotArea>
    </format>
    <format dxfId="1483">
      <pivotArea dataOnly="0" labelOnly="1" outline="0" fieldPosition="0">
        <references count="2">
          <reference field="7" count="1" selected="0">
            <x v="94"/>
          </reference>
          <reference field="30" count="1">
            <x v="1"/>
          </reference>
        </references>
      </pivotArea>
    </format>
    <format dxfId="1482">
      <pivotArea dataOnly="0" labelOnly="1" outline="0" fieldPosition="0">
        <references count="2">
          <reference field="7" count="1" selected="0">
            <x v="95"/>
          </reference>
          <reference field="30" count="1">
            <x v="1"/>
          </reference>
        </references>
      </pivotArea>
    </format>
    <format dxfId="1481">
      <pivotArea dataOnly="0" labelOnly="1" outline="0" fieldPosition="0">
        <references count="2">
          <reference field="7" count="1" selected="0">
            <x v="96"/>
          </reference>
          <reference field="30" count="1">
            <x v="2"/>
          </reference>
        </references>
      </pivotArea>
    </format>
    <format dxfId="1480">
      <pivotArea dataOnly="0" labelOnly="1" outline="0" fieldPosition="0">
        <references count="2">
          <reference field="7" count="1" selected="0">
            <x v="97"/>
          </reference>
          <reference field="30" count="1">
            <x v="2"/>
          </reference>
        </references>
      </pivotArea>
    </format>
    <format dxfId="1479">
      <pivotArea dataOnly="0" labelOnly="1" outline="0" fieldPosition="0">
        <references count="2">
          <reference field="7" count="1" selected="0">
            <x v="98"/>
          </reference>
          <reference field="30" count="1">
            <x v="0"/>
          </reference>
        </references>
      </pivotArea>
    </format>
    <format dxfId="1478">
      <pivotArea dataOnly="0" labelOnly="1" outline="0" fieldPosition="0">
        <references count="2">
          <reference field="7" count="1" selected="0">
            <x v="99"/>
          </reference>
          <reference field="30" count="1">
            <x v="1"/>
          </reference>
        </references>
      </pivotArea>
    </format>
    <format dxfId="1477">
      <pivotArea dataOnly="0" labelOnly="1" outline="0" fieldPosition="0">
        <references count="2">
          <reference field="7" count="1" selected="0">
            <x v="100"/>
          </reference>
          <reference field="30" count="1">
            <x v="1"/>
          </reference>
        </references>
      </pivotArea>
    </format>
    <format dxfId="1476">
      <pivotArea dataOnly="0" labelOnly="1" outline="0" fieldPosition="0">
        <references count="2">
          <reference field="7" count="1" selected="0">
            <x v="101"/>
          </reference>
          <reference field="30" count="1">
            <x v="2"/>
          </reference>
        </references>
      </pivotArea>
    </format>
    <format dxfId="1475">
      <pivotArea dataOnly="0" labelOnly="1" outline="0" fieldPosition="0">
        <references count="2">
          <reference field="7" count="1" selected="0">
            <x v="102"/>
          </reference>
          <reference field="30" count="1">
            <x v="2"/>
          </reference>
        </references>
      </pivotArea>
    </format>
    <format dxfId="1474">
      <pivotArea dataOnly="0" labelOnly="1" outline="0" fieldPosition="0">
        <references count="2">
          <reference field="7" count="1" selected="0">
            <x v="103"/>
          </reference>
          <reference field="30" count="1">
            <x v="2"/>
          </reference>
        </references>
      </pivotArea>
    </format>
    <format dxfId="1473">
      <pivotArea dataOnly="0" labelOnly="1" outline="0" fieldPosition="0">
        <references count="2">
          <reference field="7" count="1" selected="0">
            <x v="104"/>
          </reference>
          <reference field="30" count="1">
            <x v="2"/>
          </reference>
        </references>
      </pivotArea>
    </format>
    <format dxfId="1472">
      <pivotArea dataOnly="0" labelOnly="1" outline="0" fieldPosition="0">
        <references count="2">
          <reference field="7" count="1" selected="0">
            <x v="105"/>
          </reference>
          <reference field="30" count="1">
            <x v="2"/>
          </reference>
        </references>
      </pivotArea>
    </format>
    <format dxfId="1471">
      <pivotArea dataOnly="0" labelOnly="1" outline="0" fieldPosition="0">
        <references count="2">
          <reference field="7" count="1" selected="0">
            <x v="106"/>
          </reference>
          <reference field="30" count="1">
            <x v="1"/>
          </reference>
        </references>
      </pivotArea>
    </format>
    <format dxfId="1470">
      <pivotArea dataOnly="0" labelOnly="1" outline="0" fieldPosition="0">
        <references count="2">
          <reference field="7" count="1" selected="0">
            <x v="107"/>
          </reference>
          <reference field="30" count="1">
            <x v="2"/>
          </reference>
        </references>
      </pivotArea>
    </format>
    <format dxfId="1469">
      <pivotArea dataOnly="0" labelOnly="1" outline="0" fieldPosition="0">
        <references count="2">
          <reference field="7" count="1" selected="0">
            <x v="108"/>
          </reference>
          <reference field="30" count="1">
            <x v="1"/>
          </reference>
        </references>
      </pivotArea>
    </format>
    <format dxfId="1468">
      <pivotArea dataOnly="0" labelOnly="1" outline="0" fieldPosition="0">
        <references count="2">
          <reference field="7" count="1" selected="0">
            <x v="109"/>
          </reference>
          <reference field="30" count="1">
            <x v="1"/>
          </reference>
        </references>
      </pivotArea>
    </format>
    <format dxfId="1467">
      <pivotArea dataOnly="0" labelOnly="1" outline="0" fieldPosition="0">
        <references count="2">
          <reference field="7" count="1" selected="0">
            <x v="110"/>
          </reference>
          <reference field="30" count="1">
            <x v="1"/>
          </reference>
        </references>
      </pivotArea>
    </format>
    <format dxfId="1466">
      <pivotArea dataOnly="0" labelOnly="1" outline="0" fieldPosition="0">
        <references count="2">
          <reference field="7" count="1" selected="0">
            <x v="111"/>
          </reference>
          <reference field="30" count="1">
            <x v="2"/>
          </reference>
        </references>
      </pivotArea>
    </format>
    <format dxfId="1465">
      <pivotArea dataOnly="0" labelOnly="1" outline="0" fieldPosition="0">
        <references count="2">
          <reference field="7" count="1" selected="0">
            <x v="112"/>
          </reference>
          <reference field="30" count="1">
            <x v="1"/>
          </reference>
        </references>
      </pivotArea>
    </format>
    <format dxfId="1464">
      <pivotArea dataOnly="0" labelOnly="1" outline="0" fieldPosition="0">
        <references count="2">
          <reference field="7" count="1" selected="0">
            <x v="113"/>
          </reference>
          <reference field="30" count="1">
            <x v="2"/>
          </reference>
        </references>
      </pivotArea>
    </format>
    <format dxfId="1463">
      <pivotArea dataOnly="0" labelOnly="1" outline="0" fieldPosition="0">
        <references count="2">
          <reference field="7" count="1" selected="0">
            <x v="114"/>
          </reference>
          <reference field="30" count="1">
            <x v="2"/>
          </reference>
        </references>
      </pivotArea>
    </format>
    <format dxfId="1462">
      <pivotArea dataOnly="0" labelOnly="1" outline="0" fieldPosition="0">
        <references count="2">
          <reference field="7" count="1" selected="0">
            <x v="115"/>
          </reference>
          <reference field="30" count="1">
            <x v="1"/>
          </reference>
        </references>
      </pivotArea>
    </format>
    <format dxfId="1461">
      <pivotArea dataOnly="0" labelOnly="1" outline="0" fieldPosition="0">
        <references count="2">
          <reference field="7" count="1" selected="0">
            <x v="116"/>
          </reference>
          <reference field="30" count="1">
            <x v="1"/>
          </reference>
        </references>
      </pivotArea>
    </format>
    <format dxfId="1460">
      <pivotArea dataOnly="0" labelOnly="1" outline="0" fieldPosition="0">
        <references count="2">
          <reference field="7" count="1" selected="0">
            <x v="117"/>
          </reference>
          <reference field="30" count="1">
            <x v="2"/>
          </reference>
        </references>
      </pivotArea>
    </format>
    <format dxfId="1459">
      <pivotArea dataOnly="0" labelOnly="1" outline="0" fieldPosition="0">
        <references count="2">
          <reference field="7" count="1" selected="0">
            <x v="118"/>
          </reference>
          <reference field="30" count="1">
            <x v="1"/>
          </reference>
        </references>
      </pivotArea>
    </format>
    <format dxfId="1458">
      <pivotArea dataOnly="0" labelOnly="1" outline="0" fieldPosition="0">
        <references count="2">
          <reference field="7" count="1" selected="0">
            <x v="119"/>
          </reference>
          <reference field="30" count="1">
            <x v="2"/>
          </reference>
        </references>
      </pivotArea>
    </format>
    <format dxfId="1457">
      <pivotArea dataOnly="0" labelOnly="1" outline="0" fieldPosition="0">
        <references count="2">
          <reference field="7" count="1" selected="0">
            <x v="120"/>
          </reference>
          <reference field="30" count="1">
            <x v="1"/>
          </reference>
        </references>
      </pivotArea>
    </format>
    <format dxfId="1456">
      <pivotArea dataOnly="0" labelOnly="1" outline="0" fieldPosition="0">
        <references count="2">
          <reference field="7" count="1" selected="0">
            <x v="121"/>
          </reference>
          <reference field="30" count="1">
            <x v="1"/>
          </reference>
        </references>
      </pivotArea>
    </format>
    <format dxfId="1455">
      <pivotArea dataOnly="0" labelOnly="1" outline="0" fieldPosition="0">
        <references count="2">
          <reference field="7" count="1" selected="0">
            <x v="122"/>
          </reference>
          <reference field="30" count="1">
            <x v="1"/>
          </reference>
        </references>
      </pivotArea>
    </format>
    <format dxfId="1454">
      <pivotArea dataOnly="0" labelOnly="1" outline="0" fieldPosition="0">
        <references count="2">
          <reference field="7" count="1" selected="0">
            <x v="123"/>
          </reference>
          <reference field="30" count="1">
            <x v="1"/>
          </reference>
        </references>
      </pivotArea>
    </format>
    <format dxfId="1453">
      <pivotArea dataOnly="0" labelOnly="1" outline="0" fieldPosition="0">
        <references count="2">
          <reference field="7" count="1" selected="0">
            <x v="124"/>
          </reference>
          <reference field="30" count="1">
            <x v="4"/>
          </reference>
        </references>
      </pivotArea>
    </format>
    <format dxfId="1452">
      <pivotArea dataOnly="0" labelOnly="1" outline="0" fieldPosition="0">
        <references count="2">
          <reference field="7" count="1" selected="0">
            <x v="125"/>
          </reference>
          <reference field="30" count="1">
            <x v="2"/>
          </reference>
        </references>
      </pivotArea>
    </format>
    <format dxfId="1451">
      <pivotArea dataOnly="0" labelOnly="1" outline="0" fieldPosition="0">
        <references count="2">
          <reference field="7" count="1" selected="0">
            <x v="126"/>
          </reference>
          <reference field="30" count="1">
            <x v="1"/>
          </reference>
        </references>
      </pivotArea>
    </format>
    <format dxfId="1450">
      <pivotArea dataOnly="0" labelOnly="1" outline="0" fieldPosition="0">
        <references count="2">
          <reference field="7" count="1" selected="0">
            <x v="127"/>
          </reference>
          <reference field="30" count="1">
            <x v="0"/>
          </reference>
        </references>
      </pivotArea>
    </format>
    <format dxfId="1449">
      <pivotArea dataOnly="0" labelOnly="1" outline="0" fieldPosition="0">
        <references count="2">
          <reference field="7" count="1" selected="0">
            <x v="128"/>
          </reference>
          <reference field="30" count="1">
            <x v="1"/>
          </reference>
        </references>
      </pivotArea>
    </format>
    <format dxfId="1448">
      <pivotArea dataOnly="0" labelOnly="1" outline="0" fieldPosition="0">
        <references count="2">
          <reference field="7" count="1" selected="0">
            <x v="129"/>
          </reference>
          <reference field="30" count="1">
            <x v="1"/>
          </reference>
        </references>
      </pivotArea>
    </format>
    <format dxfId="1447">
      <pivotArea dataOnly="0" labelOnly="1" outline="0" fieldPosition="0">
        <references count="2">
          <reference field="7" count="1" selected="0">
            <x v="130"/>
          </reference>
          <reference field="30" count="1">
            <x v="1"/>
          </reference>
        </references>
      </pivotArea>
    </format>
    <format dxfId="1446">
      <pivotArea dataOnly="0" labelOnly="1" outline="0" fieldPosition="0">
        <references count="2">
          <reference field="7" count="1" selected="0">
            <x v="131"/>
          </reference>
          <reference field="30" count="1">
            <x v="2"/>
          </reference>
        </references>
      </pivotArea>
    </format>
    <format dxfId="1445">
      <pivotArea dataOnly="0" labelOnly="1" outline="0" fieldPosition="0">
        <references count="2">
          <reference field="7" count="1" selected="0">
            <x v="132"/>
          </reference>
          <reference field="30" count="1">
            <x v="2"/>
          </reference>
        </references>
      </pivotArea>
    </format>
    <format dxfId="1444">
      <pivotArea dataOnly="0" labelOnly="1" outline="0" fieldPosition="0">
        <references count="2">
          <reference field="7" count="1" selected="0">
            <x v="133"/>
          </reference>
          <reference field="30" count="1">
            <x v="2"/>
          </reference>
        </references>
      </pivotArea>
    </format>
    <format dxfId="1443">
      <pivotArea dataOnly="0" labelOnly="1" outline="0" fieldPosition="0">
        <references count="2">
          <reference field="7" count="1" selected="0">
            <x v="2"/>
          </reference>
          <reference field="30" count="1">
            <x v="4"/>
          </reference>
        </references>
      </pivotArea>
    </format>
    <format dxfId="1442">
      <pivotArea dataOnly="0" labelOnly="1" outline="0" fieldPosition="0">
        <references count="2">
          <reference field="7" count="1" selected="0">
            <x v="16"/>
          </reference>
          <reference field="30" count="1">
            <x v="2"/>
          </reference>
        </references>
      </pivotArea>
    </format>
    <format dxfId="1441">
      <pivotArea dataOnly="0" labelOnly="1" outline="0" fieldPosition="0">
        <references count="2">
          <reference field="7" count="1" selected="0">
            <x v="20"/>
          </reference>
          <reference field="30" count="1">
            <x v="1"/>
          </reference>
        </references>
      </pivotArea>
    </format>
    <format dxfId="1440">
      <pivotArea dataOnly="0" labelOnly="1" outline="0" fieldPosition="0">
        <references count="2">
          <reference field="7" count="1" selected="0">
            <x v="27"/>
          </reference>
          <reference field="30" count="1">
            <x v="4"/>
          </reference>
        </references>
      </pivotArea>
    </format>
    <format dxfId="1439">
      <pivotArea dataOnly="0" labelOnly="1" outline="0" fieldPosition="0">
        <references count="2">
          <reference field="7" count="1" selected="0">
            <x v="30"/>
          </reference>
          <reference field="30" count="1">
            <x v="4"/>
          </reference>
        </references>
      </pivotArea>
    </format>
    <format dxfId="1438">
      <pivotArea dataOnly="0" labelOnly="1" outline="0" fieldPosition="0">
        <references count="2">
          <reference field="7" count="1" selected="0">
            <x v="36"/>
          </reference>
          <reference field="30" count="1">
            <x v="2"/>
          </reference>
        </references>
      </pivotArea>
    </format>
    <format dxfId="1437">
      <pivotArea dataOnly="0" labelOnly="1" outline="0" fieldPosition="0">
        <references count="2">
          <reference field="7" count="1" selected="0">
            <x v="43"/>
          </reference>
          <reference field="30" count="1">
            <x v="1"/>
          </reference>
        </references>
      </pivotArea>
    </format>
    <format dxfId="1436">
      <pivotArea dataOnly="0" labelOnly="1" outline="0" fieldPosition="0">
        <references count="2">
          <reference field="7" count="1" selected="0">
            <x v="44"/>
          </reference>
          <reference field="30" count="1">
            <x v="1"/>
          </reference>
        </references>
      </pivotArea>
    </format>
    <format dxfId="1435">
      <pivotArea dataOnly="0" labelOnly="1" outline="0" fieldPosition="0">
        <references count="2">
          <reference field="7" count="1" selected="0">
            <x v="46"/>
          </reference>
          <reference field="30" count="1">
            <x v="4"/>
          </reference>
        </references>
      </pivotArea>
    </format>
    <format dxfId="1434">
      <pivotArea dataOnly="0" labelOnly="1" outline="0" fieldPosition="0">
        <references count="2">
          <reference field="7" count="1" selected="0">
            <x v="47"/>
          </reference>
          <reference field="30" count="1">
            <x v="1"/>
          </reference>
        </references>
      </pivotArea>
    </format>
    <format dxfId="1433">
      <pivotArea dataOnly="0" labelOnly="1" outline="0" fieldPosition="0">
        <references count="2">
          <reference field="7" count="1" selected="0">
            <x v="62"/>
          </reference>
          <reference field="30" count="1">
            <x v="4"/>
          </reference>
        </references>
      </pivotArea>
    </format>
    <format dxfId="1432">
      <pivotArea dataOnly="0" labelOnly="1" outline="0" fieldPosition="0">
        <references count="2">
          <reference field="7" count="1" selected="0">
            <x v="68"/>
          </reference>
          <reference field="30" count="1">
            <x v="4"/>
          </reference>
        </references>
      </pivotArea>
    </format>
    <format dxfId="1431">
      <pivotArea dataOnly="0" labelOnly="1" outline="0" fieldPosition="0">
        <references count="2">
          <reference field="7" count="1" selected="0">
            <x v="73"/>
          </reference>
          <reference field="30" count="1">
            <x v="4"/>
          </reference>
        </references>
      </pivotArea>
    </format>
    <format dxfId="1430">
      <pivotArea dataOnly="0" labelOnly="1" outline="0" fieldPosition="0">
        <references count="2">
          <reference field="7" count="1" selected="0">
            <x v="75"/>
          </reference>
          <reference field="30" count="1">
            <x v="4"/>
          </reference>
        </references>
      </pivotArea>
    </format>
    <format dxfId="1429">
      <pivotArea dataOnly="0" labelOnly="1" outline="0" fieldPosition="0">
        <references count="2">
          <reference field="7" count="1" selected="0">
            <x v="76"/>
          </reference>
          <reference field="30" count="1">
            <x v="4"/>
          </reference>
        </references>
      </pivotArea>
    </format>
    <format dxfId="1428">
      <pivotArea dataOnly="0" labelOnly="1" outline="0" fieldPosition="0">
        <references count="2">
          <reference field="7" count="1" selected="0">
            <x v="77"/>
          </reference>
          <reference field="30" count="1">
            <x v="4"/>
          </reference>
        </references>
      </pivotArea>
    </format>
    <format dxfId="1427">
      <pivotArea dataOnly="0" labelOnly="1" outline="0" fieldPosition="0">
        <references count="2">
          <reference field="7" count="1" selected="0">
            <x v="78"/>
          </reference>
          <reference field="30" count="1">
            <x v="4"/>
          </reference>
        </references>
      </pivotArea>
    </format>
    <format dxfId="1426">
      <pivotArea dataOnly="0" labelOnly="1" outline="0" fieldPosition="0">
        <references count="2">
          <reference field="7" count="1" selected="0">
            <x v="79"/>
          </reference>
          <reference field="30" count="1">
            <x v="4"/>
          </reference>
        </references>
      </pivotArea>
    </format>
    <format dxfId="1425">
      <pivotArea dataOnly="0" labelOnly="1" outline="0" fieldPosition="0">
        <references count="2">
          <reference field="7" count="1" selected="0">
            <x v="80"/>
          </reference>
          <reference field="30" count="1">
            <x v="4"/>
          </reference>
        </references>
      </pivotArea>
    </format>
    <format dxfId="1424">
      <pivotArea dataOnly="0" labelOnly="1" outline="0" fieldPosition="0">
        <references count="2">
          <reference field="7" count="1" selected="0">
            <x v="81"/>
          </reference>
          <reference field="30" count="1">
            <x v="9"/>
          </reference>
        </references>
      </pivotArea>
    </format>
    <format dxfId="1423">
      <pivotArea dataOnly="0" labelOnly="1" outline="0" fieldPosition="0">
        <references count="2">
          <reference field="7" count="1" selected="0">
            <x v="82"/>
          </reference>
          <reference field="30" count="1">
            <x v="9"/>
          </reference>
        </references>
      </pivotArea>
    </format>
    <format dxfId="1422">
      <pivotArea dataOnly="0" labelOnly="1" outline="0" fieldPosition="0">
        <references count="2">
          <reference field="7" count="1" selected="0">
            <x v="83"/>
          </reference>
          <reference field="30" count="1">
            <x v="9"/>
          </reference>
        </references>
      </pivotArea>
    </format>
    <format dxfId="1421">
      <pivotArea dataOnly="0" labelOnly="1" outline="0" fieldPosition="0">
        <references count="2">
          <reference field="7" count="1" selected="0">
            <x v="84"/>
          </reference>
          <reference field="30" count="1">
            <x v="0"/>
          </reference>
        </references>
      </pivotArea>
    </format>
    <format dxfId="1420">
      <pivotArea dataOnly="0" labelOnly="1" outline="0" fieldPosition="0">
        <references count="2">
          <reference field="7" count="1" selected="0">
            <x v="85"/>
          </reference>
          <reference field="30" count="1">
            <x v="1"/>
          </reference>
        </references>
      </pivotArea>
    </format>
    <format dxfId="1419">
      <pivotArea dataOnly="0" labelOnly="1" outline="0" fieldPosition="0">
        <references count="2">
          <reference field="7" count="1" selected="0">
            <x v="86"/>
          </reference>
          <reference field="30" count="1">
            <x v="1"/>
          </reference>
        </references>
      </pivotArea>
    </format>
    <format dxfId="1418">
      <pivotArea dataOnly="0" labelOnly="1" outline="0" fieldPosition="0">
        <references count="2">
          <reference field="7" count="1" selected="0">
            <x v="87"/>
          </reference>
          <reference field="30" count="1">
            <x v="9"/>
          </reference>
        </references>
      </pivotArea>
    </format>
    <format dxfId="1417">
      <pivotArea dataOnly="0" labelOnly="1" outline="0" fieldPosition="0">
        <references count="2">
          <reference field="7" count="1" selected="0">
            <x v="88"/>
          </reference>
          <reference field="30" count="1">
            <x v="9"/>
          </reference>
        </references>
      </pivotArea>
    </format>
    <format dxfId="1416">
      <pivotArea dataOnly="0" labelOnly="1" outline="0" fieldPosition="0">
        <references count="2">
          <reference field="7" count="1" selected="0">
            <x v="89"/>
          </reference>
          <reference field="30" count="1">
            <x v="9"/>
          </reference>
        </references>
      </pivotArea>
    </format>
    <format dxfId="1415">
      <pivotArea dataOnly="0" labelOnly="1" outline="0" fieldPosition="0">
        <references count="2">
          <reference field="7" count="1" selected="0">
            <x v="90"/>
          </reference>
          <reference field="30" count="1">
            <x v="1"/>
          </reference>
        </references>
      </pivotArea>
    </format>
    <format dxfId="1414">
      <pivotArea dataOnly="0" labelOnly="1" outline="0" fieldPosition="0">
        <references count="2">
          <reference field="7" count="1" selected="0">
            <x v="91"/>
          </reference>
          <reference field="30" count="1">
            <x v="1"/>
          </reference>
        </references>
      </pivotArea>
    </format>
    <format dxfId="1413">
      <pivotArea dataOnly="0" labelOnly="1" outline="0" fieldPosition="0">
        <references count="2">
          <reference field="7" count="1" selected="0">
            <x v="92"/>
          </reference>
          <reference field="30" count="1">
            <x v="9"/>
          </reference>
        </references>
      </pivotArea>
    </format>
    <format dxfId="1412">
      <pivotArea dataOnly="0" labelOnly="1" outline="0" fieldPosition="0">
        <references count="2">
          <reference field="7" count="1" selected="0">
            <x v="93"/>
          </reference>
          <reference field="30" count="1">
            <x v="9"/>
          </reference>
        </references>
      </pivotArea>
    </format>
    <format dxfId="1411">
      <pivotArea dataOnly="0" labelOnly="1" outline="0" fieldPosition="0">
        <references count="2">
          <reference field="7" count="1" selected="0">
            <x v="94"/>
          </reference>
          <reference field="30" count="1">
            <x v="1"/>
          </reference>
        </references>
      </pivotArea>
    </format>
    <format dxfId="1410">
      <pivotArea dataOnly="0" labelOnly="1" outline="0" fieldPosition="0">
        <references count="2">
          <reference field="7" count="1" selected="0">
            <x v="95"/>
          </reference>
          <reference field="30" count="1">
            <x v="9"/>
          </reference>
        </references>
      </pivotArea>
    </format>
    <format dxfId="1409">
      <pivotArea dataOnly="0" labelOnly="1" outline="0" fieldPosition="0">
        <references count="2">
          <reference field="7" count="1" selected="0">
            <x v="96"/>
          </reference>
          <reference field="30" count="1">
            <x v="4"/>
          </reference>
        </references>
      </pivotArea>
    </format>
    <format dxfId="1408">
      <pivotArea dataOnly="0" labelOnly="1" outline="0" fieldPosition="0">
        <references count="2">
          <reference field="7" count="1" selected="0">
            <x v="97"/>
          </reference>
          <reference field="30" count="1">
            <x v="4"/>
          </reference>
        </references>
      </pivotArea>
    </format>
    <format dxfId="1407">
      <pivotArea dataOnly="0" labelOnly="1" outline="0" fieldPosition="0">
        <references count="2">
          <reference field="7" count="1" selected="0">
            <x v="98"/>
          </reference>
          <reference field="30" count="1">
            <x v="4"/>
          </reference>
        </references>
      </pivotArea>
    </format>
    <format dxfId="1406">
      <pivotArea dataOnly="0" labelOnly="1" outline="0" fieldPosition="0">
        <references count="2">
          <reference field="7" count="1" selected="0">
            <x v="99"/>
          </reference>
          <reference field="30" count="1">
            <x v="5"/>
          </reference>
        </references>
      </pivotArea>
    </format>
    <format dxfId="1405">
      <pivotArea dataOnly="0" labelOnly="1" outline="0" fieldPosition="0">
        <references count="2">
          <reference field="7" count="1" selected="0">
            <x v="100"/>
          </reference>
          <reference field="30" count="1">
            <x v="4"/>
          </reference>
        </references>
      </pivotArea>
    </format>
    <format dxfId="1404">
      <pivotArea dataOnly="0" labelOnly="1" outline="0" fieldPosition="0">
        <references count="2">
          <reference field="7" count="1" selected="0">
            <x v="101"/>
          </reference>
          <reference field="30" count="1">
            <x v="4"/>
          </reference>
        </references>
      </pivotArea>
    </format>
    <format dxfId="1403">
      <pivotArea dataOnly="0" labelOnly="1" outline="0" fieldPosition="0">
        <references count="2">
          <reference field="7" count="1" selected="0">
            <x v="102"/>
          </reference>
          <reference field="30" count="1">
            <x v="4"/>
          </reference>
        </references>
      </pivotArea>
    </format>
    <format dxfId="1402">
      <pivotArea dataOnly="0" labelOnly="1" outline="0" fieldPosition="0">
        <references count="2">
          <reference field="7" count="1" selected="0">
            <x v="103"/>
          </reference>
          <reference field="30" count="1">
            <x v="4"/>
          </reference>
        </references>
      </pivotArea>
    </format>
    <format dxfId="1401">
      <pivotArea dataOnly="0" labelOnly="1" outline="0" fieldPosition="0">
        <references count="2">
          <reference field="7" count="1" selected="0">
            <x v="104"/>
          </reference>
          <reference field="30" count="1">
            <x v="4"/>
          </reference>
        </references>
      </pivotArea>
    </format>
    <format dxfId="1400">
      <pivotArea dataOnly="0" labelOnly="1" outline="0" fieldPosition="0">
        <references count="2">
          <reference field="7" count="1" selected="0">
            <x v="105"/>
          </reference>
          <reference field="30" count="1">
            <x v="4"/>
          </reference>
        </references>
      </pivotArea>
    </format>
    <format dxfId="1399">
      <pivotArea dataOnly="0" labelOnly="1" outline="0" fieldPosition="0">
        <references count="2">
          <reference field="7" count="1" selected="0">
            <x v="106"/>
          </reference>
          <reference field="30" count="1">
            <x v="4"/>
          </reference>
        </references>
      </pivotArea>
    </format>
    <format dxfId="1398">
      <pivotArea dataOnly="0" labelOnly="1" outline="0" fieldPosition="0">
        <references count="2">
          <reference field="7" count="1" selected="0">
            <x v="107"/>
          </reference>
          <reference field="30" count="1">
            <x v="4"/>
          </reference>
        </references>
      </pivotArea>
    </format>
    <format dxfId="1397">
      <pivotArea dataOnly="0" labelOnly="1" outline="0" fieldPosition="0">
        <references count="2">
          <reference field="7" count="1" selected="0">
            <x v="108"/>
          </reference>
          <reference field="30" count="1">
            <x v="4"/>
          </reference>
        </references>
      </pivotArea>
    </format>
    <format dxfId="1396">
      <pivotArea dataOnly="0" labelOnly="1" outline="0" fieldPosition="0">
        <references count="2">
          <reference field="7" count="1" selected="0">
            <x v="109"/>
          </reference>
          <reference field="30" count="1">
            <x v="4"/>
          </reference>
        </references>
      </pivotArea>
    </format>
    <format dxfId="1395">
      <pivotArea dataOnly="0" labelOnly="1" outline="0" fieldPosition="0">
        <references count="2">
          <reference field="7" count="1" selected="0">
            <x v="110"/>
          </reference>
          <reference field="30" count="1">
            <x v="4"/>
          </reference>
        </references>
      </pivotArea>
    </format>
    <format dxfId="1394">
      <pivotArea dataOnly="0" labelOnly="1" outline="0" fieldPosition="0">
        <references count="2">
          <reference field="7" count="1" selected="0">
            <x v="111"/>
          </reference>
          <reference field="30" count="1">
            <x v="4"/>
          </reference>
        </references>
      </pivotArea>
    </format>
    <format dxfId="1393">
      <pivotArea dataOnly="0" labelOnly="1" outline="0" fieldPosition="0">
        <references count="2">
          <reference field="7" count="1" selected="0">
            <x v="112"/>
          </reference>
          <reference field="30" count="1">
            <x v="4"/>
          </reference>
        </references>
      </pivotArea>
    </format>
    <format dxfId="1392">
      <pivotArea dataOnly="0" labelOnly="1" outline="0" fieldPosition="0">
        <references count="2">
          <reference field="7" count="1" selected="0">
            <x v="113"/>
          </reference>
          <reference field="30" count="1">
            <x v="4"/>
          </reference>
        </references>
      </pivotArea>
    </format>
    <format dxfId="1391">
      <pivotArea dataOnly="0" labelOnly="1" outline="0" fieldPosition="0">
        <references count="2">
          <reference field="7" count="1" selected="0">
            <x v="114"/>
          </reference>
          <reference field="30" count="1">
            <x v="4"/>
          </reference>
        </references>
      </pivotArea>
    </format>
    <format dxfId="1390">
      <pivotArea dataOnly="0" labelOnly="1" outline="0" fieldPosition="0">
        <references count="2">
          <reference field="7" count="1" selected="0">
            <x v="115"/>
          </reference>
          <reference field="30" count="1">
            <x v="4"/>
          </reference>
        </references>
      </pivotArea>
    </format>
    <format dxfId="1389">
      <pivotArea dataOnly="0" labelOnly="1" outline="0" fieldPosition="0">
        <references count="2">
          <reference field="7" count="1" selected="0">
            <x v="116"/>
          </reference>
          <reference field="30" count="1">
            <x v="4"/>
          </reference>
        </references>
      </pivotArea>
    </format>
    <format dxfId="1388">
      <pivotArea dataOnly="0" labelOnly="1" outline="0" fieldPosition="0">
        <references count="2">
          <reference field="7" count="1" selected="0">
            <x v="117"/>
          </reference>
          <reference field="30" count="1">
            <x v="4"/>
          </reference>
        </references>
      </pivotArea>
    </format>
    <format dxfId="1387">
      <pivotArea dataOnly="0" labelOnly="1" outline="0" fieldPosition="0">
        <references count="2">
          <reference field="7" count="1" selected="0">
            <x v="118"/>
          </reference>
          <reference field="30" count="1">
            <x v="5"/>
          </reference>
        </references>
      </pivotArea>
    </format>
    <format dxfId="1386">
      <pivotArea dataOnly="0" labelOnly="1" outline="0" fieldPosition="0">
        <references count="2">
          <reference field="7" count="1" selected="0">
            <x v="119"/>
          </reference>
          <reference field="30" count="1">
            <x v="4"/>
          </reference>
        </references>
      </pivotArea>
    </format>
    <format dxfId="1385">
      <pivotArea dataOnly="0" labelOnly="1" outline="0" fieldPosition="0">
        <references count="2">
          <reference field="7" count="1" selected="0">
            <x v="120"/>
          </reference>
          <reference field="30" count="1">
            <x v="5"/>
          </reference>
        </references>
      </pivotArea>
    </format>
    <format dxfId="1384">
      <pivotArea dataOnly="0" labelOnly="1" outline="0" fieldPosition="0">
        <references count="2">
          <reference field="7" count="1" selected="0">
            <x v="121"/>
          </reference>
          <reference field="30" count="1">
            <x v="4"/>
          </reference>
        </references>
      </pivotArea>
    </format>
    <format dxfId="1383">
      <pivotArea dataOnly="0" labelOnly="1" outline="0" fieldPosition="0">
        <references count="2">
          <reference field="7" count="1" selected="0">
            <x v="122"/>
          </reference>
          <reference field="30" count="1">
            <x v="4"/>
          </reference>
        </references>
      </pivotArea>
    </format>
    <format dxfId="1382">
      <pivotArea dataOnly="0" labelOnly="1" outline="0" fieldPosition="0">
        <references count="2">
          <reference field="7" count="1" selected="0">
            <x v="123"/>
          </reference>
          <reference field="30" count="1">
            <x v="2"/>
          </reference>
        </references>
      </pivotArea>
    </format>
    <format dxfId="1381">
      <pivotArea dataOnly="0" labelOnly="1" outline="0" fieldPosition="0">
        <references count="2">
          <reference field="7" count="1" selected="0">
            <x v="124"/>
          </reference>
          <reference field="30" count="1">
            <x v="4"/>
          </reference>
        </references>
      </pivotArea>
    </format>
    <format dxfId="1380">
      <pivotArea dataOnly="0" labelOnly="1" outline="0" fieldPosition="0">
        <references count="2">
          <reference field="7" count="1" selected="0">
            <x v="125"/>
          </reference>
          <reference field="30" count="1">
            <x v="4"/>
          </reference>
        </references>
      </pivotArea>
    </format>
    <format dxfId="1379">
      <pivotArea dataOnly="0" labelOnly="1" outline="0" fieldPosition="0">
        <references count="2">
          <reference field="7" count="1" selected="0">
            <x v="126"/>
          </reference>
          <reference field="30" count="1">
            <x v="4"/>
          </reference>
        </references>
      </pivotArea>
    </format>
    <format dxfId="1378">
      <pivotArea dataOnly="0" labelOnly="1" outline="0" fieldPosition="0">
        <references count="2">
          <reference field="7" count="1" selected="0">
            <x v="127"/>
          </reference>
          <reference field="30" count="1">
            <x v="4"/>
          </reference>
        </references>
      </pivotArea>
    </format>
    <format dxfId="1377">
      <pivotArea dataOnly="0" labelOnly="1" outline="0" fieldPosition="0">
        <references count="2">
          <reference field="7" count="1" selected="0">
            <x v="128"/>
          </reference>
          <reference field="30" count="1">
            <x v="2"/>
          </reference>
        </references>
      </pivotArea>
    </format>
    <format dxfId="1376">
      <pivotArea dataOnly="0" labelOnly="1" outline="0" fieldPosition="0">
        <references count="2">
          <reference field="7" count="1" selected="0">
            <x v="129"/>
          </reference>
          <reference field="30" count="1">
            <x v="1"/>
          </reference>
        </references>
      </pivotArea>
    </format>
    <format dxfId="1375">
      <pivotArea dataOnly="0" labelOnly="1" outline="0" fieldPosition="0">
        <references count="2">
          <reference field="7" count="1" selected="0">
            <x v="130"/>
          </reference>
          <reference field="30" count="1">
            <x v="1"/>
          </reference>
        </references>
      </pivotArea>
    </format>
    <format dxfId="1374">
      <pivotArea dataOnly="0" labelOnly="1" outline="0" fieldPosition="0">
        <references count="2">
          <reference field="7" count="1" selected="0">
            <x v="131"/>
          </reference>
          <reference field="30" count="1">
            <x v="1"/>
          </reference>
        </references>
      </pivotArea>
    </format>
    <format dxfId="1373">
      <pivotArea dataOnly="0" labelOnly="1" outline="0" fieldPosition="0">
        <references count="2">
          <reference field="7" count="1" selected="0">
            <x v="132"/>
          </reference>
          <reference field="30" count="1">
            <x v="2"/>
          </reference>
        </references>
      </pivotArea>
    </format>
    <format dxfId="1372">
      <pivotArea dataOnly="0" labelOnly="1" outline="0" fieldPosition="0">
        <references count="2">
          <reference field="7" count="1" selected="0">
            <x v="133"/>
          </reference>
          <reference field="30" count="1">
            <x v="1"/>
          </reference>
        </references>
      </pivotArea>
    </format>
    <format dxfId="1371">
      <pivotArea dataOnly="0" labelOnly="1" outline="0" fieldPosition="0">
        <references count="2">
          <reference field="7" count="1" selected="0">
            <x v="2"/>
          </reference>
          <reference field="30" count="1">
            <x v="4"/>
          </reference>
        </references>
      </pivotArea>
    </format>
    <format dxfId="1370">
      <pivotArea dataOnly="0" labelOnly="1" outline="0" fieldPosition="0">
        <references count="2">
          <reference field="7" count="1" selected="0">
            <x v="16"/>
          </reference>
          <reference field="30" count="1">
            <x v="2"/>
          </reference>
        </references>
      </pivotArea>
    </format>
    <format dxfId="1369">
      <pivotArea dataOnly="0" labelOnly="1" outline="0" fieldPosition="0">
        <references count="2">
          <reference field="7" count="1" selected="0">
            <x v="20"/>
          </reference>
          <reference field="30" count="1">
            <x v="1"/>
          </reference>
        </references>
      </pivotArea>
    </format>
    <format dxfId="1368">
      <pivotArea dataOnly="0" labelOnly="1" outline="0" fieldPosition="0">
        <references count="2">
          <reference field="7" count="1" selected="0">
            <x v="27"/>
          </reference>
          <reference field="30" count="1">
            <x v="4"/>
          </reference>
        </references>
      </pivotArea>
    </format>
    <format dxfId="1367">
      <pivotArea dataOnly="0" labelOnly="1" outline="0" fieldPosition="0">
        <references count="2">
          <reference field="7" count="1" selected="0">
            <x v="30"/>
          </reference>
          <reference field="30" count="1">
            <x v="4"/>
          </reference>
        </references>
      </pivotArea>
    </format>
    <format dxfId="1366">
      <pivotArea dataOnly="0" labelOnly="1" outline="0" fieldPosition="0">
        <references count="2">
          <reference field="7" count="1" selected="0">
            <x v="36"/>
          </reference>
          <reference field="30" count="1">
            <x v="2"/>
          </reference>
        </references>
      </pivotArea>
    </format>
    <format dxfId="1365">
      <pivotArea dataOnly="0" labelOnly="1" outline="0" fieldPosition="0">
        <references count="2">
          <reference field="7" count="1" selected="0">
            <x v="43"/>
          </reference>
          <reference field="30" count="1">
            <x v="1"/>
          </reference>
        </references>
      </pivotArea>
    </format>
    <format dxfId="1364">
      <pivotArea dataOnly="0" labelOnly="1" outline="0" fieldPosition="0">
        <references count="2">
          <reference field="7" count="1" selected="0">
            <x v="44"/>
          </reference>
          <reference field="30" count="1">
            <x v="1"/>
          </reference>
        </references>
      </pivotArea>
    </format>
    <format dxfId="1363">
      <pivotArea dataOnly="0" labelOnly="1" outline="0" fieldPosition="0">
        <references count="2">
          <reference field="7" count="1" selected="0">
            <x v="46"/>
          </reference>
          <reference field="30" count="1">
            <x v="4"/>
          </reference>
        </references>
      </pivotArea>
    </format>
    <format dxfId="1362">
      <pivotArea dataOnly="0" labelOnly="1" outline="0" fieldPosition="0">
        <references count="2">
          <reference field="7" count="1" selected="0">
            <x v="47"/>
          </reference>
          <reference field="30" count="1">
            <x v="1"/>
          </reference>
        </references>
      </pivotArea>
    </format>
    <format dxfId="1361">
      <pivotArea dataOnly="0" labelOnly="1" outline="0" fieldPosition="0">
        <references count="2">
          <reference field="7" count="1" selected="0">
            <x v="62"/>
          </reference>
          <reference field="30" count="1">
            <x v="4"/>
          </reference>
        </references>
      </pivotArea>
    </format>
    <format dxfId="1360">
      <pivotArea dataOnly="0" labelOnly="1" outline="0" fieldPosition="0">
        <references count="2">
          <reference field="7" count="1" selected="0">
            <x v="68"/>
          </reference>
          <reference field="30" count="1">
            <x v="4"/>
          </reference>
        </references>
      </pivotArea>
    </format>
    <format dxfId="1359">
      <pivotArea dataOnly="0" labelOnly="1" outline="0" fieldPosition="0">
        <references count="2">
          <reference field="7" count="1" selected="0">
            <x v="73"/>
          </reference>
          <reference field="30" count="1">
            <x v="4"/>
          </reference>
        </references>
      </pivotArea>
    </format>
    <format dxfId="1358">
      <pivotArea dataOnly="0" labelOnly="1" outline="0" fieldPosition="0">
        <references count="2">
          <reference field="7" count="1" selected="0">
            <x v="75"/>
          </reference>
          <reference field="30" count="1">
            <x v="4"/>
          </reference>
        </references>
      </pivotArea>
    </format>
    <format dxfId="1357">
      <pivotArea dataOnly="0" labelOnly="1" outline="0" fieldPosition="0">
        <references count="2">
          <reference field="7" count="1" selected="0">
            <x v="76"/>
          </reference>
          <reference field="30" count="1">
            <x v="4"/>
          </reference>
        </references>
      </pivotArea>
    </format>
    <format dxfId="1356">
      <pivotArea dataOnly="0" labelOnly="1" outline="0" fieldPosition="0">
        <references count="2">
          <reference field="7" count="1" selected="0">
            <x v="77"/>
          </reference>
          <reference field="30" count="1">
            <x v="4"/>
          </reference>
        </references>
      </pivotArea>
    </format>
    <format dxfId="1355">
      <pivotArea dataOnly="0" labelOnly="1" outline="0" fieldPosition="0">
        <references count="2">
          <reference field="7" count="1" selected="0">
            <x v="78"/>
          </reference>
          <reference field="30" count="1">
            <x v="4"/>
          </reference>
        </references>
      </pivotArea>
    </format>
    <format dxfId="1354">
      <pivotArea dataOnly="0" labelOnly="1" outline="0" fieldPosition="0">
        <references count="2">
          <reference field="7" count="1" selected="0">
            <x v="79"/>
          </reference>
          <reference field="30" count="1">
            <x v="4"/>
          </reference>
        </references>
      </pivotArea>
    </format>
    <format dxfId="1353">
      <pivotArea dataOnly="0" labelOnly="1" outline="0" fieldPosition="0">
        <references count="2">
          <reference field="7" count="1" selected="0">
            <x v="80"/>
          </reference>
          <reference field="30" count="1">
            <x v="4"/>
          </reference>
        </references>
      </pivotArea>
    </format>
    <format dxfId="1352">
      <pivotArea dataOnly="0" labelOnly="1" outline="0" fieldPosition="0">
        <references count="2">
          <reference field="7" count="1" selected="0">
            <x v="81"/>
          </reference>
          <reference field="30" count="1">
            <x v="9"/>
          </reference>
        </references>
      </pivotArea>
    </format>
    <format dxfId="1351">
      <pivotArea dataOnly="0" labelOnly="1" outline="0" fieldPosition="0">
        <references count="2">
          <reference field="7" count="1" selected="0">
            <x v="82"/>
          </reference>
          <reference field="30" count="1">
            <x v="9"/>
          </reference>
        </references>
      </pivotArea>
    </format>
    <format dxfId="1350">
      <pivotArea dataOnly="0" labelOnly="1" outline="0" fieldPosition="0">
        <references count="2">
          <reference field="7" count="1" selected="0">
            <x v="83"/>
          </reference>
          <reference field="30" count="1">
            <x v="9"/>
          </reference>
        </references>
      </pivotArea>
    </format>
    <format dxfId="1349">
      <pivotArea dataOnly="0" labelOnly="1" outline="0" fieldPosition="0">
        <references count="2">
          <reference field="7" count="1" selected="0">
            <x v="84"/>
          </reference>
          <reference field="30" count="1">
            <x v="0"/>
          </reference>
        </references>
      </pivotArea>
    </format>
    <format dxfId="1348">
      <pivotArea dataOnly="0" labelOnly="1" outline="0" fieldPosition="0">
        <references count="2">
          <reference field="7" count="1" selected="0">
            <x v="85"/>
          </reference>
          <reference field="30" count="1">
            <x v="1"/>
          </reference>
        </references>
      </pivotArea>
    </format>
    <format dxfId="1347">
      <pivotArea dataOnly="0" labelOnly="1" outline="0" fieldPosition="0">
        <references count="2">
          <reference field="7" count="1" selected="0">
            <x v="86"/>
          </reference>
          <reference field="30" count="1">
            <x v="1"/>
          </reference>
        </references>
      </pivotArea>
    </format>
    <format dxfId="1346">
      <pivotArea dataOnly="0" labelOnly="1" outline="0" fieldPosition="0">
        <references count="2">
          <reference field="7" count="1" selected="0">
            <x v="87"/>
          </reference>
          <reference field="30" count="1">
            <x v="9"/>
          </reference>
        </references>
      </pivotArea>
    </format>
    <format dxfId="1345">
      <pivotArea dataOnly="0" labelOnly="1" outline="0" fieldPosition="0">
        <references count="2">
          <reference field="7" count="1" selected="0">
            <x v="88"/>
          </reference>
          <reference field="30" count="1">
            <x v="9"/>
          </reference>
        </references>
      </pivotArea>
    </format>
    <format dxfId="1344">
      <pivotArea dataOnly="0" labelOnly="1" outline="0" fieldPosition="0">
        <references count="2">
          <reference field="7" count="1" selected="0">
            <x v="89"/>
          </reference>
          <reference field="30" count="1">
            <x v="9"/>
          </reference>
        </references>
      </pivotArea>
    </format>
    <format dxfId="1343">
      <pivotArea dataOnly="0" labelOnly="1" outline="0" fieldPosition="0">
        <references count="2">
          <reference field="7" count="1" selected="0">
            <x v="90"/>
          </reference>
          <reference field="30" count="1">
            <x v="1"/>
          </reference>
        </references>
      </pivotArea>
    </format>
    <format dxfId="1342">
      <pivotArea dataOnly="0" labelOnly="1" outline="0" fieldPosition="0">
        <references count="2">
          <reference field="7" count="1" selected="0">
            <x v="91"/>
          </reference>
          <reference field="30" count="1">
            <x v="1"/>
          </reference>
        </references>
      </pivotArea>
    </format>
    <format dxfId="1341">
      <pivotArea dataOnly="0" labelOnly="1" outline="0" fieldPosition="0">
        <references count="2">
          <reference field="7" count="1" selected="0">
            <x v="92"/>
          </reference>
          <reference field="30" count="1">
            <x v="9"/>
          </reference>
        </references>
      </pivotArea>
    </format>
    <format dxfId="1340">
      <pivotArea dataOnly="0" labelOnly="1" outline="0" fieldPosition="0">
        <references count="2">
          <reference field="7" count="1" selected="0">
            <x v="93"/>
          </reference>
          <reference field="30" count="1">
            <x v="9"/>
          </reference>
        </references>
      </pivotArea>
    </format>
    <format dxfId="1339">
      <pivotArea dataOnly="0" labelOnly="1" outline="0" fieldPosition="0">
        <references count="2">
          <reference field="7" count="1" selected="0">
            <x v="94"/>
          </reference>
          <reference field="30" count="1">
            <x v="1"/>
          </reference>
        </references>
      </pivotArea>
    </format>
    <format dxfId="1338">
      <pivotArea dataOnly="0" labelOnly="1" outline="0" fieldPosition="0">
        <references count="2">
          <reference field="7" count="1" selected="0">
            <x v="95"/>
          </reference>
          <reference field="30" count="1">
            <x v="9"/>
          </reference>
        </references>
      </pivotArea>
    </format>
    <format dxfId="1337">
      <pivotArea dataOnly="0" labelOnly="1" outline="0" fieldPosition="0">
        <references count="2">
          <reference field="7" count="1" selected="0">
            <x v="96"/>
          </reference>
          <reference field="30" count="1">
            <x v="4"/>
          </reference>
        </references>
      </pivotArea>
    </format>
    <format dxfId="1336">
      <pivotArea dataOnly="0" labelOnly="1" outline="0" fieldPosition="0">
        <references count="2">
          <reference field="7" count="1" selected="0">
            <x v="97"/>
          </reference>
          <reference field="30" count="1">
            <x v="4"/>
          </reference>
        </references>
      </pivotArea>
    </format>
    <format dxfId="1335">
      <pivotArea dataOnly="0" labelOnly="1" outline="0" fieldPosition="0">
        <references count="2">
          <reference field="7" count="1" selected="0">
            <x v="98"/>
          </reference>
          <reference field="30" count="1">
            <x v="4"/>
          </reference>
        </references>
      </pivotArea>
    </format>
    <format dxfId="1334">
      <pivotArea dataOnly="0" labelOnly="1" outline="0" fieldPosition="0">
        <references count="2">
          <reference field="7" count="1" selected="0">
            <x v="99"/>
          </reference>
          <reference field="30" count="1">
            <x v="5"/>
          </reference>
        </references>
      </pivotArea>
    </format>
    <format dxfId="1333">
      <pivotArea dataOnly="0" labelOnly="1" outline="0" fieldPosition="0">
        <references count="2">
          <reference field="7" count="1" selected="0">
            <x v="100"/>
          </reference>
          <reference field="30" count="1">
            <x v="4"/>
          </reference>
        </references>
      </pivotArea>
    </format>
    <format dxfId="1332">
      <pivotArea dataOnly="0" labelOnly="1" outline="0" fieldPosition="0">
        <references count="2">
          <reference field="7" count="1" selected="0">
            <x v="101"/>
          </reference>
          <reference field="30" count="1">
            <x v="4"/>
          </reference>
        </references>
      </pivotArea>
    </format>
    <format dxfId="1331">
      <pivotArea dataOnly="0" labelOnly="1" outline="0" fieldPosition="0">
        <references count="2">
          <reference field="7" count="1" selected="0">
            <x v="102"/>
          </reference>
          <reference field="30" count="1">
            <x v="4"/>
          </reference>
        </references>
      </pivotArea>
    </format>
    <format dxfId="1330">
      <pivotArea dataOnly="0" labelOnly="1" outline="0" fieldPosition="0">
        <references count="2">
          <reference field="7" count="1" selected="0">
            <x v="103"/>
          </reference>
          <reference field="30" count="1">
            <x v="4"/>
          </reference>
        </references>
      </pivotArea>
    </format>
    <format dxfId="1329">
      <pivotArea dataOnly="0" labelOnly="1" outline="0" fieldPosition="0">
        <references count="2">
          <reference field="7" count="1" selected="0">
            <x v="104"/>
          </reference>
          <reference field="30" count="1">
            <x v="4"/>
          </reference>
        </references>
      </pivotArea>
    </format>
    <format dxfId="1328">
      <pivotArea dataOnly="0" labelOnly="1" outline="0" fieldPosition="0">
        <references count="2">
          <reference field="7" count="1" selected="0">
            <x v="105"/>
          </reference>
          <reference field="30" count="1">
            <x v="4"/>
          </reference>
        </references>
      </pivotArea>
    </format>
    <format dxfId="1327">
      <pivotArea dataOnly="0" labelOnly="1" outline="0" fieldPosition="0">
        <references count="2">
          <reference field="7" count="1" selected="0">
            <x v="106"/>
          </reference>
          <reference field="30" count="1">
            <x v="4"/>
          </reference>
        </references>
      </pivotArea>
    </format>
    <format dxfId="1326">
      <pivotArea dataOnly="0" labelOnly="1" outline="0" fieldPosition="0">
        <references count="2">
          <reference field="7" count="1" selected="0">
            <x v="107"/>
          </reference>
          <reference field="30" count="1">
            <x v="4"/>
          </reference>
        </references>
      </pivotArea>
    </format>
    <format dxfId="1325">
      <pivotArea dataOnly="0" labelOnly="1" outline="0" fieldPosition="0">
        <references count="2">
          <reference field="7" count="1" selected="0">
            <x v="108"/>
          </reference>
          <reference field="30" count="1">
            <x v="4"/>
          </reference>
        </references>
      </pivotArea>
    </format>
    <format dxfId="1324">
      <pivotArea dataOnly="0" labelOnly="1" outline="0" fieldPosition="0">
        <references count="2">
          <reference field="7" count="1" selected="0">
            <x v="109"/>
          </reference>
          <reference field="30" count="1">
            <x v="4"/>
          </reference>
        </references>
      </pivotArea>
    </format>
    <format dxfId="1323">
      <pivotArea dataOnly="0" labelOnly="1" outline="0" fieldPosition="0">
        <references count="2">
          <reference field="7" count="1" selected="0">
            <x v="110"/>
          </reference>
          <reference field="30" count="1">
            <x v="4"/>
          </reference>
        </references>
      </pivotArea>
    </format>
    <format dxfId="1322">
      <pivotArea dataOnly="0" labelOnly="1" outline="0" fieldPosition="0">
        <references count="2">
          <reference field="7" count="1" selected="0">
            <x v="111"/>
          </reference>
          <reference field="30" count="1">
            <x v="4"/>
          </reference>
        </references>
      </pivotArea>
    </format>
    <format dxfId="1321">
      <pivotArea dataOnly="0" labelOnly="1" outline="0" fieldPosition="0">
        <references count="2">
          <reference field="7" count="1" selected="0">
            <x v="112"/>
          </reference>
          <reference field="30" count="1">
            <x v="4"/>
          </reference>
        </references>
      </pivotArea>
    </format>
    <format dxfId="1320">
      <pivotArea dataOnly="0" labelOnly="1" outline="0" fieldPosition="0">
        <references count="2">
          <reference field="7" count="1" selected="0">
            <x v="113"/>
          </reference>
          <reference field="30" count="1">
            <x v="4"/>
          </reference>
        </references>
      </pivotArea>
    </format>
    <format dxfId="1319">
      <pivotArea dataOnly="0" labelOnly="1" outline="0" fieldPosition="0">
        <references count="2">
          <reference field="7" count="1" selected="0">
            <x v="114"/>
          </reference>
          <reference field="30" count="1">
            <x v="4"/>
          </reference>
        </references>
      </pivotArea>
    </format>
    <format dxfId="1318">
      <pivotArea dataOnly="0" labelOnly="1" outline="0" fieldPosition="0">
        <references count="2">
          <reference field="7" count="1" selected="0">
            <x v="115"/>
          </reference>
          <reference field="30" count="1">
            <x v="4"/>
          </reference>
        </references>
      </pivotArea>
    </format>
    <format dxfId="1317">
      <pivotArea dataOnly="0" labelOnly="1" outline="0" fieldPosition="0">
        <references count="2">
          <reference field="7" count="1" selected="0">
            <x v="116"/>
          </reference>
          <reference field="30" count="1">
            <x v="4"/>
          </reference>
        </references>
      </pivotArea>
    </format>
    <format dxfId="1316">
      <pivotArea dataOnly="0" labelOnly="1" outline="0" fieldPosition="0">
        <references count="2">
          <reference field="7" count="1" selected="0">
            <x v="117"/>
          </reference>
          <reference field="30" count="1">
            <x v="4"/>
          </reference>
        </references>
      </pivotArea>
    </format>
    <format dxfId="1315">
      <pivotArea dataOnly="0" labelOnly="1" outline="0" fieldPosition="0">
        <references count="2">
          <reference field="7" count="1" selected="0">
            <x v="118"/>
          </reference>
          <reference field="30" count="1">
            <x v="5"/>
          </reference>
        </references>
      </pivotArea>
    </format>
    <format dxfId="1314">
      <pivotArea dataOnly="0" labelOnly="1" outline="0" fieldPosition="0">
        <references count="2">
          <reference field="7" count="1" selected="0">
            <x v="119"/>
          </reference>
          <reference field="30" count="1">
            <x v="4"/>
          </reference>
        </references>
      </pivotArea>
    </format>
    <format dxfId="1313">
      <pivotArea dataOnly="0" labelOnly="1" outline="0" fieldPosition="0">
        <references count="2">
          <reference field="7" count="1" selected="0">
            <x v="120"/>
          </reference>
          <reference field="30" count="1">
            <x v="5"/>
          </reference>
        </references>
      </pivotArea>
    </format>
    <format dxfId="1312">
      <pivotArea dataOnly="0" labelOnly="1" outline="0" fieldPosition="0">
        <references count="2">
          <reference field="7" count="1" selected="0">
            <x v="121"/>
          </reference>
          <reference field="30" count="1">
            <x v="4"/>
          </reference>
        </references>
      </pivotArea>
    </format>
    <format dxfId="1311">
      <pivotArea dataOnly="0" labelOnly="1" outline="0" fieldPosition="0">
        <references count="2">
          <reference field="7" count="1" selected="0">
            <x v="122"/>
          </reference>
          <reference field="30" count="1">
            <x v="4"/>
          </reference>
        </references>
      </pivotArea>
    </format>
    <format dxfId="1310">
      <pivotArea dataOnly="0" labelOnly="1" outline="0" fieldPosition="0">
        <references count="2">
          <reference field="7" count="1" selected="0">
            <x v="123"/>
          </reference>
          <reference field="30" count="1">
            <x v="2"/>
          </reference>
        </references>
      </pivotArea>
    </format>
    <format dxfId="1309">
      <pivotArea dataOnly="0" labelOnly="1" outline="0" fieldPosition="0">
        <references count="2">
          <reference field="7" count="1" selected="0">
            <x v="124"/>
          </reference>
          <reference field="30" count="1">
            <x v="4"/>
          </reference>
        </references>
      </pivotArea>
    </format>
    <format dxfId="1308">
      <pivotArea dataOnly="0" labelOnly="1" outline="0" fieldPosition="0">
        <references count="2">
          <reference field="7" count="1" selected="0">
            <x v="125"/>
          </reference>
          <reference field="30" count="1">
            <x v="4"/>
          </reference>
        </references>
      </pivotArea>
    </format>
    <format dxfId="1307">
      <pivotArea dataOnly="0" labelOnly="1" outline="0" fieldPosition="0">
        <references count="2">
          <reference field="7" count="1" selected="0">
            <x v="126"/>
          </reference>
          <reference field="30" count="1">
            <x v="4"/>
          </reference>
        </references>
      </pivotArea>
    </format>
    <format dxfId="1306">
      <pivotArea dataOnly="0" labelOnly="1" outline="0" fieldPosition="0">
        <references count="2">
          <reference field="7" count="1" selected="0">
            <x v="127"/>
          </reference>
          <reference field="30" count="1">
            <x v="4"/>
          </reference>
        </references>
      </pivotArea>
    </format>
    <format dxfId="1305">
      <pivotArea dataOnly="0" labelOnly="1" outline="0" fieldPosition="0">
        <references count="2">
          <reference field="7" count="1" selected="0">
            <x v="128"/>
          </reference>
          <reference field="30" count="1">
            <x v="2"/>
          </reference>
        </references>
      </pivotArea>
    </format>
    <format dxfId="1304">
      <pivotArea dataOnly="0" labelOnly="1" outline="0" fieldPosition="0">
        <references count="2">
          <reference field="7" count="1" selected="0">
            <x v="129"/>
          </reference>
          <reference field="30" count="1">
            <x v="1"/>
          </reference>
        </references>
      </pivotArea>
    </format>
    <format dxfId="1303">
      <pivotArea dataOnly="0" labelOnly="1" outline="0" fieldPosition="0">
        <references count="2">
          <reference field="7" count="1" selected="0">
            <x v="130"/>
          </reference>
          <reference field="30" count="1">
            <x v="1"/>
          </reference>
        </references>
      </pivotArea>
    </format>
    <format dxfId="1302">
      <pivotArea dataOnly="0" labelOnly="1" outline="0" fieldPosition="0">
        <references count="2">
          <reference field="7" count="1" selected="0">
            <x v="131"/>
          </reference>
          <reference field="30" count="1">
            <x v="1"/>
          </reference>
        </references>
      </pivotArea>
    </format>
    <format dxfId="1301">
      <pivotArea dataOnly="0" labelOnly="1" outline="0" fieldPosition="0">
        <references count="2">
          <reference field="7" count="1" selected="0">
            <x v="132"/>
          </reference>
          <reference field="30" count="1">
            <x v="2"/>
          </reference>
        </references>
      </pivotArea>
    </format>
    <format dxfId="1300">
      <pivotArea dataOnly="0" labelOnly="1" outline="0" fieldPosition="0">
        <references count="2">
          <reference field="7" count="1" selected="0">
            <x v="133"/>
          </reference>
          <reference field="30" count="1">
            <x v="1"/>
          </reference>
        </references>
      </pivotArea>
    </format>
    <format dxfId="1299">
      <pivotArea dataOnly="0" labelOnly="1" outline="0" fieldPosition="0">
        <references count="2">
          <reference field="7" count="1" selected="0">
            <x v="2"/>
          </reference>
          <reference field="30" count="1">
            <x v="4"/>
          </reference>
        </references>
      </pivotArea>
    </format>
    <format dxfId="1298">
      <pivotArea dataOnly="0" labelOnly="1" outline="0" fieldPosition="0">
        <references count="2">
          <reference field="7" count="1" selected="0">
            <x v="16"/>
          </reference>
          <reference field="30" count="1">
            <x v="2"/>
          </reference>
        </references>
      </pivotArea>
    </format>
    <format dxfId="1297">
      <pivotArea dataOnly="0" labelOnly="1" outline="0" fieldPosition="0">
        <references count="2">
          <reference field="7" count="1" selected="0">
            <x v="20"/>
          </reference>
          <reference field="30" count="1">
            <x v="1"/>
          </reference>
        </references>
      </pivotArea>
    </format>
    <format dxfId="1296">
      <pivotArea dataOnly="0" labelOnly="1" outline="0" fieldPosition="0">
        <references count="2">
          <reference field="7" count="1" selected="0">
            <x v="27"/>
          </reference>
          <reference field="30" count="1">
            <x v="4"/>
          </reference>
        </references>
      </pivotArea>
    </format>
    <format dxfId="1295">
      <pivotArea dataOnly="0" labelOnly="1" outline="0" fieldPosition="0">
        <references count="2">
          <reference field="7" count="1" selected="0">
            <x v="30"/>
          </reference>
          <reference field="30" count="1">
            <x v="4"/>
          </reference>
        </references>
      </pivotArea>
    </format>
    <format dxfId="1294">
      <pivotArea dataOnly="0" labelOnly="1" outline="0" fieldPosition="0">
        <references count="2">
          <reference field="7" count="1" selected="0">
            <x v="36"/>
          </reference>
          <reference field="30" count="1">
            <x v="2"/>
          </reference>
        </references>
      </pivotArea>
    </format>
    <format dxfId="1293">
      <pivotArea dataOnly="0" labelOnly="1" outline="0" fieldPosition="0">
        <references count="2">
          <reference field="7" count="1" selected="0">
            <x v="43"/>
          </reference>
          <reference field="30" count="1">
            <x v="1"/>
          </reference>
        </references>
      </pivotArea>
    </format>
    <format dxfId="1292">
      <pivotArea dataOnly="0" labelOnly="1" outline="0" fieldPosition="0">
        <references count="2">
          <reference field="7" count="1" selected="0">
            <x v="44"/>
          </reference>
          <reference field="30" count="1">
            <x v="1"/>
          </reference>
        </references>
      </pivotArea>
    </format>
    <format dxfId="1291">
      <pivotArea dataOnly="0" labelOnly="1" outline="0" fieldPosition="0">
        <references count="2">
          <reference field="7" count="1" selected="0">
            <x v="46"/>
          </reference>
          <reference field="30" count="1">
            <x v="4"/>
          </reference>
        </references>
      </pivotArea>
    </format>
    <format dxfId="1290">
      <pivotArea dataOnly="0" labelOnly="1" outline="0" fieldPosition="0">
        <references count="2">
          <reference field="7" count="1" selected="0">
            <x v="47"/>
          </reference>
          <reference field="30" count="1">
            <x v="1"/>
          </reference>
        </references>
      </pivotArea>
    </format>
    <format dxfId="1289">
      <pivotArea dataOnly="0" labelOnly="1" outline="0" fieldPosition="0">
        <references count="2">
          <reference field="7" count="1" selected="0">
            <x v="62"/>
          </reference>
          <reference field="30" count="1">
            <x v="4"/>
          </reference>
        </references>
      </pivotArea>
    </format>
    <format dxfId="1288">
      <pivotArea dataOnly="0" labelOnly="1" outline="0" fieldPosition="0">
        <references count="2">
          <reference field="7" count="1" selected="0">
            <x v="68"/>
          </reference>
          <reference field="30" count="1">
            <x v="4"/>
          </reference>
        </references>
      </pivotArea>
    </format>
    <format dxfId="1287">
      <pivotArea dataOnly="0" labelOnly="1" outline="0" fieldPosition="0">
        <references count="2">
          <reference field="7" count="1" selected="0">
            <x v="73"/>
          </reference>
          <reference field="30" count="1">
            <x v="4"/>
          </reference>
        </references>
      </pivotArea>
    </format>
    <format dxfId="1286">
      <pivotArea dataOnly="0" labelOnly="1" outline="0" fieldPosition="0">
        <references count="2">
          <reference field="7" count="1" selected="0">
            <x v="75"/>
          </reference>
          <reference field="30" count="1">
            <x v="4"/>
          </reference>
        </references>
      </pivotArea>
    </format>
    <format dxfId="1285">
      <pivotArea dataOnly="0" labelOnly="1" outline="0" fieldPosition="0">
        <references count="2">
          <reference field="7" count="1" selected="0">
            <x v="76"/>
          </reference>
          <reference field="30" count="1">
            <x v="4"/>
          </reference>
        </references>
      </pivotArea>
    </format>
    <format dxfId="1284">
      <pivotArea dataOnly="0" labelOnly="1" outline="0" fieldPosition="0">
        <references count="2">
          <reference field="7" count="1" selected="0">
            <x v="77"/>
          </reference>
          <reference field="30" count="1">
            <x v="4"/>
          </reference>
        </references>
      </pivotArea>
    </format>
    <format dxfId="1283">
      <pivotArea dataOnly="0" labelOnly="1" outline="0" fieldPosition="0">
        <references count="2">
          <reference field="7" count="1" selected="0">
            <x v="78"/>
          </reference>
          <reference field="30" count="1">
            <x v="4"/>
          </reference>
        </references>
      </pivotArea>
    </format>
    <format dxfId="1282">
      <pivotArea dataOnly="0" labelOnly="1" outline="0" fieldPosition="0">
        <references count="2">
          <reference field="7" count="1" selected="0">
            <x v="79"/>
          </reference>
          <reference field="30" count="1">
            <x v="4"/>
          </reference>
        </references>
      </pivotArea>
    </format>
    <format dxfId="1281">
      <pivotArea dataOnly="0" labelOnly="1" outline="0" fieldPosition="0">
        <references count="2">
          <reference field="7" count="1" selected="0">
            <x v="80"/>
          </reference>
          <reference field="30" count="1">
            <x v="4"/>
          </reference>
        </references>
      </pivotArea>
    </format>
    <format dxfId="1280">
      <pivotArea dataOnly="0" labelOnly="1" outline="0" fieldPosition="0">
        <references count="2">
          <reference field="7" count="1" selected="0">
            <x v="81"/>
          </reference>
          <reference field="30" count="1">
            <x v="9"/>
          </reference>
        </references>
      </pivotArea>
    </format>
    <format dxfId="1279">
      <pivotArea dataOnly="0" labelOnly="1" outline="0" fieldPosition="0">
        <references count="2">
          <reference field="7" count="1" selected="0">
            <x v="82"/>
          </reference>
          <reference field="30" count="1">
            <x v="9"/>
          </reference>
        </references>
      </pivotArea>
    </format>
    <format dxfId="1278">
      <pivotArea dataOnly="0" labelOnly="1" outline="0" fieldPosition="0">
        <references count="2">
          <reference field="7" count="1" selected="0">
            <x v="83"/>
          </reference>
          <reference field="30" count="1">
            <x v="9"/>
          </reference>
        </references>
      </pivotArea>
    </format>
    <format dxfId="1277">
      <pivotArea dataOnly="0" labelOnly="1" outline="0" fieldPosition="0">
        <references count="2">
          <reference field="7" count="1" selected="0">
            <x v="84"/>
          </reference>
          <reference field="30" count="1">
            <x v="0"/>
          </reference>
        </references>
      </pivotArea>
    </format>
    <format dxfId="1276">
      <pivotArea dataOnly="0" labelOnly="1" outline="0" fieldPosition="0">
        <references count="2">
          <reference field="7" count="1" selected="0">
            <x v="85"/>
          </reference>
          <reference field="30" count="1">
            <x v="1"/>
          </reference>
        </references>
      </pivotArea>
    </format>
    <format dxfId="1275">
      <pivotArea dataOnly="0" labelOnly="1" outline="0" fieldPosition="0">
        <references count="2">
          <reference field="7" count="1" selected="0">
            <x v="86"/>
          </reference>
          <reference field="30" count="1">
            <x v="1"/>
          </reference>
        </references>
      </pivotArea>
    </format>
    <format dxfId="1274">
      <pivotArea dataOnly="0" labelOnly="1" outline="0" fieldPosition="0">
        <references count="2">
          <reference field="7" count="1" selected="0">
            <x v="87"/>
          </reference>
          <reference field="30" count="1">
            <x v="9"/>
          </reference>
        </references>
      </pivotArea>
    </format>
    <format dxfId="1273">
      <pivotArea dataOnly="0" labelOnly="1" outline="0" fieldPosition="0">
        <references count="2">
          <reference field="7" count="1" selected="0">
            <x v="88"/>
          </reference>
          <reference field="30" count="1">
            <x v="9"/>
          </reference>
        </references>
      </pivotArea>
    </format>
    <format dxfId="1272">
      <pivotArea dataOnly="0" labelOnly="1" outline="0" fieldPosition="0">
        <references count="2">
          <reference field="7" count="1" selected="0">
            <x v="89"/>
          </reference>
          <reference field="30" count="1">
            <x v="9"/>
          </reference>
        </references>
      </pivotArea>
    </format>
    <format dxfId="1271">
      <pivotArea dataOnly="0" labelOnly="1" outline="0" fieldPosition="0">
        <references count="2">
          <reference field="7" count="1" selected="0">
            <x v="90"/>
          </reference>
          <reference field="30" count="1">
            <x v="1"/>
          </reference>
        </references>
      </pivotArea>
    </format>
    <format dxfId="1270">
      <pivotArea dataOnly="0" labelOnly="1" outline="0" fieldPosition="0">
        <references count="2">
          <reference field="7" count="1" selected="0">
            <x v="91"/>
          </reference>
          <reference field="30" count="1">
            <x v="1"/>
          </reference>
        </references>
      </pivotArea>
    </format>
    <format dxfId="1269">
      <pivotArea dataOnly="0" labelOnly="1" outline="0" fieldPosition="0">
        <references count="2">
          <reference field="7" count="1" selected="0">
            <x v="92"/>
          </reference>
          <reference field="30" count="1">
            <x v="9"/>
          </reference>
        </references>
      </pivotArea>
    </format>
    <format dxfId="1268">
      <pivotArea dataOnly="0" labelOnly="1" outline="0" fieldPosition="0">
        <references count="2">
          <reference field="7" count="1" selected="0">
            <x v="93"/>
          </reference>
          <reference field="30" count="1">
            <x v="9"/>
          </reference>
        </references>
      </pivotArea>
    </format>
    <format dxfId="1267">
      <pivotArea dataOnly="0" labelOnly="1" outline="0" fieldPosition="0">
        <references count="2">
          <reference field="7" count="1" selected="0">
            <x v="94"/>
          </reference>
          <reference field="30" count="1">
            <x v="1"/>
          </reference>
        </references>
      </pivotArea>
    </format>
    <format dxfId="1266">
      <pivotArea dataOnly="0" labelOnly="1" outline="0" fieldPosition="0">
        <references count="2">
          <reference field="7" count="1" selected="0">
            <x v="95"/>
          </reference>
          <reference field="30" count="1">
            <x v="9"/>
          </reference>
        </references>
      </pivotArea>
    </format>
    <format dxfId="1265">
      <pivotArea dataOnly="0" labelOnly="1" outline="0" fieldPosition="0">
        <references count="2">
          <reference field="7" count="1" selected="0">
            <x v="96"/>
          </reference>
          <reference field="30" count="1">
            <x v="4"/>
          </reference>
        </references>
      </pivotArea>
    </format>
    <format dxfId="1264">
      <pivotArea dataOnly="0" labelOnly="1" outline="0" fieldPosition="0">
        <references count="2">
          <reference field="7" count="1" selected="0">
            <x v="97"/>
          </reference>
          <reference field="30" count="1">
            <x v="4"/>
          </reference>
        </references>
      </pivotArea>
    </format>
    <format dxfId="1263">
      <pivotArea dataOnly="0" labelOnly="1" outline="0" fieldPosition="0">
        <references count="2">
          <reference field="7" count="1" selected="0">
            <x v="98"/>
          </reference>
          <reference field="30" count="1">
            <x v="4"/>
          </reference>
        </references>
      </pivotArea>
    </format>
    <format dxfId="1262">
      <pivotArea dataOnly="0" labelOnly="1" outline="0" fieldPosition="0">
        <references count="2">
          <reference field="7" count="1" selected="0">
            <x v="99"/>
          </reference>
          <reference field="30" count="1">
            <x v="5"/>
          </reference>
        </references>
      </pivotArea>
    </format>
    <format dxfId="1261">
      <pivotArea dataOnly="0" labelOnly="1" outline="0" fieldPosition="0">
        <references count="2">
          <reference field="7" count="1" selected="0">
            <x v="100"/>
          </reference>
          <reference field="30" count="1">
            <x v="4"/>
          </reference>
        </references>
      </pivotArea>
    </format>
    <format dxfId="1260">
      <pivotArea dataOnly="0" labelOnly="1" outline="0" fieldPosition="0">
        <references count="2">
          <reference field="7" count="1" selected="0">
            <x v="101"/>
          </reference>
          <reference field="30" count="1">
            <x v="4"/>
          </reference>
        </references>
      </pivotArea>
    </format>
    <format dxfId="1259">
      <pivotArea dataOnly="0" labelOnly="1" outline="0" fieldPosition="0">
        <references count="2">
          <reference field="7" count="1" selected="0">
            <x v="102"/>
          </reference>
          <reference field="30" count="1">
            <x v="4"/>
          </reference>
        </references>
      </pivotArea>
    </format>
    <format dxfId="1258">
      <pivotArea dataOnly="0" labelOnly="1" outline="0" fieldPosition="0">
        <references count="2">
          <reference field="7" count="1" selected="0">
            <x v="103"/>
          </reference>
          <reference field="30" count="1">
            <x v="4"/>
          </reference>
        </references>
      </pivotArea>
    </format>
    <format dxfId="1257">
      <pivotArea dataOnly="0" labelOnly="1" outline="0" fieldPosition="0">
        <references count="2">
          <reference field="7" count="1" selected="0">
            <x v="104"/>
          </reference>
          <reference field="30" count="1">
            <x v="4"/>
          </reference>
        </references>
      </pivotArea>
    </format>
    <format dxfId="1256">
      <pivotArea dataOnly="0" labelOnly="1" outline="0" fieldPosition="0">
        <references count="2">
          <reference field="7" count="1" selected="0">
            <x v="105"/>
          </reference>
          <reference field="30" count="1">
            <x v="4"/>
          </reference>
        </references>
      </pivotArea>
    </format>
    <format dxfId="1255">
      <pivotArea dataOnly="0" labelOnly="1" outline="0" fieldPosition="0">
        <references count="2">
          <reference field="7" count="1" selected="0">
            <x v="106"/>
          </reference>
          <reference field="30" count="1">
            <x v="4"/>
          </reference>
        </references>
      </pivotArea>
    </format>
    <format dxfId="1254">
      <pivotArea dataOnly="0" labelOnly="1" outline="0" fieldPosition="0">
        <references count="2">
          <reference field="7" count="1" selected="0">
            <x v="107"/>
          </reference>
          <reference field="30" count="1">
            <x v="4"/>
          </reference>
        </references>
      </pivotArea>
    </format>
    <format dxfId="1253">
      <pivotArea dataOnly="0" labelOnly="1" outline="0" fieldPosition="0">
        <references count="2">
          <reference field="7" count="1" selected="0">
            <x v="108"/>
          </reference>
          <reference field="30" count="1">
            <x v="4"/>
          </reference>
        </references>
      </pivotArea>
    </format>
    <format dxfId="1252">
      <pivotArea dataOnly="0" labelOnly="1" outline="0" fieldPosition="0">
        <references count="2">
          <reference field="7" count="1" selected="0">
            <x v="109"/>
          </reference>
          <reference field="30" count="1">
            <x v="4"/>
          </reference>
        </references>
      </pivotArea>
    </format>
    <format dxfId="1251">
      <pivotArea dataOnly="0" labelOnly="1" outline="0" fieldPosition="0">
        <references count="2">
          <reference field="7" count="1" selected="0">
            <x v="110"/>
          </reference>
          <reference field="30" count="1">
            <x v="4"/>
          </reference>
        </references>
      </pivotArea>
    </format>
    <format dxfId="1250">
      <pivotArea dataOnly="0" labelOnly="1" outline="0" fieldPosition="0">
        <references count="2">
          <reference field="7" count="1" selected="0">
            <x v="111"/>
          </reference>
          <reference field="30" count="1">
            <x v="4"/>
          </reference>
        </references>
      </pivotArea>
    </format>
    <format dxfId="1249">
      <pivotArea dataOnly="0" labelOnly="1" outline="0" fieldPosition="0">
        <references count="2">
          <reference field="7" count="1" selected="0">
            <x v="112"/>
          </reference>
          <reference field="30" count="1">
            <x v="4"/>
          </reference>
        </references>
      </pivotArea>
    </format>
    <format dxfId="1248">
      <pivotArea dataOnly="0" labelOnly="1" outline="0" fieldPosition="0">
        <references count="2">
          <reference field="7" count="1" selected="0">
            <x v="113"/>
          </reference>
          <reference field="30" count="1">
            <x v="4"/>
          </reference>
        </references>
      </pivotArea>
    </format>
    <format dxfId="1247">
      <pivotArea dataOnly="0" labelOnly="1" outline="0" fieldPosition="0">
        <references count="2">
          <reference field="7" count="1" selected="0">
            <x v="114"/>
          </reference>
          <reference field="30" count="1">
            <x v="4"/>
          </reference>
        </references>
      </pivotArea>
    </format>
    <format dxfId="1246">
      <pivotArea dataOnly="0" labelOnly="1" outline="0" fieldPosition="0">
        <references count="2">
          <reference field="7" count="1" selected="0">
            <x v="115"/>
          </reference>
          <reference field="30" count="1">
            <x v="4"/>
          </reference>
        </references>
      </pivotArea>
    </format>
    <format dxfId="1245">
      <pivotArea dataOnly="0" labelOnly="1" outline="0" fieldPosition="0">
        <references count="2">
          <reference field="7" count="1" selected="0">
            <x v="116"/>
          </reference>
          <reference field="30" count="1">
            <x v="4"/>
          </reference>
        </references>
      </pivotArea>
    </format>
    <format dxfId="1244">
      <pivotArea dataOnly="0" labelOnly="1" outline="0" fieldPosition="0">
        <references count="2">
          <reference field="7" count="1" selected="0">
            <x v="117"/>
          </reference>
          <reference field="30" count="1">
            <x v="4"/>
          </reference>
        </references>
      </pivotArea>
    </format>
    <format dxfId="1243">
      <pivotArea dataOnly="0" labelOnly="1" outline="0" fieldPosition="0">
        <references count="2">
          <reference field="7" count="1" selected="0">
            <x v="118"/>
          </reference>
          <reference field="30" count="1">
            <x v="5"/>
          </reference>
        </references>
      </pivotArea>
    </format>
    <format dxfId="1242">
      <pivotArea dataOnly="0" labelOnly="1" outline="0" fieldPosition="0">
        <references count="2">
          <reference field="7" count="1" selected="0">
            <x v="119"/>
          </reference>
          <reference field="30" count="1">
            <x v="4"/>
          </reference>
        </references>
      </pivotArea>
    </format>
    <format dxfId="1241">
      <pivotArea dataOnly="0" labelOnly="1" outline="0" fieldPosition="0">
        <references count="2">
          <reference field="7" count="1" selected="0">
            <x v="120"/>
          </reference>
          <reference field="30" count="1">
            <x v="5"/>
          </reference>
        </references>
      </pivotArea>
    </format>
    <format dxfId="1240">
      <pivotArea dataOnly="0" labelOnly="1" outline="0" fieldPosition="0">
        <references count="2">
          <reference field="7" count="1" selected="0">
            <x v="121"/>
          </reference>
          <reference field="30" count="1">
            <x v="4"/>
          </reference>
        </references>
      </pivotArea>
    </format>
    <format dxfId="1239">
      <pivotArea dataOnly="0" labelOnly="1" outline="0" fieldPosition="0">
        <references count="2">
          <reference field="7" count="1" selected="0">
            <x v="122"/>
          </reference>
          <reference field="30" count="1">
            <x v="4"/>
          </reference>
        </references>
      </pivotArea>
    </format>
    <format dxfId="1238">
      <pivotArea dataOnly="0" labelOnly="1" outline="0" fieldPosition="0">
        <references count="2">
          <reference field="7" count="1" selected="0">
            <x v="123"/>
          </reference>
          <reference field="30" count="1">
            <x v="2"/>
          </reference>
        </references>
      </pivotArea>
    </format>
    <format dxfId="1237">
      <pivotArea dataOnly="0" labelOnly="1" outline="0" fieldPosition="0">
        <references count="2">
          <reference field="7" count="1" selected="0">
            <x v="124"/>
          </reference>
          <reference field="30" count="1">
            <x v="4"/>
          </reference>
        </references>
      </pivotArea>
    </format>
    <format dxfId="1236">
      <pivotArea dataOnly="0" labelOnly="1" outline="0" fieldPosition="0">
        <references count="2">
          <reference field="7" count="1" selected="0">
            <x v="125"/>
          </reference>
          <reference field="30" count="1">
            <x v="4"/>
          </reference>
        </references>
      </pivotArea>
    </format>
    <format dxfId="1235">
      <pivotArea dataOnly="0" labelOnly="1" outline="0" fieldPosition="0">
        <references count="2">
          <reference field="7" count="1" selected="0">
            <x v="126"/>
          </reference>
          <reference field="30" count="1">
            <x v="4"/>
          </reference>
        </references>
      </pivotArea>
    </format>
    <format dxfId="1234">
      <pivotArea dataOnly="0" labelOnly="1" outline="0" fieldPosition="0">
        <references count="2">
          <reference field="7" count="1" selected="0">
            <x v="127"/>
          </reference>
          <reference field="30" count="1">
            <x v="4"/>
          </reference>
        </references>
      </pivotArea>
    </format>
    <format dxfId="1233">
      <pivotArea dataOnly="0" labelOnly="1" outline="0" fieldPosition="0">
        <references count="2">
          <reference field="7" count="1" selected="0">
            <x v="128"/>
          </reference>
          <reference field="30" count="1">
            <x v="2"/>
          </reference>
        </references>
      </pivotArea>
    </format>
    <format dxfId="1232">
      <pivotArea dataOnly="0" labelOnly="1" outline="0" fieldPosition="0">
        <references count="2">
          <reference field="7" count="1" selected="0">
            <x v="129"/>
          </reference>
          <reference field="30" count="1">
            <x v="1"/>
          </reference>
        </references>
      </pivotArea>
    </format>
    <format dxfId="1231">
      <pivotArea dataOnly="0" labelOnly="1" outline="0" fieldPosition="0">
        <references count="2">
          <reference field="7" count="1" selected="0">
            <x v="130"/>
          </reference>
          <reference field="30" count="1">
            <x v="1"/>
          </reference>
        </references>
      </pivotArea>
    </format>
    <format dxfId="1230">
      <pivotArea dataOnly="0" labelOnly="1" outline="0" fieldPosition="0">
        <references count="2">
          <reference field="7" count="1" selected="0">
            <x v="131"/>
          </reference>
          <reference field="30" count="1">
            <x v="1"/>
          </reference>
        </references>
      </pivotArea>
    </format>
    <format dxfId="1229">
      <pivotArea dataOnly="0" labelOnly="1" outline="0" fieldPosition="0">
        <references count="2">
          <reference field="7" count="1" selected="0">
            <x v="132"/>
          </reference>
          <reference field="30" count="1">
            <x v="2"/>
          </reference>
        </references>
      </pivotArea>
    </format>
    <format dxfId="1228">
      <pivotArea dataOnly="0" labelOnly="1" outline="0" fieldPosition="0">
        <references count="2">
          <reference field="7" count="1" selected="0">
            <x v="133"/>
          </reference>
          <reference field="30" count="1">
            <x v="1"/>
          </reference>
        </references>
      </pivotArea>
    </format>
    <format dxfId="1227">
      <pivotArea dataOnly="0" labelOnly="1" outline="0" fieldPosition="0">
        <references count="2">
          <reference field="7" count="1" selected="0">
            <x v="2"/>
          </reference>
          <reference field="30" count="1">
            <x v="4"/>
          </reference>
        </references>
      </pivotArea>
    </format>
    <format dxfId="1226">
      <pivotArea dataOnly="0" labelOnly="1" outline="0" fieldPosition="0">
        <references count="2">
          <reference field="7" count="1" selected="0">
            <x v="16"/>
          </reference>
          <reference field="30" count="1">
            <x v="2"/>
          </reference>
        </references>
      </pivotArea>
    </format>
    <format dxfId="1225">
      <pivotArea dataOnly="0" labelOnly="1" outline="0" fieldPosition="0">
        <references count="2">
          <reference field="7" count="1" selected="0">
            <x v="20"/>
          </reference>
          <reference field="30" count="1">
            <x v="1"/>
          </reference>
        </references>
      </pivotArea>
    </format>
    <format dxfId="1224">
      <pivotArea dataOnly="0" labelOnly="1" outline="0" fieldPosition="0">
        <references count="2">
          <reference field="7" count="1" selected="0">
            <x v="27"/>
          </reference>
          <reference field="30" count="1">
            <x v="4"/>
          </reference>
        </references>
      </pivotArea>
    </format>
    <format dxfId="1223">
      <pivotArea dataOnly="0" labelOnly="1" outline="0" fieldPosition="0">
        <references count="2">
          <reference field="7" count="1" selected="0">
            <x v="30"/>
          </reference>
          <reference field="30" count="1">
            <x v="4"/>
          </reference>
        </references>
      </pivotArea>
    </format>
    <format dxfId="1222">
      <pivotArea dataOnly="0" labelOnly="1" outline="0" fieldPosition="0">
        <references count="2">
          <reference field="7" count="1" selected="0">
            <x v="36"/>
          </reference>
          <reference field="30" count="1">
            <x v="2"/>
          </reference>
        </references>
      </pivotArea>
    </format>
    <format dxfId="1221">
      <pivotArea dataOnly="0" labelOnly="1" outline="0" fieldPosition="0">
        <references count="2">
          <reference field="7" count="1" selected="0">
            <x v="43"/>
          </reference>
          <reference field="30" count="1">
            <x v="1"/>
          </reference>
        </references>
      </pivotArea>
    </format>
    <format dxfId="1220">
      <pivotArea dataOnly="0" labelOnly="1" outline="0" fieldPosition="0">
        <references count="2">
          <reference field="7" count="1" selected="0">
            <x v="44"/>
          </reference>
          <reference field="30" count="1">
            <x v="1"/>
          </reference>
        </references>
      </pivotArea>
    </format>
    <format dxfId="1219">
      <pivotArea dataOnly="0" labelOnly="1" outline="0" fieldPosition="0">
        <references count="2">
          <reference field="7" count="1" selected="0">
            <x v="46"/>
          </reference>
          <reference field="30" count="1">
            <x v="4"/>
          </reference>
        </references>
      </pivotArea>
    </format>
    <format dxfId="1218">
      <pivotArea dataOnly="0" labelOnly="1" outline="0" fieldPosition="0">
        <references count="2">
          <reference field="7" count="1" selected="0">
            <x v="47"/>
          </reference>
          <reference field="30" count="1">
            <x v="1"/>
          </reference>
        </references>
      </pivotArea>
    </format>
    <format dxfId="1217">
      <pivotArea dataOnly="0" labelOnly="1" outline="0" fieldPosition="0">
        <references count="2">
          <reference field="7" count="1" selected="0">
            <x v="62"/>
          </reference>
          <reference field="30" count="1">
            <x v="4"/>
          </reference>
        </references>
      </pivotArea>
    </format>
    <format dxfId="1216">
      <pivotArea dataOnly="0" labelOnly="1" outline="0" fieldPosition="0">
        <references count="2">
          <reference field="7" count="1" selected="0">
            <x v="68"/>
          </reference>
          <reference field="30" count="1">
            <x v="4"/>
          </reference>
        </references>
      </pivotArea>
    </format>
    <format dxfId="1215">
      <pivotArea dataOnly="0" labelOnly="1" outline="0" fieldPosition="0">
        <references count="2">
          <reference field="7" count="1" selected="0">
            <x v="73"/>
          </reference>
          <reference field="30" count="1">
            <x v="4"/>
          </reference>
        </references>
      </pivotArea>
    </format>
    <format dxfId="1214">
      <pivotArea dataOnly="0" labelOnly="1" outline="0" fieldPosition="0">
        <references count="2">
          <reference field="7" count="1" selected="0">
            <x v="75"/>
          </reference>
          <reference field="30" count="1">
            <x v="4"/>
          </reference>
        </references>
      </pivotArea>
    </format>
    <format dxfId="1213">
      <pivotArea dataOnly="0" labelOnly="1" outline="0" fieldPosition="0">
        <references count="2">
          <reference field="7" count="1" selected="0">
            <x v="76"/>
          </reference>
          <reference field="30" count="1">
            <x v="4"/>
          </reference>
        </references>
      </pivotArea>
    </format>
    <format dxfId="1212">
      <pivotArea dataOnly="0" labelOnly="1" outline="0" fieldPosition="0">
        <references count="2">
          <reference field="7" count="1" selected="0">
            <x v="77"/>
          </reference>
          <reference field="30" count="1">
            <x v="4"/>
          </reference>
        </references>
      </pivotArea>
    </format>
    <format dxfId="1211">
      <pivotArea dataOnly="0" labelOnly="1" outline="0" fieldPosition="0">
        <references count="2">
          <reference field="7" count="1" selected="0">
            <x v="78"/>
          </reference>
          <reference field="30" count="1">
            <x v="4"/>
          </reference>
        </references>
      </pivotArea>
    </format>
    <format dxfId="1210">
      <pivotArea dataOnly="0" labelOnly="1" outline="0" fieldPosition="0">
        <references count="2">
          <reference field="7" count="1" selected="0">
            <x v="79"/>
          </reference>
          <reference field="30" count="1">
            <x v="4"/>
          </reference>
        </references>
      </pivotArea>
    </format>
    <format dxfId="1209">
      <pivotArea dataOnly="0" labelOnly="1" outline="0" fieldPosition="0">
        <references count="2">
          <reference field="7" count="1" selected="0">
            <x v="80"/>
          </reference>
          <reference field="30" count="1">
            <x v="4"/>
          </reference>
        </references>
      </pivotArea>
    </format>
    <format dxfId="1208">
      <pivotArea dataOnly="0" labelOnly="1" outline="0" fieldPosition="0">
        <references count="2">
          <reference field="7" count="1" selected="0">
            <x v="81"/>
          </reference>
          <reference field="30" count="1">
            <x v="9"/>
          </reference>
        </references>
      </pivotArea>
    </format>
    <format dxfId="1207">
      <pivotArea dataOnly="0" labelOnly="1" outline="0" fieldPosition="0">
        <references count="2">
          <reference field="7" count="1" selected="0">
            <x v="82"/>
          </reference>
          <reference field="30" count="1">
            <x v="9"/>
          </reference>
        </references>
      </pivotArea>
    </format>
    <format dxfId="1206">
      <pivotArea dataOnly="0" labelOnly="1" outline="0" fieldPosition="0">
        <references count="2">
          <reference field="7" count="1" selected="0">
            <x v="83"/>
          </reference>
          <reference field="30" count="1">
            <x v="9"/>
          </reference>
        </references>
      </pivotArea>
    </format>
    <format dxfId="1205">
      <pivotArea dataOnly="0" labelOnly="1" outline="0" fieldPosition="0">
        <references count="2">
          <reference field="7" count="1" selected="0">
            <x v="84"/>
          </reference>
          <reference field="30" count="1">
            <x v="0"/>
          </reference>
        </references>
      </pivotArea>
    </format>
    <format dxfId="1204">
      <pivotArea dataOnly="0" labelOnly="1" outline="0" fieldPosition="0">
        <references count="2">
          <reference field="7" count="1" selected="0">
            <x v="85"/>
          </reference>
          <reference field="30" count="1">
            <x v="1"/>
          </reference>
        </references>
      </pivotArea>
    </format>
    <format dxfId="1203">
      <pivotArea dataOnly="0" labelOnly="1" outline="0" fieldPosition="0">
        <references count="2">
          <reference field="7" count="1" selected="0">
            <x v="86"/>
          </reference>
          <reference field="30" count="1">
            <x v="1"/>
          </reference>
        </references>
      </pivotArea>
    </format>
    <format dxfId="1202">
      <pivotArea dataOnly="0" labelOnly="1" outline="0" fieldPosition="0">
        <references count="2">
          <reference field="7" count="1" selected="0">
            <x v="87"/>
          </reference>
          <reference field="30" count="1">
            <x v="9"/>
          </reference>
        </references>
      </pivotArea>
    </format>
    <format dxfId="1201">
      <pivotArea dataOnly="0" labelOnly="1" outline="0" fieldPosition="0">
        <references count="2">
          <reference field="7" count="1" selected="0">
            <x v="88"/>
          </reference>
          <reference field="30" count="1">
            <x v="9"/>
          </reference>
        </references>
      </pivotArea>
    </format>
    <format dxfId="1200">
      <pivotArea dataOnly="0" labelOnly="1" outline="0" fieldPosition="0">
        <references count="2">
          <reference field="7" count="1" selected="0">
            <x v="89"/>
          </reference>
          <reference field="30" count="1">
            <x v="9"/>
          </reference>
        </references>
      </pivotArea>
    </format>
    <format dxfId="1199">
      <pivotArea dataOnly="0" labelOnly="1" outline="0" fieldPosition="0">
        <references count="2">
          <reference field="7" count="1" selected="0">
            <x v="90"/>
          </reference>
          <reference field="30" count="1">
            <x v="1"/>
          </reference>
        </references>
      </pivotArea>
    </format>
    <format dxfId="1198">
      <pivotArea dataOnly="0" labelOnly="1" outline="0" fieldPosition="0">
        <references count="2">
          <reference field="7" count="1" selected="0">
            <x v="91"/>
          </reference>
          <reference field="30" count="1">
            <x v="1"/>
          </reference>
        </references>
      </pivotArea>
    </format>
    <format dxfId="1197">
      <pivotArea dataOnly="0" labelOnly="1" outline="0" fieldPosition="0">
        <references count="2">
          <reference field="7" count="1" selected="0">
            <x v="92"/>
          </reference>
          <reference field="30" count="1">
            <x v="9"/>
          </reference>
        </references>
      </pivotArea>
    </format>
    <format dxfId="1196">
      <pivotArea dataOnly="0" labelOnly="1" outline="0" fieldPosition="0">
        <references count="2">
          <reference field="7" count="1" selected="0">
            <x v="93"/>
          </reference>
          <reference field="30" count="1">
            <x v="9"/>
          </reference>
        </references>
      </pivotArea>
    </format>
    <format dxfId="1195">
      <pivotArea dataOnly="0" labelOnly="1" outline="0" fieldPosition="0">
        <references count="2">
          <reference field="7" count="1" selected="0">
            <x v="94"/>
          </reference>
          <reference field="30" count="1">
            <x v="1"/>
          </reference>
        </references>
      </pivotArea>
    </format>
    <format dxfId="1194">
      <pivotArea dataOnly="0" labelOnly="1" outline="0" fieldPosition="0">
        <references count="2">
          <reference field="7" count="1" selected="0">
            <x v="95"/>
          </reference>
          <reference field="30" count="1">
            <x v="9"/>
          </reference>
        </references>
      </pivotArea>
    </format>
    <format dxfId="1193">
      <pivotArea dataOnly="0" labelOnly="1" outline="0" fieldPosition="0">
        <references count="2">
          <reference field="7" count="1" selected="0">
            <x v="96"/>
          </reference>
          <reference field="30" count="1">
            <x v="4"/>
          </reference>
        </references>
      </pivotArea>
    </format>
    <format dxfId="1192">
      <pivotArea dataOnly="0" labelOnly="1" outline="0" fieldPosition="0">
        <references count="2">
          <reference field="7" count="1" selected="0">
            <x v="97"/>
          </reference>
          <reference field="30" count="1">
            <x v="4"/>
          </reference>
        </references>
      </pivotArea>
    </format>
    <format dxfId="1191">
      <pivotArea dataOnly="0" labelOnly="1" outline="0" fieldPosition="0">
        <references count="2">
          <reference field="7" count="1" selected="0">
            <x v="98"/>
          </reference>
          <reference field="30" count="1">
            <x v="4"/>
          </reference>
        </references>
      </pivotArea>
    </format>
    <format dxfId="1190">
      <pivotArea dataOnly="0" labelOnly="1" outline="0" fieldPosition="0">
        <references count="2">
          <reference field="7" count="1" selected="0">
            <x v="99"/>
          </reference>
          <reference field="30" count="1">
            <x v="5"/>
          </reference>
        </references>
      </pivotArea>
    </format>
    <format dxfId="1189">
      <pivotArea dataOnly="0" labelOnly="1" outline="0" fieldPosition="0">
        <references count="2">
          <reference field="7" count="1" selected="0">
            <x v="100"/>
          </reference>
          <reference field="30" count="1">
            <x v="4"/>
          </reference>
        </references>
      </pivotArea>
    </format>
    <format dxfId="1188">
      <pivotArea dataOnly="0" labelOnly="1" outline="0" fieldPosition="0">
        <references count="2">
          <reference field="7" count="1" selected="0">
            <x v="101"/>
          </reference>
          <reference field="30" count="1">
            <x v="4"/>
          </reference>
        </references>
      </pivotArea>
    </format>
    <format dxfId="1187">
      <pivotArea dataOnly="0" labelOnly="1" outline="0" fieldPosition="0">
        <references count="2">
          <reference field="7" count="1" selected="0">
            <x v="102"/>
          </reference>
          <reference field="30" count="1">
            <x v="4"/>
          </reference>
        </references>
      </pivotArea>
    </format>
    <format dxfId="1186">
      <pivotArea dataOnly="0" labelOnly="1" outline="0" fieldPosition="0">
        <references count="2">
          <reference field="7" count="1" selected="0">
            <x v="103"/>
          </reference>
          <reference field="30" count="1">
            <x v="4"/>
          </reference>
        </references>
      </pivotArea>
    </format>
    <format dxfId="1185">
      <pivotArea dataOnly="0" labelOnly="1" outline="0" fieldPosition="0">
        <references count="2">
          <reference field="7" count="1" selected="0">
            <x v="104"/>
          </reference>
          <reference field="30" count="1">
            <x v="4"/>
          </reference>
        </references>
      </pivotArea>
    </format>
    <format dxfId="1184">
      <pivotArea dataOnly="0" labelOnly="1" outline="0" fieldPosition="0">
        <references count="2">
          <reference field="7" count="1" selected="0">
            <x v="105"/>
          </reference>
          <reference field="30" count="1">
            <x v="4"/>
          </reference>
        </references>
      </pivotArea>
    </format>
    <format dxfId="1183">
      <pivotArea dataOnly="0" labelOnly="1" outline="0" fieldPosition="0">
        <references count="2">
          <reference field="7" count="1" selected="0">
            <x v="106"/>
          </reference>
          <reference field="30" count="1">
            <x v="4"/>
          </reference>
        </references>
      </pivotArea>
    </format>
    <format dxfId="1182">
      <pivotArea dataOnly="0" labelOnly="1" outline="0" fieldPosition="0">
        <references count="2">
          <reference field="7" count="1" selected="0">
            <x v="107"/>
          </reference>
          <reference field="30" count="1">
            <x v="4"/>
          </reference>
        </references>
      </pivotArea>
    </format>
    <format dxfId="1181">
      <pivotArea dataOnly="0" labelOnly="1" outline="0" fieldPosition="0">
        <references count="2">
          <reference field="7" count="1" selected="0">
            <x v="108"/>
          </reference>
          <reference field="30" count="1">
            <x v="4"/>
          </reference>
        </references>
      </pivotArea>
    </format>
    <format dxfId="1180">
      <pivotArea dataOnly="0" labelOnly="1" outline="0" fieldPosition="0">
        <references count="2">
          <reference field="7" count="1" selected="0">
            <x v="109"/>
          </reference>
          <reference field="30" count="1">
            <x v="4"/>
          </reference>
        </references>
      </pivotArea>
    </format>
    <format dxfId="1179">
      <pivotArea dataOnly="0" labelOnly="1" outline="0" fieldPosition="0">
        <references count="2">
          <reference field="7" count="1" selected="0">
            <x v="110"/>
          </reference>
          <reference field="30" count="1">
            <x v="4"/>
          </reference>
        </references>
      </pivotArea>
    </format>
    <format dxfId="1178">
      <pivotArea dataOnly="0" labelOnly="1" outline="0" fieldPosition="0">
        <references count="2">
          <reference field="7" count="1" selected="0">
            <x v="111"/>
          </reference>
          <reference field="30" count="1">
            <x v="4"/>
          </reference>
        </references>
      </pivotArea>
    </format>
    <format dxfId="1177">
      <pivotArea dataOnly="0" labelOnly="1" outline="0" fieldPosition="0">
        <references count="2">
          <reference field="7" count="1" selected="0">
            <x v="112"/>
          </reference>
          <reference field="30" count="1">
            <x v="4"/>
          </reference>
        </references>
      </pivotArea>
    </format>
    <format dxfId="1176">
      <pivotArea dataOnly="0" labelOnly="1" outline="0" fieldPosition="0">
        <references count="2">
          <reference field="7" count="1" selected="0">
            <x v="113"/>
          </reference>
          <reference field="30" count="1">
            <x v="4"/>
          </reference>
        </references>
      </pivotArea>
    </format>
    <format dxfId="1175">
      <pivotArea dataOnly="0" labelOnly="1" outline="0" fieldPosition="0">
        <references count="2">
          <reference field="7" count="1" selected="0">
            <x v="114"/>
          </reference>
          <reference field="30" count="1">
            <x v="4"/>
          </reference>
        </references>
      </pivotArea>
    </format>
    <format dxfId="1174">
      <pivotArea dataOnly="0" labelOnly="1" outline="0" fieldPosition="0">
        <references count="2">
          <reference field="7" count="1" selected="0">
            <x v="115"/>
          </reference>
          <reference field="30" count="1">
            <x v="4"/>
          </reference>
        </references>
      </pivotArea>
    </format>
    <format dxfId="1173">
      <pivotArea dataOnly="0" labelOnly="1" outline="0" fieldPosition="0">
        <references count="2">
          <reference field="7" count="1" selected="0">
            <x v="116"/>
          </reference>
          <reference field="30" count="1">
            <x v="4"/>
          </reference>
        </references>
      </pivotArea>
    </format>
    <format dxfId="1172">
      <pivotArea dataOnly="0" labelOnly="1" outline="0" fieldPosition="0">
        <references count="2">
          <reference field="7" count="1" selected="0">
            <x v="117"/>
          </reference>
          <reference field="30" count="1">
            <x v="4"/>
          </reference>
        </references>
      </pivotArea>
    </format>
    <format dxfId="1171">
      <pivotArea dataOnly="0" labelOnly="1" outline="0" fieldPosition="0">
        <references count="2">
          <reference field="7" count="1" selected="0">
            <x v="118"/>
          </reference>
          <reference field="30" count="1">
            <x v="5"/>
          </reference>
        </references>
      </pivotArea>
    </format>
    <format dxfId="1170">
      <pivotArea dataOnly="0" labelOnly="1" outline="0" fieldPosition="0">
        <references count="2">
          <reference field="7" count="1" selected="0">
            <x v="119"/>
          </reference>
          <reference field="30" count="1">
            <x v="4"/>
          </reference>
        </references>
      </pivotArea>
    </format>
    <format dxfId="1169">
      <pivotArea dataOnly="0" labelOnly="1" outline="0" fieldPosition="0">
        <references count="2">
          <reference field="7" count="1" selected="0">
            <x v="120"/>
          </reference>
          <reference field="30" count="1">
            <x v="5"/>
          </reference>
        </references>
      </pivotArea>
    </format>
    <format dxfId="1168">
      <pivotArea dataOnly="0" labelOnly="1" outline="0" fieldPosition="0">
        <references count="2">
          <reference field="7" count="1" selected="0">
            <x v="121"/>
          </reference>
          <reference field="30" count="1">
            <x v="4"/>
          </reference>
        </references>
      </pivotArea>
    </format>
    <format dxfId="1167">
      <pivotArea dataOnly="0" labelOnly="1" outline="0" fieldPosition="0">
        <references count="2">
          <reference field="7" count="1" selected="0">
            <x v="122"/>
          </reference>
          <reference field="30" count="1">
            <x v="4"/>
          </reference>
        </references>
      </pivotArea>
    </format>
    <format dxfId="1166">
      <pivotArea dataOnly="0" labelOnly="1" outline="0" fieldPosition="0">
        <references count="2">
          <reference field="7" count="1" selected="0">
            <x v="123"/>
          </reference>
          <reference field="30" count="1">
            <x v="2"/>
          </reference>
        </references>
      </pivotArea>
    </format>
    <format dxfId="1165">
      <pivotArea dataOnly="0" labelOnly="1" outline="0" fieldPosition="0">
        <references count="2">
          <reference field="7" count="1" selected="0">
            <x v="124"/>
          </reference>
          <reference field="30" count="1">
            <x v="4"/>
          </reference>
        </references>
      </pivotArea>
    </format>
    <format dxfId="1164">
      <pivotArea dataOnly="0" labelOnly="1" outline="0" fieldPosition="0">
        <references count="2">
          <reference field="7" count="1" selected="0">
            <x v="125"/>
          </reference>
          <reference field="30" count="1">
            <x v="4"/>
          </reference>
        </references>
      </pivotArea>
    </format>
    <format dxfId="1163">
      <pivotArea dataOnly="0" labelOnly="1" outline="0" fieldPosition="0">
        <references count="2">
          <reference field="7" count="1" selected="0">
            <x v="126"/>
          </reference>
          <reference field="30" count="1">
            <x v="4"/>
          </reference>
        </references>
      </pivotArea>
    </format>
    <format dxfId="1162">
      <pivotArea dataOnly="0" labelOnly="1" outline="0" fieldPosition="0">
        <references count="2">
          <reference field="7" count="1" selected="0">
            <x v="127"/>
          </reference>
          <reference field="30" count="1">
            <x v="4"/>
          </reference>
        </references>
      </pivotArea>
    </format>
    <format dxfId="1161">
      <pivotArea dataOnly="0" labelOnly="1" outline="0" fieldPosition="0">
        <references count="2">
          <reference field="7" count="1" selected="0">
            <x v="128"/>
          </reference>
          <reference field="30" count="1">
            <x v="2"/>
          </reference>
        </references>
      </pivotArea>
    </format>
    <format dxfId="1160">
      <pivotArea dataOnly="0" labelOnly="1" outline="0" fieldPosition="0">
        <references count="2">
          <reference field="7" count="1" selected="0">
            <x v="129"/>
          </reference>
          <reference field="30" count="1">
            <x v="1"/>
          </reference>
        </references>
      </pivotArea>
    </format>
    <format dxfId="1159">
      <pivotArea dataOnly="0" labelOnly="1" outline="0" fieldPosition="0">
        <references count="2">
          <reference field="7" count="1" selected="0">
            <x v="130"/>
          </reference>
          <reference field="30" count="1">
            <x v="1"/>
          </reference>
        </references>
      </pivotArea>
    </format>
    <format dxfId="1158">
      <pivotArea dataOnly="0" labelOnly="1" outline="0" fieldPosition="0">
        <references count="2">
          <reference field="7" count="1" selected="0">
            <x v="131"/>
          </reference>
          <reference field="30" count="1">
            <x v="1"/>
          </reference>
        </references>
      </pivotArea>
    </format>
    <format dxfId="1157">
      <pivotArea dataOnly="0" labelOnly="1" outline="0" fieldPosition="0">
        <references count="2">
          <reference field="7" count="1" selected="0">
            <x v="132"/>
          </reference>
          <reference field="30" count="1">
            <x v="2"/>
          </reference>
        </references>
      </pivotArea>
    </format>
    <format dxfId="1156">
      <pivotArea dataOnly="0" labelOnly="1" outline="0" fieldPosition="0">
        <references count="2">
          <reference field="7" count="1" selected="0">
            <x v="133"/>
          </reference>
          <reference field="30" count="1">
            <x v="1"/>
          </reference>
        </references>
      </pivotArea>
    </format>
    <format dxfId="1155">
      <pivotArea dataOnly="0" labelOnly="1" outline="0" fieldPosition="0">
        <references count="2">
          <reference field="7" count="1" selected="0">
            <x v="2"/>
          </reference>
          <reference field="30" count="1">
            <x v="4"/>
          </reference>
        </references>
      </pivotArea>
    </format>
    <format dxfId="1154">
      <pivotArea dataOnly="0" labelOnly="1" outline="0" fieldPosition="0">
        <references count="2">
          <reference field="7" count="1" selected="0">
            <x v="16"/>
          </reference>
          <reference field="30" count="1">
            <x v="2"/>
          </reference>
        </references>
      </pivotArea>
    </format>
    <format dxfId="1153">
      <pivotArea dataOnly="0" labelOnly="1" outline="0" fieldPosition="0">
        <references count="2">
          <reference field="7" count="1" selected="0">
            <x v="20"/>
          </reference>
          <reference field="30" count="1">
            <x v="1"/>
          </reference>
        </references>
      </pivotArea>
    </format>
    <format dxfId="1152">
      <pivotArea dataOnly="0" labelOnly="1" outline="0" fieldPosition="0">
        <references count="2">
          <reference field="7" count="1" selected="0">
            <x v="27"/>
          </reference>
          <reference field="30" count="1">
            <x v="4"/>
          </reference>
        </references>
      </pivotArea>
    </format>
    <format dxfId="1151">
      <pivotArea dataOnly="0" labelOnly="1" outline="0" fieldPosition="0">
        <references count="2">
          <reference field="7" count="1" selected="0">
            <x v="30"/>
          </reference>
          <reference field="30" count="1">
            <x v="4"/>
          </reference>
        </references>
      </pivotArea>
    </format>
    <format dxfId="1150">
      <pivotArea dataOnly="0" labelOnly="1" outline="0" fieldPosition="0">
        <references count="2">
          <reference field="7" count="1" selected="0">
            <x v="36"/>
          </reference>
          <reference field="30" count="1">
            <x v="2"/>
          </reference>
        </references>
      </pivotArea>
    </format>
    <format dxfId="1149">
      <pivotArea dataOnly="0" labelOnly="1" outline="0" fieldPosition="0">
        <references count="2">
          <reference field="7" count="1" selected="0">
            <x v="43"/>
          </reference>
          <reference field="30" count="1">
            <x v="1"/>
          </reference>
        </references>
      </pivotArea>
    </format>
    <format dxfId="1148">
      <pivotArea dataOnly="0" labelOnly="1" outline="0" fieldPosition="0">
        <references count="2">
          <reference field="7" count="1" selected="0">
            <x v="44"/>
          </reference>
          <reference field="30" count="1">
            <x v="1"/>
          </reference>
        </references>
      </pivotArea>
    </format>
    <format dxfId="1147">
      <pivotArea dataOnly="0" labelOnly="1" outline="0" fieldPosition="0">
        <references count="2">
          <reference field="7" count="1" selected="0">
            <x v="46"/>
          </reference>
          <reference field="30" count="1">
            <x v="4"/>
          </reference>
        </references>
      </pivotArea>
    </format>
    <format dxfId="1146">
      <pivotArea dataOnly="0" labelOnly="1" outline="0" fieldPosition="0">
        <references count="2">
          <reference field="7" count="1" selected="0">
            <x v="47"/>
          </reference>
          <reference field="30" count="1">
            <x v="1"/>
          </reference>
        </references>
      </pivotArea>
    </format>
    <format dxfId="1145">
      <pivotArea dataOnly="0" labelOnly="1" outline="0" fieldPosition="0">
        <references count="2">
          <reference field="7" count="1" selected="0">
            <x v="62"/>
          </reference>
          <reference field="30" count="1">
            <x v="4"/>
          </reference>
        </references>
      </pivotArea>
    </format>
    <format dxfId="1144">
      <pivotArea dataOnly="0" labelOnly="1" outline="0" fieldPosition="0">
        <references count="2">
          <reference field="7" count="1" selected="0">
            <x v="68"/>
          </reference>
          <reference field="30" count="1">
            <x v="4"/>
          </reference>
        </references>
      </pivotArea>
    </format>
    <format dxfId="1143">
      <pivotArea dataOnly="0" labelOnly="1" outline="0" fieldPosition="0">
        <references count="2">
          <reference field="7" count="1" selected="0">
            <x v="73"/>
          </reference>
          <reference field="30" count="1">
            <x v="4"/>
          </reference>
        </references>
      </pivotArea>
    </format>
    <format dxfId="1142">
      <pivotArea dataOnly="0" labelOnly="1" outline="0" fieldPosition="0">
        <references count="2">
          <reference field="7" count="1" selected="0">
            <x v="75"/>
          </reference>
          <reference field="30" count="1">
            <x v="4"/>
          </reference>
        </references>
      </pivotArea>
    </format>
    <format dxfId="1141">
      <pivotArea dataOnly="0" labelOnly="1" outline="0" fieldPosition="0">
        <references count="2">
          <reference field="7" count="1" selected="0">
            <x v="76"/>
          </reference>
          <reference field="30" count="1">
            <x v="4"/>
          </reference>
        </references>
      </pivotArea>
    </format>
    <format dxfId="1140">
      <pivotArea dataOnly="0" labelOnly="1" outline="0" fieldPosition="0">
        <references count="2">
          <reference field="7" count="1" selected="0">
            <x v="77"/>
          </reference>
          <reference field="30" count="1">
            <x v="4"/>
          </reference>
        </references>
      </pivotArea>
    </format>
    <format dxfId="1139">
      <pivotArea dataOnly="0" labelOnly="1" outline="0" fieldPosition="0">
        <references count="2">
          <reference field="7" count="1" selected="0">
            <x v="78"/>
          </reference>
          <reference field="30" count="1">
            <x v="4"/>
          </reference>
        </references>
      </pivotArea>
    </format>
    <format dxfId="1138">
      <pivotArea dataOnly="0" labelOnly="1" outline="0" fieldPosition="0">
        <references count="2">
          <reference field="7" count="1" selected="0">
            <x v="79"/>
          </reference>
          <reference field="30" count="1">
            <x v="4"/>
          </reference>
        </references>
      </pivotArea>
    </format>
    <format dxfId="1137">
      <pivotArea dataOnly="0" labelOnly="1" outline="0" fieldPosition="0">
        <references count="2">
          <reference field="7" count="1" selected="0">
            <x v="80"/>
          </reference>
          <reference field="30" count="1">
            <x v="4"/>
          </reference>
        </references>
      </pivotArea>
    </format>
    <format dxfId="1136">
      <pivotArea dataOnly="0" labelOnly="1" outline="0" fieldPosition="0">
        <references count="2">
          <reference field="7" count="1" selected="0">
            <x v="81"/>
          </reference>
          <reference field="30" count="1">
            <x v="9"/>
          </reference>
        </references>
      </pivotArea>
    </format>
    <format dxfId="1135">
      <pivotArea dataOnly="0" labelOnly="1" outline="0" fieldPosition="0">
        <references count="2">
          <reference field="7" count="1" selected="0">
            <x v="82"/>
          </reference>
          <reference field="30" count="1">
            <x v="9"/>
          </reference>
        </references>
      </pivotArea>
    </format>
    <format dxfId="1134">
      <pivotArea dataOnly="0" labelOnly="1" outline="0" fieldPosition="0">
        <references count="2">
          <reference field="7" count="1" selected="0">
            <x v="83"/>
          </reference>
          <reference field="30" count="1">
            <x v="9"/>
          </reference>
        </references>
      </pivotArea>
    </format>
    <format dxfId="1133">
      <pivotArea dataOnly="0" labelOnly="1" outline="0" fieldPosition="0">
        <references count="2">
          <reference field="7" count="1" selected="0">
            <x v="84"/>
          </reference>
          <reference field="30" count="1">
            <x v="0"/>
          </reference>
        </references>
      </pivotArea>
    </format>
    <format dxfId="1132">
      <pivotArea dataOnly="0" labelOnly="1" outline="0" fieldPosition="0">
        <references count="2">
          <reference field="7" count="1" selected="0">
            <x v="85"/>
          </reference>
          <reference field="30" count="1">
            <x v="1"/>
          </reference>
        </references>
      </pivotArea>
    </format>
    <format dxfId="1131">
      <pivotArea dataOnly="0" labelOnly="1" outline="0" fieldPosition="0">
        <references count="2">
          <reference field="7" count="1" selected="0">
            <x v="86"/>
          </reference>
          <reference field="30" count="1">
            <x v="1"/>
          </reference>
        </references>
      </pivotArea>
    </format>
    <format dxfId="1130">
      <pivotArea dataOnly="0" labelOnly="1" outline="0" fieldPosition="0">
        <references count="2">
          <reference field="7" count="1" selected="0">
            <x v="87"/>
          </reference>
          <reference field="30" count="1">
            <x v="9"/>
          </reference>
        </references>
      </pivotArea>
    </format>
    <format dxfId="1129">
      <pivotArea dataOnly="0" labelOnly="1" outline="0" fieldPosition="0">
        <references count="2">
          <reference field="7" count="1" selected="0">
            <x v="88"/>
          </reference>
          <reference field="30" count="1">
            <x v="9"/>
          </reference>
        </references>
      </pivotArea>
    </format>
    <format dxfId="1128">
      <pivotArea dataOnly="0" labelOnly="1" outline="0" fieldPosition="0">
        <references count="2">
          <reference field="7" count="1" selected="0">
            <x v="89"/>
          </reference>
          <reference field="30" count="1">
            <x v="9"/>
          </reference>
        </references>
      </pivotArea>
    </format>
    <format dxfId="1127">
      <pivotArea dataOnly="0" labelOnly="1" outline="0" fieldPosition="0">
        <references count="2">
          <reference field="7" count="1" selected="0">
            <x v="90"/>
          </reference>
          <reference field="30" count="1">
            <x v="1"/>
          </reference>
        </references>
      </pivotArea>
    </format>
    <format dxfId="1126">
      <pivotArea dataOnly="0" labelOnly="1" outline="0" fieldPosition="0">
        <references count="2">
          <reference field="7" count="1" selected="0">
            <x v="91"/>
          </reference>
          <reference field="30" count="1">
            <x v="1"/>
          </reference>
        </references>
      </pivotArea>
    </format>
    <format dxfId="1125">
      <pivotArea dataOnly="0" labelOnly="1" outline="0" fieldPosition="0">
        <references count="2">
          <reference field="7" count="1" selected="0">
            <x v="92"/>
          </reference>
          <reference field="30" count="1">
            <x v="9"/>
          </reference>
        </references>
      </pivotArea>
    </format>
    <format dxfId="1124">
      <pivotArea dataOnly="0" labelOnly="1" outline="0" fieldPosition="0">
        <references count="2">
          <reference field="7" count="1" selected="0">
            <x v="93"/>
          </reference>
          <reference field="30" count="1">
            <x v="9"/>
          </reference>
        </references>
      </pivotArea>
    </format>
    <format dxfId="1123">
      <pivotArea dataOnly="0" labelOnly="1" outline="0" fieldPosition="0">
        <references count="2">
          <reference field="7" count="1" selected="0">
            <x v="94"/>
          </reference>
          <reference field="30" count="1">
            <x v="1"/>
          </reference>
        </references>
      </pivotArea>
    </format>
    <format dxfId="1122">
      <pivotArea dataOnly="0" labelOnly="1" outline="0" fieldPosition="0">
        <references count="2">
          <reference field="7" count="1" selected="0">
            <x v="95"/>
          </reference>
          <reference field="30" count="1">
            <x v="9"/>
          </reference>
        </references>
      </pivotArea>
    </format>
    <format dxfId="1121">
      <pivotArea dataOnly="0" labelOnly="1" outline="0" fieldPosition="0">
        <references count="2">
          <reference field="7" count="1" selected="0">
            <x v="96"/>
          </reference>
          <reference field="30" count="1">
            <x v="4"/>
          </reference>
        </references>
      </pivotArea>
    </format>
    <format dxfId="1120">
      <pivotArea dataOnly="0" labelOnly="1" outline="0" fieldPosition="0">
        <references count="2">
          <reference field="7" count="1" selected="0">
            <x v="97"/>
          </reference>
          <reference field="30" count="1">
            <x v="4"/>
          </reference>
        </references>
      </pivotArea>
    </format>
    <format dxfId="1119">
      <pivotArea dataOnly="0" labelOnly="1" outline="0" fieldPosition="0">
        <references count="2">
          <reference field="7" count="1" selected="0">
            <x v="98"/>
          </reference>
          <reference field="30" count="1">
            <x v="4"/>
          </reference>
        </references>
      </pivotArea>
    </format>
    <format dxfId="1118">
      <pivotArea dataOnly="0" labelOnly="1" outline="0" fieldPosition="0">
        <references count="2">
          <reference field="7" count="1" selected="0">
            <x v="99"/>
          </reference>
          <reference field="30" count="1">
            <x v="5"/>
          </reference>
        </references>
      </pivotArea>
    </format>
    <format dxfId="1117">
      <pivotArea dataOnly="0" labelOnly="1" outline="0" fieldPosition="0">
        <references count="2">
          <reference field="7" count="1" selected="0">
            <x v="100"/>
          </reference>
          <reference field="30" count="1">
            <x v="4"/>
          </reference>
        </references>
      </pivotArea>
    </format>
    <format dxfId="1116">
      <pivotArea dataOnly="0" labelOnly="1" outline="0" fieldPosition="0">
        <references count="2">
          <reference field="7" count="1" selected="0">
            <x v="101"/>
          </reference>
          <reference field="30" count="1">
            <x v="4"/>
          </reference>
        </references>
      </pivotArea>
    </format>
    <format dxfId="1115">
      <pivotArea dataOnly="0" labelOnly="1" outline="0" fieldPosition="0">
        <references count="2">
          <reference field="7" count="1" selected="0">
            <x v="102"/>
          </reference>
          <reference field="30" count="1">
            <x v="4"/>
          </reference>
        </references>
      </pivotArea>
    </format>
    <format dxfId="1114">
      <pivotArea dataOnly="0" labelOnly="1" outline="0" fieldPosition="0">
        <references count="2">
          <reference field="7" count="1" selected="0">
            <x v="103"/>
          </reference>
          <reference field="30" count="1">
            <x v="4"/>
          </reference>
        </references>
      </pivotArea>
    </format>
    <format dxfId="1113">
      <pivotArea dataOnly="0" labelOnly="1" outline="0" fieldPosition="0">
        <references count="2">
          <reference field="7" count="1" selected="0">
            <x v="104"/>
          </reference>
          <reference field="30" count="1">
            <x v="4"/>
          </reference>
        </references>
      </pivotArea>
    </format>
    <format dxfId="1112">
      <pivotArea dataOnly="0" labelOnly="1" outline="0" fieldPosition="0">
        <references count="2">
          <reference field="7" count="1" selected="0">
            <x v="105"/>
          </reference>
          <reference field="30" count="1">
            <x v="4"/>
          </reference>
        </references>
      </pivotArea>
    </format>
    <format dxfId="1111">
      <pivotArea dataOnly="0" labelOnly="1" outline="0" fieldPosition="0">
        <references count="2">
          <reference field="7" count="1" selected="0">
            <x v="106"/>
          </reference>
          <reference field="30" count="1">
            <x v="4"/>
          </reference>
        </references>
      </pivotArea>
    </format>
    <format dxfId="1110">
      <pivotArea dataOnly="0" labelOnly="1" outline="0" fieldPosition="0">
        <references count="2">
          <reference field="7" count="1" selected="0">
            <x v="107"/>
          </reference>
          <reference field="30" count="1">
            <x v="4"/>
          </reference>
        </references>
      </pivotArea>
    </format>
    <format dxfId="1109">
      <pivotArea dataOnly="0" labelOnly="1" outline="0" fieldPosition="0">
        <references count="2">
          <reference field="7" count="1" selected="0">
            <x v="108"/>
          </reference>
          <reference field="30" count="1">
            <x v="4"/>
          </reference>
        </references>
      </pivotArea>
    </format>
    <format dxfId="1108">
      <pivotArea dataOnly="0" labelOnly="1" outline="0" fieldPosition="0">
        <references count="2">
          <reference field="7" count="1" selected="0">
            <x v="109"/>
          </reference>
          <reference field="30" count="1">
            <x v="4"/>
          </reference>
        </references>
      </pivotArea>
    </format>
    <format dxfId="1107">
      <pivotArea dataOnly="0" labelOnly="1" outline="0" fieldPosition="0">
        <references count="2">
          <reference field="7" count="1" selected="0">
            <x v="110"/>
          </reference>
          <reference field="30" count="1">
            <x v="4"/>
          </reference>
        </references>
      </pivotArea>
    </format>
    <format dxfId="1106">
      <pivotArea dataOnly="0" labelOnly="1" outline="0" fieldPosition="0">
        <references count="2">
          <reference field="7" count="1" selected="0">
            <x v="111"/>
          </reference>
          <reference field="30" count="1">
            <x v="4"/>
          </reference>
        </references>
      </pivotArea>
    </format>
    <format dxfId="1105">
      <pivotArea dataOnly="0" labelOnly="1" outline="0" fieldPosition="0">
        <references count="2">
          <reference field="7" count="1" selected="0">
            <x v="112"/>
          </reference>
          <reference field="30" count="1">
            <x v="4"/>
          </reference>
        </references>
      </pivotArea>
    </format>
    <format dxfId="1104">
      <pivotArea dataOnly="0" labelOnly="1" outline="0" fieldPosition="0">
        <references count="2">
          <reference field="7" count="1" selected="0">
            <x v="113"/>
          </reference>
          <reference field="30" count="1">
            <x v="4"/>
          </reference>
        </references>
      </pivotArea>
    </format>
    <format dxfId="1103">
      <pivotArea dataOnly="0" labelOnly="1" outline="0" fieldPosition="0">
        <references count="2">
          <reference field="7" count="1" selected="0">
            <x v="114"/>
          </reference>
          <reference field="30" count="1">
            <x v="4"/>
          </reference>
        </references>
      </pivotArea>
    </format>
    <format dxfId="1102">
      <pivotArea dataOnly="0" labelOnly="1" outline="0" fieldPosition="0">
        <references count="2">
          <reference field="7" count="1" selected="0">
            <x v="115"/>
          </reference>
          <reference field="30" count="1">
            <x v="4"/>
          </reference>
        </references>
      </pivotArea>
    </format>
    <format dxfId="1101">
      <pivotArea dataOnly="0" labelOnly="1" outline="0" fieldPosition="0">
        <references count="2">
          <reference field="7" count="1" selected="0">
            <x v="116"/>
          </reference>
          <reference field="30" count="1">
            <x v="4"/>
          </reference>
        </references>
      </pivotArea>
    </format>
    <format dxfId="1100">
      <pivotArea dataOnly="0" labelOnly="1" outline="0" fieldPosition="0">
        <references count="2">
          <reference field="7" count="1" selected="0">
            <x v="117"/>
          </reference>
          <reference field="30" count="1">
            <x v="4"/>
          </reference>
        </references>
      </pivotArea>
    </format>
    <format dxfId="1099">
      <pivotArea dataOnly="0" labelOnly="1" outline="0" fieldPosition="0">
        <references count="2">
          <reference field="7" count="1" selected="0">
            <x v="118"/>
          </reference>
          <reference field="30" count="1">
            <x v="5"/>
          </reference>
        </references>
      </pivotArea>
    </format>
    <format dxfId="1098">
      <pivotArea dataOnly="0" labelOnly="1" outline="0" fieldPosition="0">
        <references count="2">
          <reference field="7" count="1" selected="0">
            <x v="119"/>
          </reference>
          <reference field="30" count="1">
            <x v="4"/>
          </reference>
        </references>
      </pivotArea>
    </format>
    <format dxfId="1097">
      <pivotArea dataOnly="0" labelOnly="1" outline="0" fieldPosition="0">
        <references count="2">
          <reference field="7" count="1" selected="0">
            <x v="120"/>
          </reference>
          <reference field="30" count="1">
            <x v="5"/>
          </reference>
        </references>
      </pivotArea>
    </format>
    <format dxfId="1096">
      <pivotArea dataOnly="0" labelOnly="1" outline="0" fieldPosition="0">
        <references count="2">
          <reference field="7" count="1" selected="0">
            <x v="121"/>
          </reference>
          <reference field="30" count="1">
            <x v="4"/>
          </reference>
        </references>
      </pivotArea>
    </format>
    <format dxfId="1095">
      <pivotArea dataOnly="0" labelOnly="1" outline="0" fieldPosition="0">
        <references count="2">
          <reference field="7" count="1" selected="0">
            <x v="122"/>
          </reference>
          <reference field="30" count="1">
            <x v="4"/>
          </reference>
        </references>
      </pivotArea>
    </format>
    <format dxfId="1094">
      <pivotArea dataOnly="0" labelOnly="1" outline="0" fieldPosition="0">
        <references count="2">
          <reference field="7" count="1" selected="0">
            <x v="123"/>
          </reference>
          <reference field="30" count="1">
            <x v="2"/>
          </reference>
        </references>
      </pivotArea>
    </format>
    <format dxfId="1093">
      <pivotArea dataOnly="0" labelOnly="1" outline="0" fieldPosition="0">
        <references count="2">
          <reference field="7" count="1" selected="0">
            <x v="124"/>
          </reference>
          <reference field="30" count="1">
            <x v="4"/>
          </reference>
        </references>
      </pivotArea>
    </format>
    <format dxfId="1092">
      <pivotArea dataOnly="0" labelOnly="1" outline="0" fieldPosition="0">
        <references count="2">
          <reference field="7" count="1" selected="0">
            <x v="125"/>
          </reference>
          <reference field="30" count="1">
            <x v="4"/>
          </reference>
        </references>
      </pivotArea>
    </format>
    <format dxfId="1091">
      <pivotArea dataOnly="0" labelOnly="1" outline="0" fieldPosition="0">
        <references count="2">
          <reference field="7" count="1" selected="0">
            <x v="126"/>
          </reference>
          <reference field="30" count="1">
            <x v="4"/>
          </reference>
        </references>
      </pivotArea>
    </format>
    <format dxfId="1090">
      <pivotArea dataOnly="0" labelOnly="1" outline="0" fieldPosition="0">
        <references count="2">
          <reference field="7" count="1" selected="0">
            <x v="127"/>
          </reference>
          <reference field="30" count="1">
            <x v="4"/>
          </reference>
        </references>
      </pivotArea>
    </format>
    <format dxfId="1089">
      <pivotArea dataOnly="0" labelOnly="1" outline="0" fieldPosition="0">
        <references count="2">
          <reference field="7" count="1" selected="0">
            <x v="128"/>
          </reference>
          <reference field="30" count="1">
            <x v="2"/>
          </reference>
        </references>
      </pivotArea>
    </format>
    <format dxfId="1088">
      <pivotArea dataOnly="0" labelOnly="1" outline="0" fieldPosition="0">
        <references count="2">
          <reference field="7" count="1" selected="0">
            <x v="129"/>
          </reference>
          <reference field="30" count="1">
            <x v="1"/>
          </reference>
        </references>
      </pivotArea>
    </format>
    <format dxfId="1087">
      <pivotArea dataOnly="0" labelOnly="1" outline="0" fieldPosition="0">
        <references count="2">
          <reference field="7" count="1" selected="0">
            <x v="130"/>
          </reference>
          <reference field="30" count="1">
            <x v="1"/>
          </reference>
        </references>
      </pivotArea>
    </format>
    <format dxfId="1086">
      <pivotArea dataOnly="0" labelOnly="1" outline="0" fieldPosition="0">
        <references count="2">
          <reference field="7" count="1" selected="0">
            <x v="131"/>
          </reference>
          <reference field="30" count="1">
            <x v="1"/>
          </reference>
        </references>
      </pivotArea>
    </format>
    <format dxfId="1085">
      <pivotArea dataOnly="0" labelOnly="1" outline="0" fieldPosition="0">
        <references count="2">
          <reference field="7" count="1" selected="0">
            <x v="132"/>
          </reference>
          <reference field="30" count="1">
            <x v="2"/>
          </reference>
        </references>
      </pivotArea>
    </format>
    <format dxfId="1084">
      <pivotArea dataOnly="0" labelOnly="1" outline="0" fieldPosition="0">
        <references count="2">
          <reference field="7" count="1" selected="0">
            <x v="133"/>
          </reference>
          <reference field="30" count="1">
            <x v="1"/>
          </reference>
        </references>
      </pivotArea>
    </format>
    <format dxfId="1083">
      <pivotArea dataOnly="0" labelOnly="1" outline="0" fieldPosition="0">
        <references count="2">
          <reference field="7" count="1" selected="0">
            <x v="81"/>
          </reference>
          <reference field="30" count="0"/>
        </references>
      </pivotArea>
    </format>
    <format dxfId="1082">
      <pivotArea dataOnly="0" labelOnly="1" outline="0" fieldPosition="0">
        <references count="2">
          <reference field="7" count="1" selected="0">
            <x v="82"/>
          </reference>
          <reference field="30" count="0"/>
        </references>
      </pivotArea>
    </format>
    <format dxfId="1081">
      <pivotArea dataOnly="0" labelOnly="1" outline="0" fieldPosition="0">
        <references count="2">
          <reference field="7" count="1" selected="0">
            <x v="83"/>
          </reference>
          <reference field="30" count="0"/>
        </references>
      </pivotArea>
    </format>
    <format dxfId="1080">
      <pivotArea dataOnly="0" labelOnly="1" outline="0" fieldPosition="0">
        <references count="2">
          <reference field="7" count="1" selected="0">
            <x v="87"/>
          </reference>
          <reference field="30" count="0"/>
        </references>
      </pivotArea>
    </format>
    <format dxfId="1079">
      <pivotArea dataOnly="0" labelOnly="1" outline="0" fieldPosition="0">
        <references count="2">
          <reference field="7" count="1" selected="0">
            <x v="88"/>
          </reference>
          <reference field="30" count="0"/>
        </references>
      </pivotArea>
    </format>
    <format dxfId="1078">
      <pivotArea dataOnly="0" labelOnly="1" outline="0" fieldPosition="0">
        <references count="2">
          <reference field="7" count="1" selected="0">
            <x v="89"/>
          </reference>
          <reference field="30" count="0"/>
        </references>
      </pivotArea>
    </format>
    <format dxfId="1077">
      <pivotArea dataOnly="0" labelOnly="1" outline="0" fieldPosition="0">
        <references count="2">
          <reference field="7" count="1" selected="0">
            <x v="92"/>
          </reference>
          <reference field="30" count="0"/>
        </references>
      </pivotArea>
    </format>
    <format dxfId="1076">
      <pivotArea dataOnly="0" labelOnly="1" outline="0" fieldPosition="0">
        <references count="2">
          <reference field="7" count="1" selected="0">
            <x v="93"/>
          </reference>
          <reference field="30" count="0"/>
        </references>
      </pivotArea>
    </format>
    <format dxfId="1075">
      <pivotArea dataOnly="0" labelOnly="1" outline="0" fieldPosition="0">
        <references count="2">
          <reference field="7" count="1" selected="0">
            <x v="95"/>
          </reference>
          <reference field="30" count="0"/>
        </references>
      </pivotArea>
    </format>
    <format dxfId="1074">
      <pivotArea dataOnly="0" labelOnly="1" outline="0" fieldPosition="0">
        <references count="2">
          <reference field="7" count="1" selected="0">
            <x v="99"/>
          </reference>
          <reference field="30" count="0"/>
        </references>
      </pivotArea>
    </format>
    <format dxfId="1073">
      <pivotArea dataOnly="0" labelOnly="1" outline="0" fieldPosition="0">
        <references count="2">
          <reference field="7" count="1" selected="0">
            <x v="118"/>
          </reference>
          <reference field="30" count="0"/>
        </references>
      </pivotArea>
    </format>
    <format dxfId="1072">
      <pivotArea dataOnly="0" labelOnly="1" outline="0" fieldPosition="0">
        <references count="2">
          <reference field="7" count="1" selected="0">
            <x v="120"/>
          </reference>
          <reference field="30" count="0"/>
        </references>
      </pivotArea>
    </format>
  </formats>
  <pivotTableStyleInfo name="PivotStyleMedium4" showRowHeaders="1" showColHeaders="1" showRowStripes="0" showColStripes="0" showLastColumn="1"/>
</pivotTableDefinition>
</file>

<file path=xl/pivotTables/pivotTable2.xml><?xml version="1.0" encoding="utf-8"?>
<pivotTableDefinition xmlns="http://schemas.openxmlformats.org/spreadsheetml/2006/main" name="TablaDinámica10" cacheId="30" applyNumberFormats="0" applyBorderFormats="0" applyFontFormats="0" applyPatternFormats="0" applyAlignmentFormats="0" applyWidthHeightFormats="1" dataCaption="Valores" updatedVersion="3" minRefreshableVersion="3" rowGrandTotals="0" colGrandTotals="0" itemPrintTitles="1" createdVersion="6" indent="0" outline="1" outlineData="1" multipleFieldFilters="0">
  <location ref="A20:B34" firstHeaderRow="1" firstDataRow="1" firstDataCol="1"/>
  <pivotFields count="29">
    <pivotField showAll="0"/>
    <pivotField showAll="0"/>
    <pivotField showAll="0"/>
    <pivotField showAll="0"/>
    <pivotField name=" PROCESO 1" axis="axisRow" showAll="0">
      <items count="35">
        <item m="1" x="19"/>
        <item m="1" x="26"/>
        <item m="1" x="33"/>
        <item m="1" x="25"/>
        <item m="1" x="27"/>
        <item m="1" x="18"/>
        <item m="1" x="24"/>
        <item m="1" x="31"/>
        <item m="1" x="14"/>
        <item x="1"/>
        <item m="1" x="20"/>
        <item x="3"/>
        <item m="1" x="30"/>
        <item x="12"/>
        <item m="1" x="22"/>
        <item x="4"/>
        <item m="1" x="23"/>
        <item m="1" x="15"/>
        <item x="9"/>
        <item m="1" x="28"/>
        <item m="1" x="29"/>
        <item m="1" x="32"/>
        <item x="5"/>
        <item m="1" x="17"/>
        <item x="2"/>
        <item x="6"/>
        <item m="1" x="16"/>
        <item x="8"/>
        <item x="10"/>
        <item x="11"/>
        <item m="1" x="21"/>
        <item x="0"/>
        <item x="7"/>
        <item x="13"/>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dataField="1" showAll="0"/>
    <pivotField dragToRow="0" dragToCol="0" dragToPage="0" showAll="0" defaultSubtotal="0"/>
  </pivotFields>
  <rowFields count="1">
    <field x="4"/>
  </rowFields>
  <rowItems count="14">
    <i>
      <x v="9"/>
    </i>
    <i>
      <x v="11"/>
    </i>
    <i>
      <x v="13"/>
    </i>
    <i>
      <x v="15"/>
    </i>
    <i>
      <x v="18"/>
    </i>
    <i>
      <x v="22"/>
    </i>
    <i>
      <x v="24"/>
    </i>
    <i>
      <x v="25"/>
    </i>
    <i>
      <x v="27"/>
    </i>
    <i>
      <x v="28"/>
    </i>
    <i>
      <x v="29"/>
    </i>
    <i>
      <x v="31"/>
    </i>
    <i>
      <x v="32"/>
    </i>
    <i>
      <x v="33"/>
    </i>
  </rowItems>
  <colItems count="1">
    <i/>
  </colItems>
  <dataFields count="1">
    <dataField name="Suma de AVANCE PONDERADO ACUMULADO PA" fld="27" baseField="0" baseItem="0"/>
  </dataFields>
  <formats count="19">
    <format dxfId="18">
      <pivotArea outline="0" collapsedLevelsAreSubtotals="1" fieldPosition="0"/>
    </format>
    <format dxfId="17">
      <pivotArea outline="0" collapsedLevelsAreSubtotals="1" fieldPosition="0"/>
    </format>
    <format dxfId="16">
      <pivotArea dataOnly="0" labelOnly="1" outline="0" axis="axisValues" fieldPosition="0"/>
    </format>
    <format dxfId="15">
      <pivotArea dataOnly="0" labelOnly="1" outline="0" axis="axisValues" fieldPosition="0"/>
    </format>
    <format dxfId="14">
      <pivotArea type="all" dataOnly="0" outline="0" fieldPosition="0"/>
    </format>
    <format dxfId="13">
      <pivotArea outline="0" collapsedLevelsAreSubtotals="1" fieldPosition="0"/>
    </format>
    <format dxfId="12">
      <pivotArea field="4" type="button" dataOnly="0" labelOnly="1" outline="0" axis="axisRow" fieldPosition="0"/>
    </format>
    <format dxfId="11">
      <pivotArea dataOnly="0" labelOnly="1" outline="0" axis="axisValues" fieldPosition="0"/>
    </format>
    <format dxfId="10">
      <pivotArea dataOnly="0" labelOnly="1" fieldPosition="0">
        <references count="1">
          <reference field="4" count="0"/>
        </references>
      </pivotArea>
    </format>
    <format dxfId="9">
      <pivotArea dataOnly="0" labelOnly="1" outline="0" axis="axisValues" fieldPosition="0"/>
    </format>
    <format dxfId="8">
      <pivotArea field="4" type="button" dataOnly="0" labelOnly="1" outline="0" axis="axisRow" fieldPosition="0"/>
    </format>
    <format dxfId="7">
      <pivotArea dataOnly="0" labelOnly="1" outline="0" axis="axisValues" fieldPosition="0"/>
    </format>
    <format dxfId="6">
      <pivotArea dataOnly="0" labelOnly="1" outline="0" axis="axisValues" fieldPosition="0"/>
    </format>
    <format dxfId="5">
      <pivotArea type="all" dataOnly="0" outline="0" fieldPosition="0"/>
    </format>
    <format dxfId="4">
      <pivotArea outline="0" collapsedLevelsAreSubtotals="1" fieldPosition="0"/>
    </format>
    <format dxfId="3">
      <pivotArea field="4" type="button" dataOnly="0" labelOnly="1" outline="0" axis="axisRow" fieldPosition="0"/>
    </format>
    <format dxfId="2">
      <pivotArea dataOnly="0" labelOnly="1" outline="0" axis="axisValues" fieldPosition="0"/>
    </format>
    <format dxfId="1">
      <pivotArea dataOnly="0" labelOnly="1" fieldPosition="0">
        <references count="1">
          <reference field="4" count="12">
            <x v="10"/>
            <x v="11"/>
            <x v="12"/>
            <x v="13"/>
            <x v="14"/>
            <x v="15"/>
            <x v="16"/>
            <x v="17"/>
            <x v="18"/>
            <x v="19"/>
            <x v="20"/>
            <x v="21"/>
          </reference>
        </references>
      </pivotArea>
    </format>
    <format dxfId="0">
      <pivotArea dataOnly="0" labelOnly="1" outline="0" axis="axisValues" fieldPosition="0"/>
    </format>
  </formats>
  <pivotTableStyleInfo name="PivotStyleMedium4" showRowHeaders="1" showColHeaders="1" showRowStripes="0" showColStripes="0" showLastColumn="1"/>
</pivotTableDefinition>
</file>

<file path=xl/pivotTables/pivotTable3.xml><?xml version="1.0" encoding="utf-8"?>
<pivotTableDefinition xmlns="http://schemas.openxmlformats.org/spreadsheetml/2006/main" name="TablaDinámica7" cacheId="27" applyNumberFormats="0" applyBorderFormats="0" applyFontFormats="0" applyPatternFormats="0" applyAlignmentFormats="0" applyWidthHeightFormats="1" dataCaption="Valores" updatedVersion="3" minRefreshableVersion="3" rowGrandTotals="0" colGrandTotals="0" itemPrintTitles="1" createdVersion="6" indent="0" outline="1" outlineData="1" multipleFieldFilters="0" rowHeaderCaption="Dependencia">
  <location ref="A80:A82" firstHeaderRow="1" firstDataRow="1" firstDataCol="1"/>
  <pivotFields count="34">
    <pivotField axis="axisRow" showAll="0">
      <items count="3">
        <item x="0"/>
        <item x="1"/>
        <item t="default"/>
      </items>
    </pivotField>
    <pivotField showAll="0"/>
    <pivotField showAll="0" defaultSubtotal="0"/>
    <pivotField showAll="0"/>
    <pivotField showAll="0">
      <items count="34">
        <item m="1" x="19"/>
        <item m="1" x="26"/>
        <item m="1" x="32"/>
        <item m="1" x="25"/>
        <item m="1" x="27"/>
        <item m="1" x="18"/>
        <item m="1" x="24"/>
        <item m="1" x="30"/>
        <item m="1" x="15"/>
        <item m="1" x="20"/>
        <item x="1"/>
        <item x="5"/>
        <item x="12"/>
        <item m="1" x="22"/>
        <item x="2"/>
        <item m="1" x="23"/>
        <item x="13"/>
        <item x="9"/>
        <item m="1" x="28"/>
        <item m="1" x="29"/>
        <item m="1" x="31"/>
        <item x="3"/>
        <item m="1" x="17"/>
        <item x="0"/>
        <item x="6"/>
        <item m="1" x="16"/>
        <item x="8"/>
        <item x="10"/>
        <item x="11"/>
        <item m="1" x="21"/>
        <item x="4"/>
        <item m="1" x="14"/>
        <item x="7"/>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numFmtId="9" showAll="0" defaultSubtotal="0"/>
    <pivotField showAll="0" defaultSubtotal="0"/>
    <pivotField showAll="0" defaultSubtotal="0"/>
    <pivotField showAll="0" defaultSubtotal="0"/>
    <pivotField showAll="0" defaultSubtotal="0"/>
    <pivotField showAll="0" defaultSubtotal="0"/>
    <pivotField numFmtId="9" showAll="0" defaultSubtotal="0"/>
    <pivotField showAll="0"/>
    <pivotField showAll="0"/>
    <pivotField numFmtId="9" showAll="0" defaultSubtotal="0"/>
    <pivotField dragToRow="0" dragToCol="0" dragToPage="0" showAll="0" defaultSubtotal="0"/>
  </pivotFields>
  <rowFields count="1">
    <field x="0"/>
  </rowFields>
  <rowItems count="2">
    <i>
      <x/>
    </i>
    <i>
      <x v="1"/>
    </i>
  </rowItems>
  <colItems count="1">
    <i/>
  </colItems>
  <formats count="11">
    <format dxfId="29">
      <pivotArea field="4" type="button" dataOnly="0" labelOnly="1" outline="0"/>
    </format>
    <format dxfId="28">
      <pivotArea type="all" dataOnly="0" outline="0" fieldPosition="0"/>
    </format>
    <format dxfId="27">
      <pivotArea outline="0" collapsedLevelsAreSubtotals="1" fieldPosition="0"/>
    </format>
    <format dxfId="26">
      <pivotArea field="4" type="button" dataOnly="0" labelOnly="1" outline="0"/>
    </format>
    <format dxfId="25">
      <pivotArea dataOnly="0" labelOnly="1" grandRow="1" outline="0" fieldPosition="0"/>
    </format>
    <format dxfId="24">
      <pivotArea type="all" dataOnly="0" outline="0" fieldPosition="0"/>
    </format>
    <format dxfId="23">
      <pivotArea outline="0" collapsedLevelsAreSubtotals="1" fieldPosition="0"/>
    </format>
    <format dxfId="22">
      <pivotArea field="4" type="button" dataOnly="0" labelOnly="1" outline="0"/>
    </format>
    <format dxfId="21">
      <pivotArea type="all" dataOnly="0" outline="0" fieldPosition="0"/>
    </format>
    <format dxfId="20">
      <pivotArea outline="0" collapsedLevelsAreSubtotals="1" fieldPosition="0"/>
    </format>
    <format dxfId="19">
      <pivotArea field="4" type="button" dataOnly="0" labelOnly="1" outline="0"/>
    </format>
  </formats>
  <pivotTableStyleInfo name="PivotStyleMedium4" showRowHeaders="1" showColHeaders="1" showRowStripes="0" showColStripes="0" showLastColumn="1"/>
</pivotTableDefinition>
</file>

<file path=xl/pivotTables/pivotTable4.xml><?xml version="1.0" encoding="utf-8"?>
<pivotTableDefinition xmlns="http://schemas.openxmlformats.org/spreadsheetml/2006/main" name="TablaDinámica5" cacheId="27" applyNumberFormats="0" applyBorderFormats="0" applyFontFormats="0" applyPatternFormats="0" applyAlignmentFormats="0" applyWidthHeightFormats="1" dataCaption="Valores" updatedVersion="3" minRefreshableVersion="3" itemPrintTitles="1" createdVersion="6" indent="0" outline="1" outlineData="1" multipleFieldFilters="0" chartFormat="3" rowHeaderCaption="PROCESO">
  <location ref="A45:D61" firstHeaderRow="1" firstDataRow="2" firstDataCol="1"/>
  <pivotFields count="34">
    <pivotField showAll="0"/>
    <pivotField showAll="0"/>
    <pivotField showAll="0" defaultSubtotal="0"/>
    <pivotField showAll="0"/>
    <pivotField name="PROCESO " axis="axisRow" showAll="0">
      <items count="34">
        <item m="1" x="19"/>
        <item m="1" x="26"/>
        <item m="1" x="32"/>
        <item m="1" x="25"/>
        <item m="1" x="27"/>
        <item m="1" x="18"/>
        <item m="1" x="24"/>
        <item m="1" x="30"/>
        <item m="1" x="15"/>
        <item m="1" x="20"/>
        <item x="1"/>
        <item x="5"/>
        <item x="12"/>
        <item m="1" x="22"/>
        <item x="2"/>
        <item m="1" x="23"/>
        <item x="13"/>
        <item x="9"/>
        <item m="1" x="28"/>
        <item m="1" x="29"/>
        <item m="1" x="31"/>
        <item x="3"/>
        <item m="1" x="17"/>
        <item x="0"/>
        <item x="6"/>
        <item m="1" x="16"/>
        <item x="8"/>
        <item x="10"/>
        <item x="11"/>
        <item m="1" x="21"/>
        <item x="4"/>
        <item m="1" x="14"/>
        <item x="7"/>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numFmtId="9" showAll="0" defaultSubtotal="0"/>
    <pivotField showAll="0" defaultSubtotal="0"/>
    <pivotField showAll="0" defaultSubtotal="0"/>
    <pivotField showAll="0" defaultSubtotal="0"/>
    <pivotField showAll="0" defaultSubtotal="0"/>
    <pivotField showAll="0" defaultSubtotal="0"/>
    <pivotField numFmtId="9" showAll="0" defaultSubtotal="0"/>
    <pivotField showAll="0"/>
    <pivotField axis="axisCol" dataField="1" showAll="0">
      <items count="7">
        <item x="0"/>
        <item x="1"/>
        <item m="1" x="2"/>
        <item m="1" x="5"/>
        <item m="1" x="4"/>
        <item m="1" x="3"/>
        <item t="default"/>
      </items>
    </pivotField>
    <pivotField numFmtId="9" showAll="0" defaultSubtotal="0"/>
    <pivotField dragToRow="0" dragToCol="0" dragToPage="0" showAll="0" defaultSubtotal="0"/>
  </pivotFields>
  <rowFields count="1">
    <field x="4"/>
  </rowFields>
  <rowItems count="15">
    <i>
      <x v="10"/>
    </i>
    <i>
      <x v="11"/>
    </i>
    <i>
      <x v="12"/>
    </i>
    <i>
      <x v="14"/>
    </i>
    <i>
      <x v="16"/>
    </i>
    <i>
      <x v="17"/>
    </i>
    <i>
      <x v="21"/>
    </i>
    <i>
      <x v="23"/>
    </i>
    <i>
      <x v="24"/>
    </i>
    <i>
      <x v="26"/>
    </i>
    <i>
      <x v="27"/>
    </i>
    <i>
      <x v="28"/>
    </i>
    <i>
      <x v="30"/>
    </i>
    <i>
      <x v="32"/>
    </i>
    <i t="grand">
      <x/>
    </i>
  </rowItems>
  <colFields count="1">
    <field x="31"/>
  </colFields>
  <colItems count="3">
    <i>
      <x/>
    </i>
    <i>
      <x v="1"/>
    </i>
    <i t="grand">
      <x/>
    </i>
  </colItems>
  <dataFields count="1">
    <dataField name="Cuenta de Estado del Producto" fld="31" subtotal="count" baseField="0" baseItem="0"/>
  </dataFields>
  <formats count="13">
    <format dxfId="42">
      <pivotArea outline="0" collapsedLevelsAreSubtotals="1" fieldPosition="0"/>
    </format>
    <format dxfId="41">
      <pivotArea field="4" type="button" dataOnly="0" labelOnly="1" outline="0" axis="axisRow" fieldPosition="0"/>
    </format>
    <format dxfId="40">
      <pivotArea dataOnly="0" labelOnly="1" fieldPosition="0">
        <references count="1">
          <reference field="4" count="0"/>
        </references>
      </pivotArea>
    </format>
    <format dxfId="39">
      <pivotArea dataOnly="0" labelOnly="1" grandRow="1" outline="0" fieldPosition="0"/>
    </format>
    <format dxfId="38">
      <pivotArea dataOnly="0" labelOnly="1" fieldPosition="0">
        <references count="1">
          <reference field="31" count="0"/>
        </references>
      </pivotArea>
    </format>
    <format dxfId="37">
      <pivotArea dataOnly="0" labelOnly="1" grandCol="1" outline="0" fieldPosition="0"/>
    </format>
    <format dxfId="36">
      <pivotArea dataOnly="0" labelOnly="1" fieldPosition="0">
        <references count="1">
          <reference field="4" count="0"/>
        </references>
      </pivotArea>
    </format>
    <format dxfId="35">
      <pivotArea outline="0" collapsedLevelsAreSubtotals="1" fieldPosition="0"/>
    </format>
    <format dxfId="34">
      <pivotArea field="4" type="button" dataOnly="0" labelOnly="1" outline="0" axis="axisRow" fieldPosition="0"/>
    </format>
    <format dxfId="33">
      <pivotArea dataOnly="0" labelOnly="1" fieldPosition="0">
        <references count="1">
          <reference field="4" count="0"/>
        </references>
      </pivotArea>
    </format>
    <format dxfId="32">
      <pivotArea dataOnly="0" labelOnly="1" grandRow="1" outline="0" fieldPosition="0"/>
    </format>
    <format dxfId="31">
      <pivotArea dataOnly="0" labelOnly="1" fieldPosition="0">
        <references count="1">
          <reference field="31" count="0"/>
        </references>
      </pivotArea>
    </format>
    <format dxfId="30">
      <pivotArea dataOnly="0" labelOnly="1" grandCol="1" outline="0" fieldPosition="0"/>
    </format>
  </formats>
  <pivotTableStyleInfo name="PivotStyleMedium4" showRowHeaders="1" showColHeaders="1" showRowStripes="0" showColStripes="0" showLastColumn="1"/>
</pivotTableDefinition>
</file>

<file path=xl/pivotTables/pivotTable5.xml><?xml version="1.0" encoding="utf-8"?>
<pivotTableDefinition xmlns="http://schemas.openxmlformats.org/spreadsheetml/2006/main" name="Tabla Ejecución" cacheId="27" applyNumberFormats="0" applyBorderFormats="0" applyFontFormats="0" applyPatternFormats="0" applyAlignmentFormats="0" applyWidthHeightFormats="1" dataCaption="Valores" updatedVersion="3" minRefreshableVersion="3" itemPrintTitles="1" createdVersion="6" indent="0" outline="1" outlineData="1" multipleFieldFilters="0" chartFormat="28" rowHeaderCaption="ESTADO">
  <location ref="A37:B40" firstHeaderRow="1" firstDataRow="1" firstDataCol="1"/>
  <pivotFields count="34">
    <pivotField showAll="0"/>
    <pivotField showAll="0"/>
    <pivotField showAll="0" defaultSubtota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numFmtId="9" showAll="0" defaultSubtotal="0"/>
    <pivotField showAll="0" defaultSubtotal="0"/>
    <pivotField showAll="0" defaultSubtotal="0"/>
    <pivotField showAll="0" defaultSubtotal="0"/>
    <pivotField showAll="0" defaultSubtotal="0"/>
    <pivotField showAll="0" defaultSubtotal="0"/>
    <pivotField numFmtId="9" showAll="0" defaultSubtotal="0"/>
    <pivotField showAll="0"/>
    <pivotField axis="axisRow" dataField="1" showAll="0">
      <items count="7">
        <item x="0"/>
        <item x="1"/>
        <item m="1" x="2"/>
        <item m="1" x="5"/>
        <item m="1" x="4"/>
        <item m="1" x="3"/>
        <item t="default"/>
      </items>
    </pivotField>
    <pivotField numFmtId="9" showAll="0" defaultSubtotal="0"/>
    <pivotField dragToRow="0" dragToCol="0" dragToPage="0" showAll="0" defaultSubtotal="0"/>
  </pivotFields>
  <rowFields count="1">
    <field x="31"/>
  </rowFields>
  <rowItems count="3">
    <i>
      <x/>
    </i>
    <i>
      <x v="1"/>
    </i>
    <i t="grand">
      <x/>
    </i>
  </rowItems>
  <colItems count="1">
    <i/>
  </colItems>
  <dataFields count="1">
    <dataField name="No. De Producto" fld="31" subtotal="count" baseField="0" baseItem="0"/>
  </dataFields>
  <formats count="14">
    <format dxfId="56">
      <pivotArea type="all" dataOnly="0" outline="0" fieldPosition="0"/>
    </format>
    <format dxfId="55">
      <pivotArea outline="0" collapsedLevelsAreSubtotals="1" fieldPosition="0"/>
    </format>
    <format dxfId="54">
      <pivotArea field="31" type="button" dataOnly="0" labelOnly="1" outline="0" axis="axisRow" fieldPosition="0"/>
    </format>
    <format dxfId="53">
      <pivotArea dataOnly="0" labelOnly="1" outline="0" axis="axisValues" fieldPosition="0"/>
    </format>
    <format dxfId="52">
      <pivotArea dataOnly="0" labelOnly="1" fieldPosition="0">
        <references count="1">
          <reference field="31" count="0"/>
        </references>
      </pivotArea>
    </format>
    <format dxfId="51">
      <pivotArea dataOnly="0" labelOnly="1" grandRow="1" outline="0" fieldPosition="0"/>
    </format>
    <format dxfId="50">
      <pivotArea dataOnly="0" labelOnly="1" outline="0" axis="axisValues" fieldPosition="0"/>
    </format>
    <format dxfId="49">
      <pivotArea type="all" dataOnly="0" outline="0" fieldPosition="0"/>
    </format>
    <format dxfId="48">
      <pivotArea outline="0" collapsedLevelsAreSubtotals="1" fieldPosition="0"/>
    </format>
    <format dxfId="47">
      <pivotArea field="31" type="button" dataOnly="0" labelOnly="1" outline="0" axis="axisRow" fieldPosition="0"/>
    </format>
    <format dxfId="46">
      <pivotArea dataOnly="0" labelOnly="1" outline="0" axis="axisValues" fieldPosition="0"/>
    </format>
    <format dxfId="45">
      <pivotArea dataOnly="0" labelOnly="1" fieldPosition="0">
        <references count="1">
          <reference field="31" count="0"/>
        </references>
      </pivotArea>
    </format>
    <format dxfId="44">
      <pivotArea dataOnly="0" labelOnly="1" grandRow="1" outline="0" fieldPosition="0"/>
    </format>
    <format dxfId="43">
      <pivotArea dataOnly="0" labelOnly="1" outline="0" axis="axisValues" fieldPosition="0"/>
    </format>
  </formats>
  <chartFormats count="4">
    <chartFormat chart="7" format="0" series="1">
      <pivotArea type="data" outline="0" fieldPosition="0">
        <references count="1">
          <reference field="4294967294" count="1" selected="0">
            <x v="0"/>
          </reference>
        </references>
      </pivotArea>
    </chartFormat>
    <chartFormat chart="10"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6" format="6"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pivotTableDefinition>
</file>

<file path=xl/pivotTables/pivotTable6.xml><?xml version="1.0" encoding="utf-8"?>
<pivotTableDefinition xmlns="http://schemas.openxmlformats.org/spreadsheetml/2006/main" name="TablaDinámica11" cacheId="27" applyNumberFormats="0" applyBorderFormats="0" applyFontFormats="0" applyPatternFormats="0" applyAlignmentFormats="0" applyWidthHeightFormats="1" dataCaption="Valores" updatedVersion="3" minRefreshableVersion="3" useAutoFormatting="1" rowGrandTotals="0" colGrandTotals="0" itemPrintTitles="1" createdVersion="6" indent="0" compact="0" compactData="0" multipleFieldFilters="0" rowHeaderCaption="Producto">
  <location ref="A86:B161" firstHeaderRow="1" firstDataRow="1" firstDataCol="2" rowPageCount="1" colPageCount="1"/>
  <pivotFields count="34">
    <pivotField compact="0" outline="0" subtotalTop="0" showAll="0" defaultSubtotal="0"/>
    <pivotField compact="0" outline="0" subtotalTop="0" showAll="0" defaultSubtotal="0"/>
    <pivotField compact="0" outline="0" showAll="0" defaultSubtotal="0"/>
    <pivotField compact="0" outline="0" subtotalTop="0" showAll="0" defaultSubtotal="0"/>
    <pivotField name="PROCESO  " axis="axisPage" compact="0" outline="0" subtotalTop="0" showAll="0" defaultSubtotal="0">
      <items count="33">
        <item m="1" x="19"/>
        <item m="1" x="26"/>
        <item m="1" x="32"/>
        <item m="1" x="25"/>
        <item m="1" x="27"/>
        <item m="1" x="18"/>
        <item m="1" x="24"/>
        <item m="1" x="30"/>
        <item m="1" x="15"/>
        <item m="1" x="20"/>
        <item x="1"/>
        <item x="5"/>
        <item x="12"/>
        <item m="1" x="22"/>
        <item x="2"/>
        <item m="1" x="23"/>
        <item x="13"/>
        <item x="9"/>
        <item m="1" x="28"/>
        <item m="1" x="29"/>
        <item m="1" x="31"/>
        <item x="3"/>
        <item m="1" x="17"/>
        <item x="0"/>
        <item x="6"/>
        <item m="1" x="16"/>
        <item x="8"/>
        <item x="10"/>
        <item x="11"/>
        <item m="1" x="21"/>
        <item x="4"/>
        <item m="1" x="14"/>
        <item x="7"/>
      </items>
    </pivotField>
    <pivotField compact="0" outline="0" showAll="0" defaultSubtotal="0"/>
    <pivotField compact="0" outline="0" subtotalTop="0" showAll="0" defaultSubtotal="0"/>
    <pivotField axis="axisRow" compact="0" outline="0" subtotalTop="0" showAll="0" defaultSubtotal="0">
      <items count="230">
        <item m="1" x="82"/>
        <item m="1" x="112"/>
        <item m="1" x="141"/>
        <item m="1" x="211"/>
        <item m="1" x="197"/>
        <item m="1" x="226"/>
        <item m="1" x="101"/>
        <item m="1" x="134"/>
        <item m="1" x="222"/>
        <item m="1" x="131"/>
        <item m="1" x="86"/>
        <item m="1" x="87"/>
        <item m="1" x="98"/>
        <item m="1" x="110"/>
        <item m="1" x="117"/>
        <item m="1" x="194"/>
        <item m="1" x="126"/>
        <item m="1" x="191"/>
        <item m="1" x="228"/>
        <item m="1" x="145"/>
        <item m="1" x="156"/>
        <item m="1" x="216"/>
        <item m="1" x="130"/>
        <item m="1" x="128"/>
        <item m="1" x="102"/>
        <item m="1" x="114"/>
        <item m="1" x="202"/>
        <item m="1" x="85"/>
        <item m="1" x="75"/>
        <item m="1" x="125"/>
        <item m="1" x="199"/>
        <item m="1" x="155"/>
        <item m="1" x="209"/>
        <item m="1" x="223"/>
        <item m="1" x="190"/>
        <item m="1" x="107"/>
        <item m="1" x="113"/>
        <item m="1" x="208"/>
        <item m="1" x="80"/>
        <item m="1" x="138"/>
        <item m="1" x="147"/>
        <item m="1" x="164"/>
        <item m="1" x="167"/>
        <item m="1" x="133"/>
        <item m="1" x="192"/>
        <item m="1" x="227"/>
        <item m="1" x="160"/>
        <item m="1" x="179"/>
        <item m="1" x="217"/>
        <item m="1" x="229"/>
        <item m="1" x="204"/>
        <item m="1" x="187"/>
        <item m="1" x="206"/>
        <item m="1" x="201"/>
        <item m="1" x="180"/>
        <item m="1" x="132"/>
        <item m="1" x="83"/>
        <item m="1" x="96"/>
        <item m="1" x="168"/>
        <item m="1" x="106"/>
        <item m="1" x="183"/>
        <item m="1" x="161"/>
        <item x="22"/>
        <item m="1" x="139"/>
        <item m="1" x="105"/>
        <item m="1" x="185"/>
        <item m="1" x="169"/>
        <item m="1" x="221"/>
        <item m="1" x="178"/>
        <item m="1" x="153"/>
        <item m="1" x="121"/>
        <item m="1" x="124"/>
        <item m="1" x="137"/>
        <item m="1" x="135"/>
        <item m="1" x="77"/>
        <item x="23"/>
        <item x="24"/>
        <item x="25"/>
        <item x="26"/>
        <item x="27"/>
        <item m="1" x="205"/>
        <item m="1" x="158"/>
        <item m="1" x="214"/>
        <item m="1" x="200"/>
        <item x="62"/>
        <item x="63"/>
        <item m="1" x="104"/>
        <item m="1" x="88"/>
        <item m="1" x="151"/>
        <item m="1" x="182"/>
        <item m="1" x="162"/>
        <item m="1" x="181"/>
        <item m="1" x="163"/>
        <item m="1" x="213"/>
        <item x="29"/>
        <item m="1" x="188"/>
        <item m="1" x="166"/>
        <item m="1" x="152"/>
        <item m="1" x="176"/>
        <item m="1" x="108"/>
        <item m="1" x="154"/>
        <item m="1" x="198"/>
        <item m="1" x="129"/>
        <item m="1" x="148"/>
        <item m="1" x="224"/>
        <item m="1" x="203"/>
        <item m="1" x="144"/>
        <item m="1" x="92"/>
        <item m="1" x="195"/>
        <item m="1" x="109"/>
        <item m="1" x="215"/>
        <item m="1" x="115"/>
        <item m="1" x="210"/>
        <item m="1" x="165"/>
        <item m="1" x="91"/>
        <item x="45"/>
        <item m="1" x="170"/>
        <item m="1" x="127"/>
        <item m="1" x="146"/>
        <item x="46"/>
        <item m="1" x="122"/>
        <item m="1" x="136"/>
        <item m="1" x="175"/>
        <item m="1" x="94"/>
        <item m="1" x="123"/>
        <item m="1" x="116"/>
        <item m="1" x="99"/>
        <item m="1" x="100"/>
        <item m="1" x="219"/>
        <item m="1" x="212"/>
        <item m="1" x="140"/>
        <item m="1" x="78"/>
        <item m="1" x="103"/>
        <item m="1" x="111"/>
        <item m="1" x="173"/>
        <item m="1" x="207"/>
        <item m="1" x="196"/>
        <item m="1" x="142"/>
        <item x="4"/>
        <item x="5"/>
        <item m="1" x="172"/>
        <item x="7"/>
        <item x="8"/>
        <item m="1" x="81"/>
        <item x="30"/>
        <item m="1" x="93"/>
        <item m="1" x="97"/>
        <item m="1" x="159"/>
        <item m="1" x="174"/>
        <item m="1" x="118"/>
        <item m="1" x="150"/>
        <item m="1" x="120"/>
        <item x="38"/>
        <item m="1" x="171"/>
        <item x="44"/>
        <item x="47"/>
        <item m="1" x="95"/>
        <item m="1" x="186"/>
        <item m="1" x="177"/>
        <item m="1" x="218"/>
        <item m="1" x="225"/>
        <item x="43"/>
        <item m="1" x="189"/>
        <item m="1" x="119"/>
        <item m="1" x="84"/>
        <item m="1" x="143"/>
        <item m="1" x="89"/>
        <item m="1" x="90"/>
        <item m="1" x="149"/>
        <item m="1" x="76"/>
        <item m="1" x="220"/>
        <item m="1" x="184"/>
        <item m="1" x="157"/>
        <item m="1" x="193"/>
        <item x="0"/>
        <item x="1"/>
        <item x="2"/>
        <item x="3"/>
        <item x="6"/>
        <item x="9"/>
        <item x="10"/>
        <item x="11"/>
        <item x="12"/>
        <item x="13"/>
        <item x="14"/>
        <item x="15"/>
        <item x="16"/>
        <item x="17"/>
        <item x="18"/>
        <item x="19"/>
        <item x="20"/>
        <item x="21"/>
        <item x="28"/>
        <item x="31"/>
        <item x="32"/>
        <item x="33"/>
        <item x="34"/>
        <item x="35"/>
        <item x="36"/>
        <item x="37"/>
        <item x="39"/>
        <item x="40"/>
        <item x="41"/>
        <item x="42"/>
        <item x="48"/>
        <item x="49"/>
        <item x="50"/>
        <item x="51"/>
        <item x="52"/>
        <item x="53"/>
        <item x="54"/>
        <item x="55"/>
        <item x="56"/>
        <item x="57"/>
        <item x="58"/>
        <item x="59"/>
        <item x="60"/>
        <item x="61"/>
        <item x="64"/>
        <item x="65"/>
        <item x="66"/>
        <item x="67"/>
        <item m="1" x="79"/>
        <item x="69"/>
        <item x="70"/>
        <item x="71"/>
        <item x="72"/>
        <item x="73"/>
        <item x="74"/>
        <item x="68"/>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numFmtId="9"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9" outline="0" showAll="0" defaultSubtotal="0"/>
    <pivotField axis="axisRow" compact="0" outline="0" subtotalTop="0" showAll="0" defaultSubtotal="0">
      <items count="10">
        <item x="1"/>
        <item x="2"/>
        <item x="3"/>
        <item m="1" x="7"/>
        <item x="0"/>
        <item m="1" x="4"/>
        <item m="1" x="9"/>
        <item m="1" x="8"/>
        <item m="1" x="6"/>
        <item m="1" x="5"/>
      </items>
    </pivotField>
    <pivotField compact="0" outline="0" subtotalTop="0" showAll="0" defaultSubtotal="0"/>
    <pivotField compact="0" numFmtId="9" outline="0" showAll="0" defaultSubtotal="0"/>
    <pivotField compact="0" outline="0" subtotalTop="0" dragToRow="0" dragToCol="0" dragToPage="0" showAll="0" defaultSubtotal="0"/>
  </pivotFields>
  <rowFields count="2">
    <field x="7"/>
    <field x="30"/>
  </rowFields>
  <rowItems count="75">
    <i>
      <x v="62"/>
      <x v="1"/>
    </i>
    <i>
      <x v="75"/>
      <x v="4"/>
    </i>
    <i>
      <x v="76"/>
      <x v="2"/>
    </i>
    <i>
      <x v="77"/>
      <x v="4"/>
    </i>
    <i>
      <x v="78"/>
      <x v="4"/>
    </i>
    <i>
      <x v="79"/>
      <x v="4"/>
    </i>
    <i>
      <x v="84"/>
      <x v="4"/>
    </i>
    <i>
      <x v="85"/>
      <x v="1"/>
    </i>
    <i>
      <x v="94"/>
      <x v="4"/>
    </i>
    <i>
      <x v="115"/>
      <x v="1"/>
    </i>
    <i>
      <x v="119"/>
      <x v="1"/>
    </i>
    <i>
      <x v="138"/>
      <x/>
    </i>
    <i>
      <x v="139"/>
      <x v="4"/>
    </i>
    <i>
      <x v="141"/>
      <x v="4"/>
    </i>
    <i>
      <x v="142"/>
      <x v="1"/>
    </i>
    <i>
      <x v="144"/>
      <x v="4"/>
    </i>
    <i>
      <x v="152"/>
      <x v="1"/>
    </i>
    <i>
      <x v="154"/>
      <x v="1"/>
    </i>
    <i>
      <x v="155"/>
      <x v="2"/>
    </i>
    <i>
      <x v="161"/>
      <x/>
    </i>
    <i>
      <x v="174"/>
      <x v="4"/>
    </i>
    <i>
      <x v="175"/>
      <x v="4"/>
    </i>
    <i>
      <x v="176"/>
      <x v="4"/>
    </i>
    <i>
      <x v="177"/>
      <x v="4"/>
    </i>
    <i>
      <x v="178"/>
      <x v="4"/>
    </i>
    <i>
      <x v="179"/>
      <x v="4"/>
    </i>
    <i>
      <x v="180"/>
      <x v="1"/>
    </i>
    <i>
      <x v="181"/>
      <x v="2"/>
    </i>
    <i>
      <x v="182"/>
      <x v="4"/>
    </i>
    <i>
      <x v="183"/>
      <x v="1"/>
    </i>
    <i>
      <x v="184"/>
      <x v="4"/>
    </i>
    <i>
      <x v="185"/>
      <x v="4"/>
    </i>
    <i>
      <x v="186"/>
      <x v="1"/>
    </i>
    <i>
      <x v="187"/>
      <x v="1"/>
    </i>
    <i>
      <x v="188"/>
      <x v="1"/>
    </i>
    <i>
      <x v="189"/>
      <x v="4"/>
    </i>
    <i>
      <x v="190"/>
      <x v="4"/>
    </i>
    <i>
      <x v="191"/>
      <x v="1"/>
    </i>
    <i>
      <x v="192"/>
      <x v="1"/>
    </i>
    <i>
      <x v="193"/>
      <x v="4"/>
    </i>
    <i>
      <x v="194"/>
      <x v="4"/>
    </i>
    <i>
      <x v="195"/>
      <x v="4"/>
    </i>
    <i>
      <x v="196"/>
      <x v="4"/>
    </i>
    <i>
      <x v="197"/>
      <x v="2"/>
    </i>
    <i>
      <x v="198"/>
      <x/>
    </i>
    <i>
      <x v="199"/>
      <x v="1"/>
    </i>
    <i>
      <x v="200"/>
      <x v="1"/>
    </i>
    <i>
      <x v="201"/>
      <x v="1"/>
    </i>
    <i>
      <x v="202"/>
      <x v="1"/>
    </i>
    <i>
      <x v="203"/>
      <x v="1"/>
    </i>
    <i>
      <x v="204"/>
      <x v="2"/>
    </i>
    <i>
      <x v="205"/>
      <x v="2"/>
    </i>
    <i>
      <x v="206"/>
      <x v="2"/>
    </i>
    <i>
      <x v="207"/>
      <x v="2"/>
    </i>
    <i>
      <x v="208"/>
      <x v="4"/>
    </i>
    <i>
      <x v="209"/>
      <x v="4"/>
    </i>
    <i>
      <x v="210"/>
      <x v="4"/>
    </i>
    <i>
      <x v="211"/>
      <x v="4"/>
    </i>
    <i>
      <x v="212"/>
      <x v="1"/>
    </i>
    <i>
      <x v="213"/>
      <x v="4"/>
    </i>
    <i>
      <x v="214"/>
      <x v="2"/>
    </i>
    <i>
      <x v="215"/>
      <x/>
    </i>
    <i>
      <x v="216"/>
      <x v="4"/>
    </i>
    <i>
      <x v="217"/>
      <x v="4"/>
    </i>
    <i>
      <x v="218"/>
      <x v="4"/>
    </i>
    <i>
      <x v="219"/>
      <x v="1"/>
    </i>
    <i>
      <x v="220"/>
      <x v="4"/>
    </i>
    <i>
      <x v="221"/>
      <x v="4"/>
    </i>
    <i>
      <x v="223"/>
      <x v="4"/>
    </i>
    <i>
      <x v="224"/>
      <x v="1"/>
    </i>
    <i>
      <x v="225"/>
      <x v="1"/>
    </i>
    <i>
      <x v="226"/>
      <x/>
    </i>
    <i>
      <x v="227"/>
      <x v="1"/>
    </i>
    <i>
      <x v="228"/>
      <x v="1"/>
    </i>
    <i>
      <x v="229"/>
      <x v="4"/>
    </i>
  </rowItems>
  <colItems count="1">
    <i/>
  </colItems>
  <pageFields count="1">
    <pageField fld="4" hier="-1"/>
  </pageFields>
  <formats count="984">
    <format dxfId="1040">
      <pivotArea field="4" type="button" dataOnly="0" labelOnly="1" outline="0" axis="axisPage" fieldPosition="0"/>
    </format>
    <format dxfId="1039">
      <pivotArea type="all" dataOnly="0" outline="0" fieldPosition="0"/>
    </format>
    <format dxfId="1038">
      <pivotArea outline="0" collapsedLevelsAreSubtotals="1" fieldPosition="0"/>
    </format>
    <format dxfId="1037">
      <pivotArea field="4" type="button" dataOnly="0" labelOnly="1" outline="0" axis="axisPage" fieldPosition="0"/>
    </format>
    <format dxfId="1036">
      <pivotArea dataOnly="0" labelOnly="1" grandRow="1" outline="0" fieldPosition="0"/>
    </format>
    <format dxfId="1035">
      <pivotArea type="all" dataOnly="0" outline="0" fieldPosition="0"/>
    </format>
    <format dxfId="1034">
      <pivotArea outline="0" collapsedLevelsAreSubtotals="1" fieldPosition="0"/>
    </format>
    <format dxfId="1033">
      <pivotArea field="4" type="button" dataOnly="0" labelOnly="1" outline="0" axis="axisPage" fieldPosition="0"/>
    </format>
    <format dxfId="1032">
      <pivotArea type="all" dataOnly="0" outline="0" fieldPosition="0"/>
    </format>
    <format dxfId="1031">
      <pivotArea outline="0" collapsedLevelsAreSubtotals="1" fieldPosition="0"/>
    </format>
    <format dxfId="1030">
      <pivotArea field="4" type="button" dataOnly="0" labelOnly="1" outline="0" axis="axisPage" fieldPosition="0"/>
    </format>
    <format dxfId="1029">
      <pivotArea field="7" type="button" dataOnly="0" labelOnly="1" outline="0" axis="axisRow" fieldPosition="0"/>
    </format>
    <format dxfId="1028">
      <pivotArea type="all" dataOnly="0" outline="0" fieldPosition="0"/>
    </format>
    <format dxfId="1027">
      <pivotArea field="7" type="button" dataOnly="0" labelOnly="1" outline="0" axis="axisRow" fieldPosition="0"/>
    </format>
    <format dxfId="1026">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25">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1024">
      <pivotArea type="all" dataOnly="0" outline="0" fieldPosition="0"/>
    </format>
    <format dxfId="1023">
      <pivotArea field="7" type="button" dataOnly="0" labelOnly="1" outline="0" axis="axisRow" fieldPosition="0"/>
    </format>
    <format dxfId="1022">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21">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1020">
      <pivotArea type="all" dataOnly="0" outline="0" fieldPosition="0"/>
    </format>
    <format dxfId="1019">
      <pivotArea field="7" type="button" dataOnly="0" labelOnly="1" outline="0" axis="axisRow" fieldPosition="0"/>
    </format>
    <format dxfId="1018">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17">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1016">
      <pivotArea outline="0" collapsedLevelsAreSubtotals="1" fieldPosition="0"/>
    </format>
    <format dxfId="1015">
      <pivotArea outline="0" collapsedLevelsAreSubtotals="1" fieldPosition="0"/>
    </format>
    <format dxfId="1014">
      <pivotArea field="7" type="button" dataOnly="0" labelOnly="1" outline="0" axis="axisRow" fieldPosition="0"/>
    </format>
    <format dxfId="1013">
      <pivotArea collapsedLevelsAreSubtotals="1" fieldPosition="0">
        <references count="1">
          <reference field="7" count="7">
            <x v="11"/>
            <x v="37"/>
            <x v="38"/>
            <x v="51"/>
            <x v="52"/>
            <x v="54"/>
            <x v="72"/>
          </reference>
        </references>
      </pivotArea>
    </format>
    <format dxfId="1012">
      <pivotArea collapsedLevelsAreSubtotals="1" fieldPosition="0">
        <references count="1">
          <reference field="7" count="1">
            <x v="71"/>
          </reference>
        </references>
      </pivotArea>
    </format>
    <format dxfId="1011">
      <pivotArea collapsedLevelsAreSubtotals="1" fieldPosition="0">
        <references count="1">
          <reference field="7" count="1">
            <x v="48"/>
          </reference>
        </references>
      </pivotArea>
    </format>
    <format dxfId="1010">
      <pivotArea collapsedLevelsAreSubtotals="1" fieldPosition="0">
        <references count="1">
          <reference field="7" count="1">
            <x v="26"/>
          </reference>
        </references>
      </pivotArea>
    </format>
    <format dxfId="1009">
      <pivotArea collapsedLevelsAreSubtotals="1" fieldPosition="0">
        <references count="1">
          <reference field="7" count="2">
            <x v="20"/>
            <x v="21"/>
          </reference>
        </references>
      </pivotArea>
    </format>
    <format dxfId="1008">
      <pivotArea collapsedLevelsAreSubtotals="1" fieldPosition="0">
        <references count="1">
          <reference field="7" count="1">
            <x v="73"/>
          </reference>
        </references>
      </pivotArea>
    </format>
    <format dxfId="1007">
      <pivotArea type="all" dataOnly="0" outline="0" fieldPosition="0"/>
    </format>
    <format dxfId="1006">
      <pivotArea outline="0" collapsedLevelsAreSubtotals="1" fieldPosition="0"/>
    </format>
    <format dxfId="1005">
      <pivotArea field="7" type="button" dataOnly="0" labelOnly="1" outline="0" axis="axisRow" fieldPosition="0"/>
    </format>
    <format dxfId="1004">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03">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1002">
      <pivotArea field="7" type="button" dataOnly="0" labelOnly="1" outline="0" axis="axisRow" fieldPosition="0"/>
    </format>
    <format dxfId="1001">
      <pivotArea dataOnly="0" labelOnly="1" outline="0"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00">
      <pivotArea dataOnly="0" labelOnly="1" outline="0" fieldPosition="0">
        <references count="1">
          <reference field="7" count="24">
            <x v="50"/>
            <x v="51"/>
            <x v="52"/>
            <x v="53"/>
            <x v="54"/>
            <x v="55"/>
            <x v="56"/>
            <x v="57"/>
            <x v="58"/>
            <x v="59"/>
            <x v="60"/>
            <x v="61"/>
            <x v="62"/>
            <x v="63"/>
            <x v="64"/>
            <x v="65"/>
            <x v="66"/>
            <x v="67"/>
            <x v="68"/>
            <x v="69"/>
            <x v="70"/>
            <x v="71"/>
            <x v="72"/>
            <x v="73"/>
          </reference>
        </references>
      </pivotArea>
    </format>
    <format dxfId="999">
      <pivotArea dataOnly="0" labelOnly="1" outline="0" fieldPosition="0">
        <references count="2">
          <reference field="7" count="1" selected="0">
            <x v="0"/>
          </reference>
          <reference field="30" count="1">
            <x v="4"/>
          </reference>
        </references>
      </pivotArea>
    </format>
    <format dxfId="998">
      <pivotArea dataOnly="0" labelOnly="1" outline="0" fieldPosition="0">
        <references count="2">
          <reference field="7" count="1" selected="0">
            <x v="1"/>
          </reference>
          <reference field="30" count="1">
            <x v="4"/>
          </reference>
        </references>
      </pivotArea>
    </format>
    <format dxfId="997">
      <pivotArea dataOnly="0" labelOnly="1" outline="0" fieldPosition="0">
        <references count="2">
          <reference field="7" count="1" selected="0">
            <x v="2"/>
          </reference>
          <reference field="30" count="1">
            <x v="4"/>
          </reference>
        </references>
      </pivotArea>
    </format>
    <format dxfId="996">
      <pivotArea dataOnly="0" labelOnly="1" outline="0" fieldPosition="0">
        <references count="2">
          <reference field="7" count="1" selected="0">
            <x v="3"/>
          </reference>
          <reference field="30" count="1">
            <x v="4"/>
          </reference>
        </references>
      </pivotArea>
    </format>
    <format dxfId="995">
      <pivotArea dataOnly="0" labelOnly="1" outline="0" fieldPosition="0">
        <references count="2">
          <reference field="7" count="1" selected="0">
            <x v="4"/>
          </reference>
          <reference field="30" count="1">
            <x v="0"/>
          </reference>
        </references>
      </pivotArea>
    </format>
    <format dxfId="994">
      <pivotArea dataOnly="0" labelOnly="1" outline="0" fieldPosition="0">
        <references count="2">
          <reference field="7" count="1" selected="0">
            <x v="5"/>
          </reference>
          <reference field="30" count="1">
            <x v="4"/>
          </reference>
        </references>
      </pivotArea>
    </format>
    <format dxfId="993">
      <pivotArea dataOnly="0" labelOnly="1" outline="0" fieldPosition="0">
        <references count="2">
          <reference field="7" count="1" selected="0">
            <x v="6"/>
          </reference>
          <reference field="30" count="1">
            <x v="4"/>
          </reference>
        </references>
      </pivotArea>
    </format>
    <format dxfId="992">
      <pivotArea dataOnly="0" labelOnly="1" outline="0" fieldPosition="0">
        <references count="2">
          <reference field="7" count="1" selected="0">
            <x v="7"/>
          </reference>
          <reference field="30" count="1">
            <x v="4"/>
          </reference>
        </references>
      </pivotArea>
    </format>
    <format dxfId="991">
      <pivotArea dataOnly="0" labelOnly="1" outline="0" fieldPosition="0">
        <references count="2">
          <reference field="7" count="1" selected="0">
            <x v="8"/>
          </reference>
          <reference field="30" count="1">
            <x v="2"/>
          </reference>
        </references>
      </pivotArea>
    </format>
    <format dxfId="990">
      <pivotArea dataOnly="0" labelOnly="1" outline="0" fieldPosition="0">
        <references count="2">
          <reference field="7" count="1" selected="0">
            <x v="9"/>
          </reference>
          <reference field="30" count="1">
            <x v="1"/>
          </reference>
        </references>
      </pivotArea>
    </format>
    <format dxfId="989">
      <pivotArea dataOnly="0" labelOnly="1" outline="0" fieldPosition="0">
        <references count="2">
          <reference field="7" count="1" selected="0">
            <x v="10"/>
          </reference>
          <reference field="30" count="1">
            <x v="4"/>
          </reference>
        </references>
      </pivotArea>
    </format>
    <format dxfId="988">
      <pivotArea dataOnly="0" labelOnly="1" outline="0" fieldPosition="0">
        <references count="2">
          <reference field="7" count="1" selected="0">
            <x v="11"/>
          </reference>
          <reference field="30" count="1">
            <x v="1"/>
          </reference>
        </references>
      </pivotArea>
    </format>
    <format dxfId="987">
      <pivotArea dataOnly="0" labelOnly="1" outline="0" fieldPosition="0">
        <references count="2">
          <reference field="7" count="1" selected="0">
            <x v="12"/>
          </reference>
          <reference field="30" count="1">
            <x v="4"/>
          </reference>
        </references>
      </pivotArea>
    </format>
    <format dxfId="986">
      <pivotArea dataOnly="0" labelOnly="1" outline="0" fieldPosition="0">
        <references count="2">
          <reference field="7" count="1" selected="0">
            <x v="13"/>
          </reference>
          <reference field="30" count="1">
            <x v="4"/>
          </reference>
        </references>
      </pivotArea>
    </format>
    <format dxfId="985">
      <pivotArea dataOnly="0" labelOnly="1" outline="0" fieldPosition="0">
        <references count="2">
          <reference field="7" count="1" selected="0">
            <x v="14"/>
          </reference>
          <reference field="30" count="1">
            <x v="1"/>
          </reference>
        </references>
      </pivotArea>
    </format>
    <format dxfId="984">
      <pivotArea dataOnly="0" labelOnly="1" outline="0" fieldPosition="0">
        <references count="2">
          <reference field="7" count="1" selected="0">
            <x v="15"/>
          </reference>
          <reference field="30" count="1">
            <x v="1"/>
          </reference>
        </references>
      </pivotArea>
    </format>
    <format dxfId="983">
      <pivotArea dataOnly="0" labelOnly="1" outline="0" fieldPosition="0">
        <references count="2">
          <reference field="7" count="1" selected="0">
            <x v="16"/>
          </reference>
          <reference field="30" count="1">
            <x v="1"/>
          </reference>
        </references>
      </pivotArea>
    </format>
    <format dxfId="982">
      <pivotArea dataOnly="0" labelOnly="1" outline="0" fieldPosition="0">
        <references count="2">
          <reference field="7" count="1" selected="0">
            <x v="17"/>
          </reference>
          <reference field="30" count="1">
            <x v="2"/>
          </reference>
        </references>
      </pivotArea>
    </format>
    <format dxfId="981">
      <pivotArea dataOnly="0" labelOnly="1" outline="0" fieldPosition="0">
        <references count="2">
          <reference field="7" count="1" selected="0">
            <x v="18"/>
          </reference>
          <reference field="30" count="1">
            <x v="4"/>
          </reference>
        </references>
      </pivotArea>
    </format>
    <format dxfId="980">
      <pivotArea dataOnly="0" labelOnly="1" outline="0" fieldPosition="0">
        <references count="2">
          <reference field="7" count="1" selected="0">
            <x v="19"/>
          </reference>
          <reference field="30" count="1">
            <x v="4"/>
          </reference>
        </references>
      </pivotArea>
    </format>
    <format dxfId="979">
      <pivotArea dataOnly="0" labelOnly="1" outline="0" fieldPosition="0">
        <references count="2">
          <reference field="7" count="1" selected="0">
            <x v="20"/>
          </reference>
          <reference field="30" count="1">
            <x v="4"/>
          </reference>
        </references>
      </pivotArea>
    </format>
    <format dxfId="978">
      <pivotArea dataOnly="0" labelOnly="1" outline="0" fieldPosition="0">
        <references count="2">
          <reference field="7" count="1" selected="0">
            <x v="21"/>
          </reference>
          <reference field="30" count="1">
            <x v="1"/>
          </reference>
        </references>
      </pivotArea>
    </format>
    <format dxfId="977">
      <pivotArea dataOnly="0" labelOnly="1" outline="0" fieldPosition="0">
        <references count="2">
          <reference field="7" count="1" selected="0">
            <x v="22"/>
          </reference>
          <reference field="30" count="1">
            <x v="2"/>
          </reference>
        </references>
      </pivotArea>
    </format>
    <format dxfId="976">
      <pivotArea dataOnly="0" labelOnly="1" outline="0" fieldPosition="0">
        <references count="2">
          <reference field="7" count="1" selected="0">
            <x v="23"/>
          </reference>
          <reference field="30" count="1">
            <x v="1"/>
          </reference>
        </references>
      </pivotArea>
    </format>
    <format dxfId="975">
      <pivotArea dataOnly="0" labelOnly="1" outline="0" fieldPosition="0">
        <references count="2">
          <reference field="7" count="1" selected="0">
            <x v="24"/>
          </reference>
          <reference field="30" count="1">
            <x v="1"/>
          </reference>
        </references>
      </pivotArea>
    </format>
    <format dxfId="974">
      <pivotArea dataOnly="0" labelOnly="1" outline="0" fieldPosition="0">
        <references count="2">
          <reference field="7" count="1" selected="0">
            <x v="25"/>
          </reference>
          <reference field="30" count="1">
            <x v="4"/>
          </reference>
        </references>
      </pivotArea>
    </format>
    <format dxfId="973">
      <pivotArea dataOnly="0" labelOnly="1" outline="0" fieldPosition="0">
        <references count="2">
          <reference field="7" count="1" selected="0">
            <x v="26"/>
          </reference>
          <reference field="30" count="1">
            <x v="1"/>
          </reference>
        </references>
      </pivotArea>
    </format>
    <format dxfId="972">
      <pivotArea dataOnly="0" labelOnly="1" outline="0" fieldPosition="0">
        <references count="2">
          <reference field="7" count="1" selected="0">
            <x v="27"/>
          </reference>
          <reference field="30" count="1">
            <x v="4"/>
          </reference>
        </references>
      </pivotArea>
    </format>
    <format dxfId="971">
      <pivotArea dataOnly="0" labelOnly="1" outline="0" fieldPosition="0">
        <references count="2">
          <reference field="7" count="1" selected="0">
            <x v="28"/>
          </reference>
          <reference field="30" count="1">
            <x v="1"/>
          </reference>
        </references>
      </pivotArea>
    </format>
    <format dxfId="970">
      <pivotArea dataOnly="0" labelOnly="1" outline="0" fieldPosition="0">
        <references count="2">
          <reference field="7" count="1" selected="0">
            <x v="29"/>
          </reference>
          <reference field="30" count="1">
            <x v="4"/>
          </reference>
        </references>
      </pivotArea>
    </format>
    <format dxfId="969">
      <pivotArea dataOnly="0" labelOnly="1" outline="0" fieldPosition="0">
        <references count="2">
          <reference field="7" count="1" selected="0">
            <x v="30"/>
          </reference>
          <reference field="30" count="1">
            <x v="4"/>
          </reference>
        </references>
      </pivotArea>
    </format>
    <format dxfId="968">
      <pivotArea dataOnly="0" labelOnly="1" outline="0" fieldPosition="0">
        <references count="2">
          <reference field="7" count="1" selected="0">
            <x v="31"/>
          </reference>
          <reference field="30" count="1">
            <x v="4"/>
          </reference>
        </references>
      </pivotArea>
    </format>
    <format dxfId="967">
      <pivotArea dataOnly="0" labelOnly="1" outline="0" fieldPosition="0">
        <references count="2">
          <reference field="7" count="1" selected="0">
            <x v="32"/>
          </reference>
          <reference field="30" count="1">
            <x v="4"/>
          </reference>
        </references>
      </pivotArea>
    </format>
    <format dxfId="966">
      <pivotArea dataOnly="0" labelOnly="1" outline="0" fieldPosition="0">
        <references count="2">
          <reference field="7" count="1" selected="0">
            <x v="33"/>
          </reference>
          <reference field="30" count="1">
            <x v="4"/>
          </reference>
        </references>
      </pivotArea>
    </format>
    <format dxfId="965">
      <pivotArea dataOnly="0" labelOnly="1" outline="0" fieldPosition="0">
        <references count="2">
          <reference field="7" count="1" selected="0">
            <x v="34"/>
          </reference>
          <reference field="30" count="1">
            <x v="4"/>
          </reference>
        </references>
      </pivotArea>
    </format>
    <format dxfId="964">
      <pivotArea dataOnly="0" labelOnly="1" outline="0" fieldPosition="0">
        <references count="2">
          <reference field="7" count="1" selected="0">
            <x v="35"/>
          </reference>
          <reference field="30" count="1">
            <x v="4"/>
          </reference>
        </references>
      </pivotArea>
    </format>
    <format dxfId="963">
      <pivotArea dataOnly="0" labelOnly="1" outline="0" fieldPosition="0">
        <references count="2">
          <reference field="7" count="1" selected="0">
            <x v="36"/>
          </reference>
          <reference field="30" count="1">
            <x v="1"/>
          </reference>
        </references>
      </pivotArea>
    </format>
    <format dxfId="962">
      <pivotArea dataOnly="0" labelOnly="1" outline="0" fieldPosition="0">
        <references count="2">
          <reference field="7" count="1" selected="0">
            <x v="37"/>
          </reference>
          <reference field="30" count="1">
            <x v="1"/>
          </reference>
        </references>
      </pivotArea>
    </format>
    <format dxfId="961">
      <pivotArea dataOnly="0" labelOnly="1" outline="0" fieldPosition="0">
        <references count="2">
          <reference field="7" count="1" selected="0">
            <x v="38"/>
          </reference>
          <reference field="30" count="1">
            <x v="4"/>
          </reference>
        </references>
      </pivotArea>
    </format>
    <format dxfId="960">
      <pivotArea dataOnly="0" labelOnly="1" outline="0" fieldPosition="0">
        <references count="2">
          <reference field="7" count="1" selected="0">
            <x v="39"/>
          </reference>
          <reference field="30" count="1">
            <x v="1"/>
          </reference>
        </references>
      </pivotArea>
    </format>
    <format dxfId="959">
      <pivotArea dataOnly="0" labelOnly="1" outline="0" fieldPosition="0">
        <references count="2">
          <reference field="7" count="1" selected="0">
            <x v="40"/>
          </reference>
          <reference field="30" count="1">
            <x v="4"/>
          </reference>
        </references>
      </pivotArea>
    </format>
    <format dxfId="958">
      <pivotArea dataOnly="0" labelOnly="1" outline="0" fieldPosition="0">
        <references count="2">
          <reference field="7" count="1" selected="0">
            <x v="41"/>
          </reference>
          <reference field="30" count="1">
            <x v="4"/>
          </reference>
        </references>
      </pivotArea>
    </format>
    <format dxfId="957">
      <pivotArea dataOnly="0" labelOnly="1" outline="0" fieldPosition="0">
        <references count="2">
          <reference field="7" count="1" selected="0">
            <x v="42"/>
          </reference>
          <reference field="30" count="1">
            <x v="4"/>
          </reference>
        </references>
      </pivotArea>
    </format>
    <format dxfId="956">
      <pivotArea dataOnly="0" labelOnly="1" outline="0" fieldPosition="0">
        <references count="2">
          <reference field="7" count="1" selected="0">
            <x v="43"/>
          </reference>
          <reference field="30" count="1">
            <x v="4"/>
          </reference>
        </references>
      </pivotArea>
    </format>
    <format dxfId="955">
      <pivotArea dataOnly="0" labelOnly="1" outline="0" fieldPosition="0">
        <references count="2">
          <reference field="7" count="1" selected="0">
            <x v="44"/>
          </reference>
          <reference field="30" count="1">
            <x v="4"/>
          </reference>
        </references>
      </pivotArea>
    </format>
    <format dxfId="954">
      <pivotArea dataOnly="0" labelOnly="1" outline="0" fieldPosition="0">
        <references count="2">
          <reference field="7" count="1" selected="0">
            <x v="45"/>
          </reference>
          <reference field="30" count="1">
            <x v="4"/>
          </reference>
        </references>
      </pivotArea>
    </format>
    <format dxfId="953">
      <pivotArea dataOnly="0" labelOnly="1" outline="0" fieldPosition="0">
        <references count="2">
          <reference field="7" count="1" selected="0">
            <x v="46"/>
          </reference>
          <reference field="30" count="1">
            <x v="4"/>
          </reference>
        </references>
      </pivotArea>
    </format>
    <format dxfId="952">
      <pivotArea dataOnly="0" labelOnly="1" outline="0" fieldPosition="0">
        <references count="2">
          <reference field="7" count="1" selected="0">
            <x v="47"/>
          </reference>
          <reference field="30" count="1">
            <x v="4"/>
          </reference>
        </references>
      </pivotArea>
    </format>
    <format dxfId="951">
      <pivotArea dataOnly="0" labelOnly="1" outline="0" fieldPosition="0">
        <references count="2">
          <reference field="7" count="1" selected="0">
            <x v="48"/>
          </reference>
          <reference field="30" count="1">
            <x v="1"/>
          </reference>
        </references>
      </pivotArea>
    </format>
    <format dxfId="950">
      <pivotArea dataOnly="0" labelOnly="1" outline="0" fieldPosition="0">
        <references count="2">
          <reference field="7" count="1" selected="0">
            <x v="49"/>
          </reference>
          <reference field="30" count="1">
            <x v="4"/>
          </reference>
        </references>
      </pivotArea>
    </format>
    <format dxfId="949">
      <pivotArea dataOnly="0" labelOnly="1" outline="0" fieldPosition="0">
        <references count="2">
          <reference field="7" count="1" selected="0">
            <x v="50"/>
          </reference>
          <reference field="30" count="1">
            <x v="4"/>
          </reference>
        </references>
      </pivotArea>
    </format>
    <format dxfId="948">
      <pivotArea dataOnly="0" labelOnly="1" outline="0" fieldPosition="0">
        <references count="2">
          <reference field="7" count="1" selected="0">
            <x v="51"/>
          </reference>
          <reference field="30" count="1">
            <x v="4"/>
          </reference>
        </references>
      </pivotArea>
    </format>
    <format dxfId="947">
      <pivotArea dataOnly="0" labelOnly="1" outline="0" fieldPosition="0">
        <references count="2">
          <reference field="7" count="1" selected="0">
            <x v="52"/>
          </reference>
          <reference field="30" count="1">
            <x v="1"/>
          </reference>
        </references>
      </pivotArea>
    </format>
    <format dxfId="946">
      <pivotArea dataOnly="0" labelOnly="1" outline="0" fieldPosition="0">
        <references count="2">
          <reference field="7" count="1" selected="0">
            <x v="53"/>
          </reference>
          <reference field="30" count="1">
            <x v="4"/>
          </reference>
        </references>
      </pivotArea>
    </format>
    <format dxfId="945">
      <pivotArea dataOnly="0" labelOnly="1" outline="0" fieldPosition="0">
        <references count="2">
          <reference field="7" count="1" selected="0">
            <x v="54"/>
          </reference>
          <reference field="30" count="1">
            <x v="1"/>
          </reference>
        </references>
      </pivotArea>
    </format>
    <format dxfId="944">
      <pivotArea dataOnly="0" labelOnly="1" outline="0" fieldPosition="0">
        <references count="2">
          <reference field="7" count="1" selected="0">
            <x v="55"/>
          </reference>
          <reference field="30" count="1">
            <x v="4"/>
          </reference>
        </references>
      </pivotArea>
    </format>
    <format dxfId="943">
      <pivotArea dataOnly="0" labelOnly="1" outline="0" fieldPosition="0">
        <references count="2">
          <reference field="7" count="1" selected="0">
            <x v="56"/>
          </reference>
          <reference field="30" count="1">
            <x v="4"/>
          </reference>
        </references>
      </pivotArea>
    </format>
    <format dxfId="942">
      <pivotArea dataOnly="0" labelOnly="1" outline="0" fieldPosition="0">
        <references count="2">
          <reference field="7" count="1" selected="0">
            <x v="57"/>
          </reference>
          <reference field="30" count="1">
            <x v="1"/>
          </reference>
        </references>
      </pivotArea>
    </format>
    <format dxfId="941">
      <pivotArea dataOnly="0" labelOnly="1" outline="0" fieldPosition="0">
        <references count="2">
          <reference field="7" count="1" selected="0">
            <x v="58"/>
          </reference>
          <reference field="30" count="1">
            <x v="4"/>
          </reference>
        </references>
      </pivotArea>
    </format>
    <format dxfId="940">
      <pivotArea dataOnly="0" labelOnly="1" outline="0" fieldPosition="0">
        <references count="2">
          <reference field="7" count="1" selected="0">
            <x v="59"/>
          </reference>
          <reference field="30" count="1">
            <x v="4"/>
          </reference>
        </references>
      </pivotArea>
    </format>
    <format dxfId="939">
      <pivotArea dataOnly="0" labelOnly="1" outline="0" fieldPosition="0">
        <references count="2">
          <reference field="7" count="1" selected="0">
            <x v="60"/>
          </reference>
          <reference field="30" count="1">
            <x v="4"/>
          </reference>
        </references>
      </pivotArea>
    </format>
    <format dxfId="938">
      <pivotArea dataOnly="0" labelOnly="1" outline="0" fieldPosition="0">
        <references count="2">
          <reference field="7" count="1" selected="0">
            <x v="61"/>
          </reference>
          <reference field="30" count="1">
            <x v="4"/>
          </reference>
        </references>
      </pivotArea>
    </format>
    <format dxfId="937">
      <pivotArea dataOnly="0" labelOnly="1" outline="0" fieldPosition="0">
        <references count="2">
          <reference field="7" count="1" selected="0">
            <x v="62"/>
          </reference>
          <reference field="30" count="1">
            <x v="4"/>
          </reference>
        </references>
      </pivotArea>
    </format>
    <format dxfId="936">
      <pivotArea dataOnly="0" labelOnly="1" outline="0" fieldPosition="0">
        <references count="2">
          <reference field="7" count="1" selected="0">
            <x v="63"/>
          </reference>
          <reference field="30" count="1">
            <x v="4"/>
          </reference>
        </references>
      </pivotArea>
    </format>
    <format dxfId="935">
      <pivotArea dataOnly="0" labelOnly="1" outline="0" fieldPosition="0">
        <references count="2">
          <reference field="7" count="1" selected="0">
            <x v="64"/>
          </reference>
          <reference field="30" count="1">
            <x v="4"/>
          </reference>
        </references>
      </pivotArea>
    </format>
    <format dxfId="934">
      <pivotArea dataOnly="0" labelOnly="1" outline="0" fieldPosition="0">
        <references count="2">
          <reference field="7" count="1" selected="0">
            <x v="65"/>
          </reference>
          <reference field="30" count="1">
            <x v="1"/>
          </reference>
        </references>
      </pivotArea>
    </format>
    <format dxfId="933">
      <pivotArea dataOnly="0" labelOnly="1" outline="0" fieldPosition="0">
        <references count="2">
          <reference field="7" count="1" selected="0">
            <x v="66"/>
          </reference>
          <reference field="30" count="1">
            <x v="4"/>
          </reference>
        </references>
      </pivotArea>
    </format>
    <format dxfId="932">
      <pivotArea dataOnly="0" labelOnly="1" outline="0" fieldPosition="0">
        <references count="2">
          <reference field="7" count="1" selected="0">
            <x v="67"/>
          </reference>
          <reference field="30" count="1">
            <x v="1"/>
          </reference>
        </references>
      </pivotArea>
    </format>
    <format dxfId="931">
      <pivotArea dataOnly="0" labelOnly="1" outline="0" fieldPosition="0">
        <references count="2">
          <reference field="7" count="1" selected="0">
            <x v="68"/>
          </reference>
          <reference field="30" count="1">
            <x v="1"/>
          </reference>
        </references>
      </pivotArea>
    </format>
    <format dxfId="930">
      <pivotArea dataOnly="0" labelOnly="1" outline="0" fieldPosition="0">
        <references count="2">
          <reference field="7" count="1" selected="0">
            <x v="69"/>
          </reference>
          <reference field="30" count="1">
            <x v="4"/>
          </reference>
        </references>
      </pivotArea>
    </format>
    <format dxfId="929">
      <pivotArea dataOnly="0" labelOnly="1" outline="0" fieldPosition="0">
        <references count="2">
          <reference field="7" count="1" selected="0">
            <x v="70"/>
          </reference>
          <reference field="30" count="1">
            <x v="4"/>
          </reference>
        </references>
      </pivotArea>
    </format>
    <format dxfId="928">
      <pivotArea dataOnly="0" labelOnly="1" outline="0" fieldPosition="0">
        <references count="2">
          <reference field="7" count="1" selected="0">
            <x v="71"/>
          </reference>
          <reference field="30" count="1">
            <x v="1"/>
          </reference>
        </references>
      </pivotArea>
    </format>
    <format dxfId="927">
      <pivotArea dataOnly="0" labelOnly="1" outline="0" fieldPosition="0">
        <references count="2">
          <reference field="7" count="1" selected="0">
            <x v="72"/>
          </reference>
          <reference field="30" count="1">
            <x v="1"/>
          </reference>
        </references>
      </pivotArea>
    </format>
    <format dxfId="926">
      <pivotArea dataOnly="0" labelOnly="1" outline="0" fieldPosition="0">
        <references count="2">
          <reference field="7" count="1" selected="0">
            <x v="73"/>
          </reference>
          <reference field="30" count="1">
            <x v="1"/>
          </reference>
        </references>
      </pivotArea>
    </format>
    <format dxfId="925">
      <pivotArea dataOnly="0" labelOnly="1" outline="0" fieldPosition="0">
        <references count="2">
          <reference field="7" count="1" selected="0">
            <x v="0"/>
          </reference>
          <reference field="30" count="1">
            <x v="4"/>
          </reference>
        </references>
      </pivotArea>
    </format>
    <format dxfId="924">
      <pivotArea dataOnly="0" labelOnly="1" outline="0" fieldPosition="0">
        <references count="2">
          <reference field="7" count="1" selected="0">
            <x v="1"/>
          </reference>
          <reference field="30" count="1">
            <x v="4"/>
          </reference>
        </references>
      </pivotArea>
    </format>
    <format dxfId="923">
      <pivotArea dataOnly="0" labelOnly="1" outline="0" fieldPosition="0">
        <references count="2">
          <reference field="7" count="1" selected="0">
            <x v="2"/>
          </reference>
          <reference field="30" count="1">
            <x v="4"/>
          </reference>
        </references>
      </pivotArea>
    </format>
    <format dxfId="922">
      <pivotArea dataOnly="0" labelOnly="1" outline="0" fieldPosition="0">
        <references count="2">
          <reference field="7" count="1" selected="0">
            <x v="3"/>
          </reference>
          <reference field="30" count="1">
            <x v="4"/>
          </reference>
        </references>
      </pivotArea>
    </format>
    <format dxfId="921">
      <pivotArea dataOnly="0" labelOnly="1" outline="0" fieldPosition="0">
        <references count="2">
          <reference field="7" count="1" selected="0">
            <x v="4"/>
          </reference>
          <reference field="30" count="1">
            <x v="0"/>
          </reference>
        </references>
      </pivotArea>
    </format>
    <format dxfId="920">
      <pivotArea dataOnly="0" labelOnly="1" outline="0" fieldPosition="0">
        <references count="2">
          <reference field="7" count="1" selected="0">
            <x v="5"/>
          </reference>
          <reference field="30" count="1">
            <x v="4"/>
          </reference>
        </references>
      </pivotArea>
    </format>
    <format dxfId="919">
      <pivotArea dataOnly="0" labelOnly="1" outline="0" fieldPosition="0">
        <references count="2">
          <reference field="7" count="1" selected="0">
            <x v="6"/>
          </reference>
          <reference field="30" count="1">
            <x v="4"/>
          </reference>
        </references>
      </pivotArea>
    </format>
    <format dxfId="918">
      <pivotArea dataOnly="0" labelOnly="1" outline="0" fieldPosition="0">
        <references count="2">
          <reference field="7" count="1" selected="0">
            <x v="7"/>
          </reference>
          <reference field="30" count="1">
            <x v="4"/>
          </reference>
        </references>
      </pivotArea>
    </format>
    <format dxfId="917">
      <pivotArea dataOnly="0" labelOnly="1" outline="0" fieldPosition="0">
        <references count="2">
          <reference field="7" count="1" selected="0">
            <x v="8"/>
          </reference>
          <reference field="30" count="1">
            <x v="2"/>
          </reference>
        </references>
      </pivotArea>
    </format>
    <format dxfId="916">
      <pivotArea dataOnly="0" labelOnly="1" outline="0" fieldPosition="0">
        <references count="2">
          <reference field="7" count="1" selected="0">
            <x v="9"/>
          </reference>
          <reference field="30" count="1">
            <x v="1"/>
          </reference>
        </references>
      </pivotArea>
    </format>
    <format dxfId="915">
      <pivotArea dataOnly="0" labelOnly="1" outline="0" fieldPosition="0">
        <references count="2">
          <reference field="7" count="1" selected="0">
            <x v="10"/>
          </reference>
          <reference field="30" count="1">
            <x v="4"/>
          </reference>
        </references>
      </pivotArea>
    </format>
    <format dxfId="914">
      <pivotArea dataOnly="0" labelOnly="1" outline="0" fieldPosition="0">
        <references count="2">
          <reference field="7" count="1" selected="0">
            <x v="11"/>
          </reference>
          <reference field="30" count="1">
            <x v="3"/>
          </reference>
        </references>
      </pivotArea>
    </format>
    <format dxfId="913">
      <pivotArea dataOnly="0" labelOnly="1" outline="0" fieldPosition="0">
        <references count="2">
          <reference field="7" count="1" selected="0">
            <x v="12"/>
          </reference>
          <reference field="30" count="1">
            <x v="4"/>
          </reference>
        </references>
      </pivotArea>
    </format>
    <format dxfId="912">
      <pivotArea dataOnly="0" labelOnly="1" outline="0" fieldPosition="0">
        <references count="2">
          <reference field="7" count="1" selected="0">
            <x v="13"/>
          </reference>
          <reference field="30" count="1">
            <x v="4"/>
          </reference>
        </references>
      </pivotArea>
    </format>
    <format dxfId="911">
      <pivotArea dataOnly="0" labelOnly="1" outline="0" fieldPosition="0">
        <references count="2">
          <reference field="7" count="1" selected="0">
            <x v="14"/>
          </reference>
          <reference field="30" count="1">
            <x v="3"/>
          </reference>
        </references>
      </pivotArea>
    </format>
    <format dxfId="910">
      <pivotArea dataOnly="0" labelOnly="1" outline="0" fieldPosition="0">
        <references count="2">
          <reference field="7" count="1" selected="0">
            <x v="15"/>
          </reference>
          <reference field="30" count="1">
            <x v="3"/>
          </reference>
        </references>
      </pivotArea>
    </format>
    <format dxfId="909">
      <pivotArea dataOnly="0" labelOnly="1" outline="0" fieldPosition="0">
        <references count="2">
          <reference field="7" count="1" selected="0">
            <x v="16"/>
          </reference>
          <reference field="30" count="1">
            <x v="1"/>
          </reference>
        </references>
      </pivotArea>
    </format>
    <format dxfId="908">
      <pivotArea dataOnly="0" labelOnly="1" outline="0" fieldPosition="0">
        <references count="2">
          <reference field="7" count="1" selected="0">
            <x v="17"/>
          </reference>
          <reference field="30" count="1">
            <x v="2"/>
          </reference>
        </references>
      </pivotArea>
    </format>
    <format dxfId="907">
      <pivotArea dataOnly="0" labelOnly="1" outline="0" fieldPosition="0">
        <references count="2">
          <reference field="7" count="1" selected="0">
            <x v="18"/>
          </reference>
          <reference field="30" count="1">
            <x v="4"/>
          </reference>
        </references>
      </pivotArea>
    </format>
    <format dxfId="906">
      <pivotArea dataOnly="0" labelOnly="1" outline="0" fieldPosition="0">
        <references count="2">
          <reference field="7" count="1" selected="0">
            <x v="19"/>
          </reference>
          <reference field="30" count="1">
            <x v="4"/>
          </reference>
        </references>
      </pivotArea>
    </format>
    <format dxfId="905">
      <pivotArea dataOnly="0" labelOnly="1" outline="0" fieldPosition="0">
        <references count="2">
          <reference field="7" count="1" selected="0">
            <x v="20"/>
          </reference>
          <reference field="30" count="1">
            <x v="4"/>
          </reference>
        </references>
      </pivotArea>
    </format>
    <format dxfId="904">
      <pivotArea dataOnly="0" labelOnly="1" outline="0" fieldPosition="0">
        <references count="2">
          <reference field="7" count="1" selected="0">
            <x v="21"/>
          </reference>
          <reference field="30" count="1">
            <x v="3"/>
          </reference>
        </references>
      </pivotArea>
    </format>
    <format dxfId="903">
      <pivotArea dataOnly="0" labelOnly="1" outline="0" fieldPosition="0">
        <references count="2">
          <reference field="7" count="1" selected="0">
            <x v="22"/>
          </reference>
          <reference field="30" count="1">
            <x v="2"/>
          </reference>
        </references>
      </pivotArea>
    </format>
    <format dxfId="902">
      <pivotArea dataOnly="0" labelOnly="1" outline="0" fieldPosition="0">
        <references count="2">
          <reference field="7" count="1" selected="0">
            <x v="23"/>
          </reference>
          <reference field="30" count="1">
            <x v="1"/>
          </reference>
        </references>
      </pivotArea>
    </format>
    <format dxfId="901">
      <pivotArea dataOnly="0" labelOnly="1" outline="0" fieldPosition="0">
        <references count="2">
          <reference field="7" count="1" selected="0">
            <x v="24"/>
          </reference>
          <reference field="30" count="1">
            <x v="1"/>
          </reference>
        </references>
      </pivotArea>
    </format>
    <format dxfId="900">
      <pivotArea dataOnly="0" labelOnly="1" outline="0" fieldPosition="0">
        <references count="2">
          <reference field="7" count="1" selected="0">
            <x v="25"/>
          </reference>
          <reference field="30" count="1">
            <x v="4"/>
          </reference>
        </references>
      </pivotArea>
    </format>
    <format dxfId="899">
      <pivotArea dataOnly="0" labelOnly="1" outline="0" fieldPosition="0">
        <references count="2">
          <reference field="7" count="1" selected="0">
            <x v="26"/>
          </reference>
          <reference field="30" count="1">
            <x v="3"/>
          </reference>
        </references>
      </pivotArea>
    </format>
    <format dxfId="898">
      <pivotArea dataOnly="0" labelOnly="1" outline="0" fieldPosition="0">
        <references count="2">
          <reference field="7" count="1" selected="0">
            <x v="27"/>
          </reference>
          <reference field="30" count="1">
            <x v="4"/>
          </reference>
        </references>
      </pivotArea>
    </format>
    <format dxfId="897">
      <pivotArea dataOnly="0" labelOnly="1" outline="0" fieldPosition="0">
        <references count="2">
          <reference field="7" count="1" selected="0">
            <x v="28"/>
          </reference>
          <reference field="30" count="1">
            <x v="1"/>
          </reference>
        </references>
      </pivotArea>
    </format>
    <format dxfId="896">
      <pivotArea dataOnly="0" labelOnly="1" outline="0" fieldPosition="0">
        <references count="2">
          <reference field="7" count="1" selected="0">
            <x v="29"/>
          </reference>
          <reference field="30" count="1">
            <x v="4"/>
          </reference>
        </references>
      </pivotArea>
    </format>
    <format dxfId="895">
      <pivotArea dataOnly="0" labelOnly="1" outline="0" fieldPosition="0">
        <references count="2">
          <reference field="7" count="1" selected="0">
            <x v="30"/>
          </reference>
          <reference field="30" count="1">
            <x v="4"/>
          </reference>
        </references>
      </pivotArea>
    </format>
    <format dxfId="894">
      <pivotArea dataOnly="0" labelOnly="1" outline="0" fieldPosition="0">
        <references count="2">
          <reference field="7" count="1" selected="0">
            <x v="31"/>
          </reference>
          <reference field="30" count="1">
            <x v="4"/>
          </reference>
        </references>
      </pivotArea>
    </format>
    <format dxfId="893">
      <pivotArea dataOnly="0" labelOnly="1" outline="0" fieldPosition="0">
        <references count="2">
          <reference field="7" count="1" selected="0">
            <x v="32"/>
          </reference>
          <reference field="30" count="1">
            <x v="4"/>
          </reference>
        </references>
      </pivotArea>
    </format>
    <format dxfId="892">
      <pivotArea dataOnly="0" labelOnly="1" outline="0" fieldPosition="0">
        <references count="2">
          <reference field="7" count="1" selected="0">
            <x v="33"/>
          </reference>
          <reference field="30" count="1">
            <x v="4"/>
          </reference>
        </references>
      </pivotArea>
    </format>
    <format dxfId="891">
      <pivotArea dataOnly="0" labelOnly="1" outline="0" fieldPosition="0">
        <references count="2">
          <reference field="7" count="1" selected="0">
            <x v="34"/>
          </reference>
          <reference field="30" count="1">
            <x v="4"/>
          </reference>
        </references>
      </pivotArea>
    </format>
    <format dxfId="890">
      <pivotArea dataOnly="0" labelOnly="1" outline="0" fieldPosition="0">
        <references count="2">
          <reference field="7" count="1" selected="0">
            <x v="35"/>
          </reference>
          <reference field="30" count="1">
            <x v="4"/>
          </reference>
        </references>
      </pivotArea>
    </format>
    <format dxfId="889">
      <pivotArea dataOnly="0" labelOnly="1" outline="0" fieldPosition="0">
        <references count="2">
          <reference field="7" count="1" selected="0">
            <x v="36"/>
          </reference>
          <reference field="30" count="1">
            <x v="1"/>
          </reference>
        </references>
      </pivotArea>
    </format>
    <format dxfId="888">
      <pivotArea dataOnly="0" labelOnly="1" outline="0" fieldPosition="0">
        <references count="2">
          <reference field="7" count="1" selected="0">
            <x v="37"/>
          </reference>
          <reference field="30" count="1">
            <x v="1"/>
          </reference>
        </references>
      </pivotArea>
    </format>
    <format dxfId="887">
      <pivotArea dataOnly="0" labelOnly="1" outline="0" fieldPosition="0">
        <references count="2">
          <reference field="7" count="1" selected="0">
            <x v="38"/>
          </reference>
          <reference field="30" count="1">
            <x v="4"/>
          </reference>
        </references>
      </pivotArea>
    </format>
    <format dxfId="886">
      <pivotArea dataOnly="0" labelOnly="1" outline="0" fieldPosition="0">
        <references count="2">
          <reference field="7" count="1" selected="0">
            <x v="39"/>
          </reference>
          <reference field="30" count="1">
            <x v="3"/>
          </reference>
        </references>
      </pivotArea>
    </format>
    <format dxfId="885">
      <pivotArea dataOnly="0" labelOnly="1" outline="0" fieldPosition="0">
        <references count="2">
          <reference field="7" count="1" selected="0">
            <x v="40"/>
          </reference>
          <reference field="30" count="1">
            <x v="4"/>
          </reference>
        </references>
      </pivotArea>
    </format>
    <format dxfId="884">
      <pivotArea dataOnly="0" labelOnly="1" outline="0" fieldPosition="0">
        <references count="2">
          <reference field="7" count="1" selected="0">
            <x v="41"/>
          </reference>
          <reference field="30" count="1">
            <x v="4"/>
          </reference>
        </references>
      </pivotArea>
    </format>
    <format dxfId="883">
      <pivotArea dataOnly="0" labelOnly="1" outline="0" fieldPosition="0">
        <references count="2">
          <reference field="7" count="1" selected="0">
            <x v="42"/>
          </reference>
          <reference field="30" count="1">
            <x v="4"/>
          </reference>
        </references>
      </pivotArea>
    </format>
    <format dxfId="882">
      <pivotArea dataOnly="0" labelOnly="1" outline="0" fieldPosition="0">
        <references count="2">
          <reference field="7" count="1" selected="0">
            <x v="43"/>
          </reference>
          <reference field="30" count="1">
            <x v="4"/>
          </reference>
        </references>
      </pivotArea>
    </format>
    <format dxfId="881">
      <pivotArea dataOnly="0" labelOnly="1" outline="0" fieldPosition="0">
        <references count="2">
          <reference field="7" count="1" selected="0">
            <x v="44"/>
          </reference>
          <reference field="30" count="1">
            <x v="4"/>
          </reference>
        </references>
      </pivotArea>
    </format>
    <format dxfId="880">
      <pivotArea dataOnly="0" labelOnly="1" outline="0" fieldPosition="0">
        <references count="2">
          <reference field="7" count="1" selected="0">
            <x v="45"/>
          </reference>
          <reference field="30" count="1">
            <x v="4"/>
          </reference>
        </references>
      </pivotArea>
    </format>
    <format dxfId="879">
      <pivotArea dataOnly="0" labelOnly="1" outline="0" fieldPosition="0">
        <references count="2">
          <reference field="7" count="1" selected="0">
            <x v="46"/>
          </reference>
          <reference field="30" count="1">
            <x v="4"/>
          </reference>
        </references>
      </pivotArea>
    </format>
    <format dxfId="878">
      <pivotArea dataOnly="0" labelOnly="1" outline="0" fieldPosition="0">
        <references count="2">
          <reference field="7" count="1" selected="0">
            <x v="47"/>
          </reference>
          <reference field="30" count="1">
            <x v="4"/>
          </reference>
        </references>
      </pivotArea>
    </format>
    <format dxfId="877">
      <pivotArea dataOnly="0" labelOnly="1" outline="0" fieldPosition="0">
        <references count="2">
          <reference field="7" count="1" selected="0">
            <x v="48"/>
          </reference>
          <reference field="30" count="1">
            <x v="1"/>
          </reference>
        </references>
      </pivotArea>
    </format>
    <format dxfId="876">
      <pivotArea dataOnly="0" labelOnly="1" outline="0" fieldPosition="0">
        <references count="2">
          <reference field="7" count="1" selected="0">
            <x v="49"/>
          </reference>
          <reference field="30" count="1">
            <x v="4"/>
          </reference>
        </references>
      </pivotArea>
    </format>
    <format dxfId="875">
      <pivotArea dataOnly="0" labelOnly="1" outline="0" fieldPosition="0">
        <references count="2">
          <reference field="7" count="1" selected="0">
            <x v="50"/>
          </reference>
          <reference field="30" count="1">
            <x v="4"/>
          </reference>
        </references>
      </pivotArea>
    </format>
    <format dxfId="874">
      <pivotArea dataOnly="0" labelOnly="1" outline="0" fieldPosition="0">
        <references count="2">
          <reference field="7" count="1" selected="0">
            <x v="51"/>
          </reference>
          <reference field="30" count="1">
            <x v="4"/>
          </reference>
        </references>
      </pivotArea>
    </format>
    <format dxfId="873">
      <pivotArea dataOnly="0" labelOnly="1" outline="0" fieldPosition="0">
        <references count="2">
          <reference field="7" count="1" selected="0">
            <x v="52"/>
          </reference>
          <reference field="30" count="1">
            <x v="3"/>
          </reference>
        </references>
      </pivotArea>
    </format>
    <format dxfId="872">
      <pivotArea dataOnly="0" labelOnly="1" outline="0" fieldPosition="0">
        <references count="2">
          <reference field="7" count="1" selected="0">
            <x v="53"/>
          </reference>
          <reference field="30" count="1">
            <x v="4"/>
          </reference>
        </references>
      </pivotArea>
    </format>
    <format dxfId="871">
      <pivotArea dataOnly="0" labelOnly="1" outline="0" fieldPosition="0">
        <references count="2">
          <reference field="7" count="1" selected="0">
            <x v="54"/>
          </reference>
          <reference field="30" count="1">
            <x v="3"/>
          </reference>
        </references>
      </pivotArea>
    </format>
    <format dxfId="870">
      <pivotArea dataOnly="0" labelOnly="1" outline="0" fieldPosition="0">
        <references count="2">
          <reference field="7" count="1" selected="0">
            <x v="55"/>
          </reference>
          <reference field="30" count="1">
            <x v="4"/>
          </reference>
        </references>
      </pivotArea>
    </format>
    <format dxfId="869">
      <pivotArea dataOnly="0" labelOnly="1" outline="0" fieldPosition="0">
        <references count="2">
          <reference field="7" count="1" selected="0">
            <x v="56"/>
          </reference>
          <reference field="30" count="1">
            <x v="4"/>
          </reference>
        </references>
      </pivotArea>
    </format>
    <format dxfId="868">
      <pivotArea dataOnly="0" labelOnly="1" outline="0" fieldPosition="0">
        <references count="2">
          <reference field="7" count="1" selected="0">
            <x v="57"/>
          </reference>
          <reference field="30" count="1">
            <x v="1"/>
          </reference>
        </references>
      </pivotArea>
    </format>
    <format dxfId="867">
      <pivotArea dataOnly="0" labelOnly="1" outline="0" fieldPosition="0">
        <references count="2">
          <reference field="7" count="1" selected="0">
            <x v="58"/>
          </reference>
          <reference field="30" count="1">
            <x v="4"/>
          </reference>
        </references>
      </pivotArea>
    </format>
    <format dxfId="866">
      <pivotArea dataOnly="0" labelOnly="1" outline="0" fieldPosition="0">
        <references count="2">
          <reference field="7" count="1" selected="0">
            <x v="59"/>
          </reference>
          <reference field="30" count="1">
            <x v="4"/>
          </reference>
        </references>
      </pivotArea>
    </format>
    <format dxfId="865">
      <pivotArea dataOnly="0" labelOnly="1" outline="0" fieldPosition="0">
        <references count="2">
          <reference field="7" count="1" selected="0">
            <x v="60"/>
          </reference>
          <reference field="30" count="1">
            <x v="4"/>
          </reference>
        </references>
      </pivotArea>
    </format>
    <format dxfId="864">
      <pivotArea dataOnly="0" labelOnly="1" outline="0" fieldPosition="0">
        <references count="2">
          <reference field="7" count="1" selected="0">
            <x v="61"/>
          </reference>
          <reference field="30" count="1">
            <x v="4"/>
          </reference>
        </references>
      </pivotArea>
    </format>
    <format dxfId="863">
      <pivotArea dataOnly="0" labelOnly="1" outline="0" fieldPosition="0">
        <references count="2">
          <reference field="7" count="1" selected="0">
            <x v="62"/>
          </reference>
          <reference field="30" count="1">
            <x v="4"/>
          </reference>
        </references>
      </pivotArea>
    </format>
    <format dxfId="862">
      <pivotArea dataOnly="0" labelOnly="1" outline="0" fieldPosition="0">
        <references count="2">
          <reference field="7" count="1" selected="0">
            <x v="63"/>
          </reference>
          <reference field="30" count="1">
            <x v="4"/>
          </reference>
        </references>
      </pivotArea>
    </format>
    <format dxfId="861">
      <pivotArea dataOnly="0" labelOnly="1" outline="0" fieldPosition="0">
        <references count="2">
          <reference field="7" count="1" selected="0">
            <x v="64"/>
          </reference>
          <reference field="30" count="1">
            <x v="4"/>
          </reference>
        </references>
      </pivotArea>
    </format>
    <format dxfId="860">
      <pivotArea dataOnly="0" labelOnly="1" outline="0" fieldPosition="0">
        <references count="2">
          <reference field="7" count="1" selected="0">
            <x v="65"/>
          </reference>
          <reference field="30" count="1">
            <x v="1"/>
          </reference>
        </references>
      </pivotArea>
    </format>
    <format dxfId="859">
      <pivotArea dataOnly="0" labelOnly="1" outline="0" fieldPosition="0">
        <references count="2">
          <reference field="7" count="1" selected="0">
            <x v="66"/>
          </reference>
          <reference field="30" count="1">
            <x v="4"/>
          </reference>
        </references>
      </pivotArea>
    </format>
    <format dxfId="858">
      <pivotArea dataOnly="0" labelOnly="1" outline="0" fieldPosition="0">
        <references count="2">
          <reference field="7" count="1" selected="0">
            <x v="67"/>
          </reference>
          <reference field="30" count="1">
            <x v="1"/>
          </reference>
        </references>
      </pivotArea>
    </format>
    <format dxfId="857">
      <pivotArea dataOnly="0" labelOnly="1" outline="0" fieldPosition="0">
        <references count="2">
          <reference field="7" count="1" selected="0">
            <x v="68"/>
          </reference>
          <reference field="30" count="1">
            <x v="4"/>
          </reference>
        </references>
      </pivotArea>
    </format>
    <format dxfId="856">
      <pivotArea dataOnly="0" labelOnly="1" outline="0" fieldPosition="0">
        <references count="2">
          <reference field="7" count="1" selected="0">
            <x v="69"/>
          </reference>
          <reference field="30" count="1">
            <x v="4"/>
          </reference>
        </references>
      </pivotArea>
    </format>
    <format dxfId="855">
      <pivotArea dataOnly="0" labelOnly="1" outline="0" fieldPosition="0">
        <references count="2">
          <reference field="7" count="1" selected="0">
            <x v="70"/>
          </reference>
          <reference field="30" count="1">
            <x v="4"/>
          </reference>
        </references>
      </pivotArea>
    </format>
    <format dxfId="854">
      <pivotArea dataOnly="0" labelOnly="1" outline="0" fieldPosition="0">
        <references count="2">
          <reference field="7" count="1" selected="0">
            <x v="71"/>
          </reference>
          <reference field="30" count="1">
            <x v="1"/>
          </reference>
        </references>
      </pivotArea>
    </format>
    <format dxfId="853">
      <pivotArea dataOnly="0" labelOnly="1" outline="0" fieldPosition="0">
        <references count="2">
          <reference field="7" count="1" selected="0">
            <x v="72"/>
          </reference>
          <reference field="30" count="1">
            <x v="3"/>
          </reference>
        </references>
      </pivotArea>
    </format>
    <format dxfId="852">
      <pivotArea dataOnly="0" labelOnly="1" outline="0" fieldPosition="0">
        <references count="2">
          <reference field="7" count="1" selected="0">
            <x v="73"/>
          </reference>
          <reference field="30" count="1">
            <x v="3"/>
          </reference>
        </references>
      </pivotArea>
    </format>
    <format dxfId="851">
      <pivotArea dataOnly="0" labelOnly="1" outline="0" fieldPosition="0">
        <references count="2">
          <reference field="7" count="1" selected="0">
            <x v="0"/>
          </reference>
          <reference field="30" count="1">
            <x v="4"/>
          </reference>
        </references>
      </pivotArea>
    </format>
    <format dxfId="850">
      <pivotArea dataOnly="0" labelOnly="1" outline="0" fieldPosition="0">
        <references count="2">
          <reference field="7" count="1" selected="0">
            <x v="1"/>
          </reference>
          <reference field="30" count="1">
            <x v="4"/>
          </reference>
        </references>
      </pivotArea>
    </format>
    <format dxfId="849">
      <pivotArea dataOnly="0" labelOnly="1" outline="0" fieldPosition="0">
        <references count="2">
          <reference field="7" count="1" selected="0">
            <x v="2"/>
          </reference>
          <reference field="30" count="1">
            <x v="4"/>
          </reference>
        </references>
      </pivotArea>
    </format>
    <format dxfId="848">
      <pivotArea dataOnly="0" labelOnly="1" outline="0" fieldPosition="0">
        <references count="2">
          <reference field="7" count="1" selected="0">
            <x v="3"/>
          </reference>
          <reference field="30" count="1">
            <x v="4"/>
          </reference>
        </references>
      </pivotArea>
    </format>
    <format dxfId="847">
      <pivotArea dataOnly="0" labelOnly="1" outline="0" fieldPosition="0">
        <references count="2">
          <reference field="7" count="1" selected="0">
            <x v="4"/>
          </reference>
          <reference field="30" count="1">
            <x v="0"/>
          </reference>
        </references>
      </pivotArea>
    </format>
    <format dxfId="846">
      <pivotArea dataOnly="0" labelOnly="1" outline="0" fieldPosition="0">
        <references count="2">
          <reference field="7" count="1" selected="0">
            <x v="5"/>
          </reference>
          <reference field="30" count="1">
            <x v="4"/>
          </reference>
        </references>
      </pivotArea>
    </format>
    <format dxfId="845">
      <pivotArea dataOnly="0" labelOnly="1" outline="0" fieldPosition="0">
        <references count="2">
          <reference field="7" count="1" selected="0">
            <x v="6"/>
          </reference>
          <reference field="30" count="1">
            <x v="4"/>
          </reference>
        </references>
      </pivotArea>
    </format>
    <format dxfId="844">
      <pivotArea dataOnly="0" labelOnly="1" outline="0" fieldPosition="0">
        <references count="2">
          <reference field="7" count="1" selected="0">
            <x v="7"/>
          </reference>
          <reference field="30" count="1">
            <x v="4"/>
          </reference>
        </references>
      </pivotArea>
    </format>
    <format dxfId="843">
      <pivotArea dataOnly="0" labelOnly="1" outline="0" fieldPosition="0">
        <references count="2">
          <reference field="7" count="1" selected="0">
            <x v="8"/>
          </reference>
          <reference field="30" count="1">
            <x v="2"/>
          </reference>
        </references>
      </pivotArea>
    </format>
    <format dxfId="842">
      <pivotArea dataOnly="0" labelOnly="1" outline="0" fieldPosition="0">
        <references count="2">
          <reference field="7" count="1" selected="0">
            <x v="9"/>
          </reference>
          <reference field="30" count="1">
            <x v="1"/>
          </reference>
        </references>
      </pivotArea>
    </format>
    <format dxfId="841">
      <pivotArea dataOnly="0" labelOnly="1" outline="0" fieldPosition="0">
        <references count="2">
          <reference field="7" count="1" selected="0">
            <x v="10"/>
          </reference>
          <reference field="30" count="1">
            <x v="4"/>
          </reference>
        </references>
      </pivotArea>
    </format>
    <format dxfId="840">
      <pivotArea dataOnly="0" labelOnly="1" outline="0" fieldPosition="0">
        <references count="2">
          <reference field="7" count="1" selected="0">
            <x v="11"/>
          </reference>
          <reference field="30" count="1">
            <x v="3"/>
          </reference>
        </references>
      </pivotArea>
    </format>
    <format dxfId="839">
      <pivotArea dataOnly="0" labelOnly="1" outline="0" fieldPosition="0">
        <references count="2">
          <reference field="7" count="1" selected="0">
            <x v="12"/>
          </reference>
          <reference field="30" count="1">
            <x v="4"/>
          </reference>
        </references>
      </pivotArea>
    </format>
    <format dxfId="838">
      <pivotArea dataOnly="0" labelOnly="1" outline="0" fieldPosition="0">
        <references count="2">
          <reference field="7" count="1" selected="0">
            <x v="13"/>
          </reference>
          <reference field="30" count="1">
            <x v="4"/>
          </reference>
        </references>
      </pivotArea>
    </format>
    <format dxfId="837">
      <pivotArea dataOnly="0" labelOnly="1" outline="0" fieldPosition="0">
        <references count="2">
          <reference field="7" count="1" selected="0">
            <x v="14"/>
          </reference>
          <reference field="30" count="1">
            <x v="3"/>
          </reference>
        </references>
      </pivotArea>
    </format>
    <format dxfId="836">
      <pivotArea dataOnly="0" labelOnly="1" outline="0" fieldPosition="0">
        <references count="2">
          <reference field="7" count="1" selected="0">
            <x v="15"/>
          </reference>
          <reference field="30" count="1">
            <x v="3"/>
          </reference>
        </references>
      </pivotArea>
    </format>
    <format dxfId="835">
      <pivotArea dataOnly="0" labelOnly="1" outline="0" fieldPosition="0">
        <references count="2">
          <reference field="7" count="1" selected="0">
            <x v="16"/>
          </reference>
          <reference field="30" count="1">
            <x v="1"/>
          </reference>
        </references>
      </pivotArea>
    </format>
    <format dxfId="834">
      <pivotArea dataOnly="0" labelOnly="1" outline="0" fieldPosition="0">
        <references count="2">
          <reference field="7" count="1" selected="0">
            <x v="17"/>
          </reference>
          <reference field="30" count="1">
            <x v="2"/>
          </reference>
        </references>
      </pivotArea>
    </format>
    <format dxfId="833">
      <pivotArea dataOnly="0" labelOnly="1" outline="0" fieldPosition="0">
        <references count="2">
          <reference field="7" count="1" selected="0">
            <x v="18"/>
          </reference>
          <reference field="30" count="1">
            <x v="4"/>
          </reference>
        </references>
      </pivotArea>
    </format>
    <format dxfId="832">
      <pivotArea dataOnly="0" labelOnly="1" outline="0" fieldPosition="0">
        <references count="2">
          <reference field="7" count="1" selected="0">
            <x v="19"/>
          </reference>
          <reference field="30" count="1">
            <x v="4"/>
          </reference>
        </references>
      </pivotArea>
    </format>
    <format dxfId="831">
      <pivotArea dataOnly="0" labelOnly="1" outline="0" fieldPosition="0">
        <references count="2">
          <reference field="7" count="1" selected="0">
            <x v="20"/>
          </reference>
          <reference field="30" count="1">
            <x v="4"/>
          </reference>
        </references>
      </pivotArea>
    </format>
    <format dxfId="830">
      <pivotArea dataOnly="0" labelOnly="1" outline="0" fieldPosition="0">
        <references count="2">
          <reference field="7" count="1" selected="0">
            <x v="21"/>
          </reference>
          <reference field="30" count="1">
            <x v="3"/>
          </reference>
        </references>
      </pivotArea>
    </format>
    <format dxfId="829">
      <pivotArea dataOnly="0" labelOnly="1" outline="0" fieldPosition="0">
        <references count="2">
          <reference field="7" count="1" selected="0">
            <x v="22"/>
          </reference>
          <reference field="30" count="1">
            <x v="2"/>
          </reference>
        </references>
      </pivotArea>
    </format>
    <format dxfId="828">
      <pivotArea dataOnly="0" labelOnly="1" outline="0" fieldPosition="0">
        <references count="2">
          <reference field="7" count="1" selected="0">
            <x v="23"/>
          </reference>
          <reference field="30" count="1">
            <x v="1"/>
          </reference>
        </references>
      </pivotArea>
    </format>
    <format dxfId="827">
      <pivotArea dataOnly="0" labelOnly="1" outline="0" fieldPosition="0">
        <references count="2">
          <reference field="7" count="1" selected="0">
            <x v="24"/>
          </reference>
          <reference field="30" count="1">
            <x v="1"/>
          </reference>
        </references>
      </pivotArea>
    </format>
    <format dxfId="826">
      <pivotArea dataOnly="0" labelOnly="1" outline="0" fieldPosition="0">
        <references count="2">
          <reference field="7" count="1" selected="0">
            <x v="25"/>
          </reference>
          <reference field="30" count="1">
            <x v="4"/>
          </reference>
        </references>
      </pivotArea>
    </format>
    <format dxfId="825">
      <pivotArea dataOnly="0" labelOnly="1" outline="0" fieldPosition="0">
        <references count="2">
          <reference field="7" count="1" selected="0">
            <x v="26"/>
          </reference>
          <reference field="30" count="1">
            <x v="3"/>
          </reference>
        </references>
      </pivotArea>
    </format>
    <format dxfId="824">
      <pivotArea dataOnly="0" labelOnly="1" outline="0" fieldPosition="0">
        <references count="2">
          <reference field="7" count="1" selected="0">
            <x v="27"/>
          </reference>
          <reference field="30" count="1">
            <x v="4"/>
          </reference>
        </references>
      </pivotArea>
    </format>
    <format dxfId="823">
      <pivotArea dataOnly="0" labelOnly="1" outline="0" fieldPosition="0">
        <references count="2">
          <reference field="7" count="1" selected="0">
            <x v="28"/>
          </reference>
          <reference field="30" count="1">
            <x v="1"/>
          </reference>
        </references>
      </pivotArea>
    </format>
    <format dxfId="822">
      <pivotArea dataOnly="0" labelOnly="1" outline="0" fieldPosition="0">
        <references count="2">
          <reference field="7" count="1" selected="0">
            <x v="29"/>
          </reference>
          <reference field="30" count="1">
            <x v="4"/>
          </reference>
        </references>
      </pivotArea>
    </format>
    <format dxfId="821">
      <pivotArea dataOnly="0" labelOnly="1" outline="0" fieldPosition="0">
        <references count="2">
          <reference field="7" count="1" selected="0">
            <x v="30"/>
          </reference>
          <reference field="30" count="1">
            <x v="4"/>
          </reference>
        </references>
      </pivotArea>
    </format>
    <format dxfId="820">
      <pivotArea dataOnly="0" labelOnly="1" outline="0" fieldPosition="0">
        <references count="2">
          <reference field="7" count="1" selected="0">
            <x v="31"/>
          </reference>
          <reference field="30" count="1">
            <x v="4"/>
          </reference>
        </references>
      </pivotArea>
    </format>
    <format dxfId="819">
      <pivotArea dataOnly="0" labelOnly="1" outline="0" fieldPosition="0">
        <references count="2">
          <reference field="7" count="1" selected="0">
            <x v="32"/>
          </reference>
          <reference field="30" count="1">
            <x v="4"/>
          </reference>
        </references>
      </pivotArea>
    </format>
    <format dxfId="818">
      <pivotArea dataOnly="0" labelOnly="1" outline="0" fieldPosition="0">
        <references count="2">
          <reference field="7" count="1" selected="0">
            <x v="33"/>
          </reference>
          <reference field="30" count="1">
            <x v="4"/>
          </reference>
        </references>
      </pivotArea>
    </format>
    <format dxfId="817">
      <pivotArea dataOnly="0" labelOnly="1" outline="0" fieldPosition="0">
        <references count="2">
          <reference field="7" count="1" selected="0">
            <x v="34"/>
          </reference>
          <reference field="30" count="1">
            <x v="4"/>
          </reference>
        </references>
      </pivotArea>
    </format>
    <format dxfId="816">
      <pivotArea dataOnly="0" labelOnly="1" outline="0" fieldPosition="0">
        <references count="2">
          <reference field="7" count="1" selected="0">
            <x v="35"/>
          </reference>
          <reference field="30" count="1">
            <x v="4"/>
          </reference>
        </references>
      </pivotArea>
    </format>
    <format dxfId="815">
      <pivotArea dataOnly="0" labelOnly="1" outline="0" fieldPosition="0">
        <references count="2">
          <reference field="7" count="1" selected="0">
            <x v="36"/>
          </reference>
          <reference field="30" count="1">
            <x v="1"/>
          </reference>
        </references>
      </pivotArea>
    </format>
    <format dxfId="814">
      <pivotArea dataOnly="0" labelOnly="1" outline="0" fieldPosition="0">
        <references count="2">
          <reference field="7" count="1" selected="0">
            <x v="37"/>
          </reference>
          <reference field="30" count="1">
            <x v="1"/>
          </reference>
        </references>
      </pivotArea>
    </format>
    <format dxfId="813">
      <pivotArea dataOnly="0" labelOnly="1" outline="0" fieldPosition="0">
        <references count="2">
          <reference field="7" count="1" selected="0">
            <x v="38"/>
          </reference>
          <reference field="30" count="1">
            <x v="4"/>
          </reference>
        </references>
      </pivotArea>
    </format>
    <format dxfId="812">
      <pivotArea dataOnly="0" labelOnly="1" outline="0" fieldPosition="0">
        <references count="2">
          <reference field="7" count="1" selected="0">
            <x v="39"/>
          </reference>
          <reference field="30" count="1">
            <x v="3"/>
          </reference>
        </references>
      </pivotArea>
    </format>
    <format dxfId="811">
      <pivotArea dataOnly="0" labelOnly="1" outline="0" fieldPosition="0">
        <references count="2">
          <reference field="7" count="1" selected="0">
            <x v="40"/>
          </reference>
          <reference field="30" count="1">
            <x v="4"/>
          </reference>
        </references>
      </pivotArea>
    </format>
    <format dxfId="810">
      <pivotArea dataOnly="0" labelOnly="1" outline="0" fieldPosition="0">
        <references count="2">
          <reference field="7" count="1" selected="0">
            <x v="41"/>
          </reference>
          <reference field="30" count="1">
            <x v="4"/>
          </reference>
        </references>
      </pivotArea>
    </format>
    <format dxfId="809">
      <pivotArea dataOnly="0" labelOnly="1" outline="0" fieldPosition="0">
        <references count="2">
          <reference field="7" count="1" selected="0">
            <x v="42"/>
          </reference>
          <reference field="30" count="1">
            <x v="4"/>
          </reference>
        </references>
      </pivotArea>
    </format>
    <format dxfId="808">
      <pivotArea dataOnly="0" labelOnly="1" outline="0" fieldPosition="0">
        <references count="2">
          <reference field="7" count="1" selected="0">
            <x v="43"/>
          </reference>
          <reference field="30" count="1">
            <x v="4"/>
          </reference>
        </references>
      </pivotArea>
    </format>
    <format dxfId="807">
      <pivotArea dataOnly="0" labelOnly="1" outline="0" fieldPosition="0">
        <references count="2">
          <reference field="7" count="1" selected="0">
            <x v="44"/>
          </reference>
          <reference field="30" count="1">
            <x v="4"/>
          </reference>
        </references>
      </pivotArea>
    </format>
    <format dxfId="806">
      <pivotArea dataOnly="0" labelOnly="1" outline="0" fieldPosition="0">
        <references count="2">
          <reference field="7" count="1" selected="0">
            <x v="45"/>
          </reference>
          <reference field="30" count="1">
            <x v="4"/>
          </reference>
        </references>
      </pivotArea>
    </format>
    <format dxfId="805">
      <pivotArea dataOnly="0" labelOnly="1" outline="0" fieldPosition="0">
        <references count="2">
          <reference field="7" count="1" selected="0">
            <x v="46"/>
          </reference>
          <reference field="30" count="1">
            <x v="4"/>
          </reference>
        </references>
      </pivotArea>
    </format>
    <format dxfId="804">
      <pivotArea dataOnly="0" labelOnly="1" outline="0" fieldPosition="0">
        <references count="2">
          <reference field="7" count="1" selected="0">
            <x v="47"/>
          </reference>
          <reference field="30" count="1">
            <x v="4"/>
          </reference>
        </references>
      </pivotArea>
    </format>
    <format dxfId="803">
      <pivotArea dataOnly="0" labelOnly="1" outline="0" fieldPosition="0">
        <references count="2">
          <reference field="7" count="1" selected="0">
            <x v="48"/>
          </reference>
          <reference field="30" count="1">
            <x v="1"/>
          </reference>
        </references>
      </pivotArea>
    </format>
    <format dxfId="802">
      <pivotArea dataOnly="0" labelOnly="1" outline="0" fieldPosition="0">
        <references count="2">
          <reference field="7" count="1" selected="0">
            <x v="49"/>
          </reference>
          <reference field="30" count="1">
            <x v="4"/>
          </reference>
        </references>
      </pivotArea>
    </format>
    <format dxfId="801">
      <pivotArea dataOnly="0" labelOnly="1" outline="0" fieldPosition="0">
        <references count="2">
          <reference field="7" count="1" selected="0">
            <x v="50"/>
          </reference>
          <reference field="30" count="1">
            <x v="4"/>
          </reference>
        </references>
      </pivotArea>
    </format>
    <format dxfId="800">
      <pivotArea dataOnly="0" labelOnly="1" outline="0" fieldPosition="0">
        <references count="2">
          <reference field="7" count="1" selected="0">
            <x v="51"/>
          </reference>
          <reference field="30" count="1">
            <x v="4"/>
          </reference>
        </references>
      </pivotArea>
    </format>
    <format dxfId="799">
      <pivotArea dataOnly="0" labelOnly="1" outline="0" fieldPosition="0">
        <references count="2">
          <reference field="7" count="1" selected="0">
            <x v="52"/>
          </reference>
          <reference field="30" count="1">
            <x v="3"/>
          </reference>
        </references>
      </pivotArea>
    </format>
    <format dxfId="798">
      <pivotArea dataOnly="0" labelOnly="1" outline="0" fieldPosition="0">
        <references count="2">
          <reference field="7" count="1" selected="0">
            <x v="53"/>
          </reference>
          <reference field="30" count="1">
            <x v="4"/>
          </reference>
        </references>
      </pivotArea>
    </format>
    <format dxfId="797">
      <pivotArea dataOnly="0" labelOnly="1" outline="0" fieldPosition="0">
        <references count="2">
          <reference field="7" count="1" selected="0">
            <x v="54"/>
          </reference>
          <reference field="30" count="1">
            <x v="3"/>
          </reference>
        </references>
      </pivotArea>
    </format>
    <format dxfId="796">
      <pivotArea dataOnly="0" labelOnly="1" outline="0" fieldPosition="0">
        <references count="2">
          <reference field="7" count="1" selected="0">
            <x v="55"/>
          </reference>
          <reference field="30" count="1">
            <x v="4"/>
          </reference>
        </references>
      </pivotArea>
    </format>
    <format dxfId="795">
      <pivotArea dataOnly="0" labelOnly="1" outline="0" fieldPosition="0">
        <references count="2">
          <reference field="7" count="1" selected="0">
            <x v="56"/>
          </reference>
          <reference field="30" count="1">
            <x v="4"/>
          </reference>
        </references>
      </pivotArea>
    </format>
    <format dxfId="794">
      <pivotArea dataOnly="0" labelOnly="1" outline="0" fieldPosition="0">
        <references count="2">
          <reference field="7" count="1" selected="0">
            <x v="57"/>
          </reference>
          <reference field="30" count="1">
            <x v="1"/>
          </reference>
        </references>
      </pivotArea>
    </format>
    <format dxfId="793">
      <pivotArea dataOnly="0" labelOnly="1" outline="0" fieldPosition="0">
        <references count="2">
          <reference field="7" count="1" selected="0">
            <x v="58"/>
          </reference>
          <reference field="30" count="1">
            <x v="4"/>
          </reference>
        </references>
      </pivotArea>
    </format>
    <format dxfId="792">
      <pivotArea dataOnly="0" labelOnly="1" outline="0" fieldPosition="0">
        <references count="2">
          <reference field="7" count="1" selected="0">
            <x v="59"/>
          </reference>
          <reference field="30" count="1">
            <x v="4"/>
          </reference>
        </references>
      </pivotArea>
    </format>
    <format dxfId="791">
      <pivotArea dataOnly="0" labelOnly="1" outline="0" fieldPosition="0">
        <references count="2">
          <reference field="7" count="1" selected="0">
            <x v="60"/>
          </reference>
          <reference field="30" count="1">
            <x v="4"/>
          </reference>
        </references>
      </pivotArea>
    </format>
    <format dxfId="790">
      <pivotArea dataOnly="0" labelOnly="1" outline="0" fieldPosition="0">
        <references count="2">
          <reference field="7" count="1" selected="0">
            <x v="61"/>
          </reference>
          <reference field="30" count="1">
            <x v="4"/>
          </reference>
        </references>
      </pivotArea>
    </format>
    <format dxfId="789">
      <pivotArea dataOnly="0" labelOnly="1" outline="0" fieldPosition="0">
        <references count="2">
          <reference field="7" count="1" selected="0">
            <x v="62"/>
          </reference>
          <reference field="30" count="1">
            <x v="4"/>
          </reference>
        </references>
      </pivotArea>
    </format>
    <format dxfId="788">
      <pivotArea dataOnly="0" labelOnly="1" outline="0" fieldPosition="0">
        <references count="2">
          <reference field="7" count="1" selected="0">
            <x v="63"/>
          </reference>
          <reference field="30" count="1">
            <x v="4"/>
          </reference>
        </references>
      </pivotArea>
    </format>
    <format dxfId="787">
      <pivotArea dataOnly="0" labelOnly="1" outline="0" fieldPosition="0">
        <references count="2">
          <reference field="7" count="1" selected="0">
            <x v="64"/>
          </reference>
          <reference field="30" count="1">
            <x v="4"/>
          </reference>
        </references>
      </pivotArea>
    </format>
    <format dxfId="786">
      <pivotArea dataOnly="0" labelOnly="1" outline="0" fieldPosition="0">
        <references count="2">
          <reference field="7" count="1" selected="0">
            <x v="65"/>
          </reference>
          <reference field="30" count="1">
            <x v="1"/>
          </reference>
        </references>
      </pivotArea>
    </format>
    <format dxfId="785">
      <pivotArea dataOnly="0" labelOnly="1" outline="0" fieldPosition="0">
        <references count="2">
          <reference field="7" count="1" selected="0">
            <x v="66"/>
          </reference>
          <reference field="30" count="1">
            <x v="4"/>
          </reference>
        </references>
      </pivotArea>
    </format>
    <format dxfId="784">
      <pivotArea dataOnly="0" labelOnly="1" outline="0" fieldPosition="0">
        <references count="2">
          <reference field="7" count="1" selected="0">
            <x v="67"/>
          </reference>
          <reference field="30" count="1">
            <x v="1"/>
          </reference>
        </references>
      </pivotArea>
    </format>
    <format dxfId="783">
      <pivotArea dataOnly="0" labelOnly="1" outline="0" fieldPosition="0">
        <references count="2">
          <reference field="7" count="1" selected="0">
            <x v="68"/>
          </reference>
          <reference field="30" count="1">
            <x v="4"/>
          </reference>
        </references>
      </pivotArea>
    </format>
    <format dxfId="782">
      <pivotArea dataOnly="0" labelOnly="1" outline="0" fieldPosition="0">
        <references count="2">
          <reference field="7" count="1" selected="0">
            <x v="69"/>
          </reference>
          <reference field="30" count="1">
            <x v="4"/>
          </reference>
        </references>
      </pivotArea>
    </format>
    <format dxfId="781">
      <pivotArea dataOnly="0" labelOnly="1" outline="0" fieldPosition="0">
        <references count="2">
          <reference field="7" count="1" selected="0">
            <x v="70"/>
          </reference>
          <reference field="30" count="1">
            <x v="4"/>
          </reference>
        </references>
      </pivotArea>
    </format>
    <format dxfId="780">
      <pivotArea dataOnly="0" labelOnly="1" outline="0" fieldPosition="0">
        <references count="2">
          <reference field="7" count="1" selected="0">
            <x v="71"/>
          </reference>
          <reference field="30" count="1">
            <x v="1"/>
          </reference>
        </references>
      </pivotArea>
    </format>
    <format dxfId="779">
      <pivotArea dataOnly="0" labelOnly="1" outline="0" fieldPosition="0">
        <references count="2">
          <reference field="7" count="1" selected="0">
            <x v="72"/>
          </reference>
          <reference field="30" count="1">
            <x v="3"/>
          </reference>
        </references>
      </pivotArea>
    </format>
    <format dxfId="778">
      <pivotArea dataOnly="0" labelOnly="1" outline="0" fieldPosition="0">
        <references count="2">
          <reference field="7" count="1" selected="0">
            <x v="73"/>
          </reference>
          <reference field="30" count="1">
            <x v="3"/>
          </reference>
        </references>
      </pivotArea>
    </format>
    <format dxfId="777">
      <pivotArea field="30" type="button" dataOnly="0" labelOnly="1" outline="0" axis="axisRow" fieldPosition="1"/>
    </format>
    <format dxfId="776">
      <pivotArea field="7" type="button" dataOnly="0" labelOnly="1" outline="0" axis="axisRow" fieldPosition="0"/>
    </format>
    <format dxfId="775">
      <pivotArea field="30" type="button" dataOnly="0" labelOnly="1" outline="0" axis="axisRow" fieldPosition="1"/>
    </format>
    <format dxfId="774">
      <pivotArea dataOnly="0" labelOnly="1" outline="0" fieldPosition="0">
        <references count="1">
          <reference field="7" count="14">
            <x v="0"/>
            <x v="12"/>
            <x v="13"/>
            <x v="39"/>
            <x v="45"/>
            <x v="46"/>
            <x v="49"/>
            <x v="58"/>
            <x v="60"/>
            <x v="61"/>
            <x v="63"/>
            <x v="68"/>
            <x v="69"/>
            <x v="70"/>
          </reference>
        </references>
      </pivotArea>
    </format>
    <format dxfId="773">
      <pivotArea dataOnly="0" labelOnly="1" outline="0" fieldPosition="0">
        <references count="1">
          <reference field="7" count="14">
            <x v="0"/>
            <x v="12"/>
            <x v="13"/>
            <x v="39"/>
            <x v="45"/>
            <x v="46"/>
            <x v="49"/>
            <x v="58"/>
            <x v="60"/>
            <x v="61"/>
            <x v="63"/>
            <x v="68"/>
            <x v="69"/>
            <x v="70"/>
          </reference>
        </references>
      </pivotArea>
    </format>
    <format dxfId="772">
      <pivotArea dataOnly="0" labelOnly="1" outline="0" fieldPosition="0">
        <references count="1">
          <reference field="7" count="1">
            <x v="70"/>
          </reference>
        </references>
      </pivotArea>
    </format>
    <format dxfId="771">
      <pivotArea dataOnly="0" labelOnly="1" outline="0" fieldPosition="0">
        <references count="1">
          <reference field="7" count="1">
            <x v="70"/>
          </reference>
        </references>
      </pivotArea>
    </format>
    <format dxfId="770">
      <pivotArea dataOnly="0" labelOnly="1" outline="0" fieldPosition="0">
        <references count="2">
          <reference field="7" count="1" selected="0">
            <x v="0"/>
          </reference>
          <reference field="30" count="1">
            <x v="4"/>
          </reference>
        </references>
      </pivotArea>
    </format>
    <format dxfId="769">
      <pivotArea dataOnly="0" labelOnly="1" outline="0" fieldPosition="0">
        <references count="2">
          <reference field="7" count="1" selected="0">
            <x v="1"/>
          </reference>
          <reference field="30" count="1">
            <x v="4"/>
          </reference>
        </references>
      </pivotArea>
    </format>
    <format dxfId="768">
      <pivotArea dataOnly="0" labelOnly="1" outline="0" fieldPosition="0">
        <references count="2">
          <reference field="7" count="1" selected="0">
            <x v="2"/>
          </reference>
          <reference field="30" count="1">
            <x v="4"/>
          </reference>
        </references>
      </pivotArea>
    </format>
    <format dxfId="767">
      <pivotArea dataOnly="0" labelOnly="1" outline="0" fieldPosition="0">
        <references count="2">
          <reference field="7" count="1" selected="0">
            <x v="3"/>
          </reference>
          <reference field="30" count="1">
            <x v="0"/>
          </reference>
        </references>
      </pivotArea>
    </format>
    <format dxfId="766">
      <pivotArea dataOnly="0" labelOnly="1" outline="0" fieldPosition="0">
        <references count="2">
          <reference field="7" count="1" selected="0">
            <x v="4"/>
          </reference>
          <reference field="30" count="1">
            <x v="1"/>
          </reference>
        </references>
      </pivotArea>
    </format>
    <format dxfId="765">
      <pivotArea dataOnly="0" labelOnly="1" outline="0" fieldPosition="0">
        <references count="2">
          <reference field="7" count="1" selected="0">
            <x v="5"/>
          </reference>
          <reference field="30" count="1">
            <x v="4"/>
          </reference>
        </references>
      </pivotArea>
    </format>
    <format dxfId="764">
      <pivotArea dataOnly="0" labelOnly="1" outline="0" fieldPosition="0">
        <references count="2">
          <reference field="7" count="1" selected="0">
            <x v="6"/>
          </reference>
          <reference field="30" count="1">
            <x v="4"/>
          </reference>
        </references>
      </pivotArea>
    </format>
    <format dxfId="763">
      <pivotArea dataOnly="0" labelOnly="1" outline="0" fieldPosition="0">
        <references count="2">
          <reference field="7" count="1" selected="0">
            <x v="7"/>
          </reference>
          <reference field="30" count="1">
            <x v="2"/>
          </reference>
        </references>
      </pivotArea>
    </format>
    <format dxfId="762">
      <pivotArea dataOnly="0" labelOnly="1" outline="0" fieldPosition="0">
        <references count="2">
          <reference field="7" count="1" selected="0">
            <x v="8"/>
          </reference>
          <reference field="30" count="1">
            <x v="4"/>
          </reference>
        </references>
      </pivotArea>
    </format>
    <format dxfId="761">
      <pivotArea dataOnly="0" labelOnly="1" outline="0" fieldPosition="0">
        <references count="2">
          <reference field="7" count="1" selected="0">
            <x v="9"/>
          </reference>
          <reference field="30" count="1">
            <x v="1"/>
          </reference>
        </references>
      </pivotArea>
    </format>
    <format dxfId="760">
      <pivotArea dataOnly="0" labelOnly="1" outline="0" fieldPosition="0">
        <references count="2">
          <reference field="7" count="1" selected="0">
            <x v="10"/>
          </reference>
          <reference field="30" count="1">
            <x v="4"/>
          </reference>
        </references>
      </pivotArea>
    </format>
    <format dxfId="759">
      <pivotArea dataOnly="0" labelOnly="1" outline="0" fieldPosition="0">
        <references count="2">
          <reference field="7" count="1" selected="0">
            <x v="11"/>
          </reference>
          <reference field="30" count="1">
            <x v="4"/>
          </reference>
        </references>
      </pivotArea>
    </format>
    <format dxfId="758">
      <pivotArea dataOnly="0" labelOnly="1" outline="0" fieldPosition="0">
        <references count="2">
          <reference field="7" count="1" selected="0">
            <x v="12"/>
          </reference>
          <reference field="30" count="1">
            <x v="4"/>
          </reference>
        </references>
      </pivotArea>
    </format>
    <format dxfId="757">
      <pivotArea dataOnly="0" labelOnly="1" outline="0" fieldPosition="0">
        <references count="2">
          <reference field="7" count="1" selected="0">
            <x v="13"/>
          </reference>
          <reference field="30" count="1">
            <x v="4"/>
          </reference>
        </references>
      </pivotArea>
    </format>
    <format dxfId="756">
      <pivotArea dataOnly="0" labelOnly="1" outline="0" fieldPosition="0">
        <references count="2">
          <reference field="7" count="1" selected="0">
            <x v="14"/>
          </reference>
          <reference field="30" count="1">
            <x v="1"/>
          </reference>
        </references>
      </pivotArea>
    </format>
    <format dxfId="755">
      <pivotArea dataOnly="0" labelOnly="1" outline="0" fieldPosition="0">
        <references count="2">
          <reference field="7" count="1" selected="0">
            <x v="15"/>
          </reference>
          <reference field="30" count="1">
            <x v="4"/>
          </reference>
        </references>
      </pivotArea>
    </format>
    <format dxfId="754">
      <pivotArea dataOnly="0" labelOnly="1" outline="0" fieldPosition="0">
        <references count="2">
          <reference field="7" count="1" selected="0">
            <x v="16"/>
          </reference>
          <reference field="30" count="1">
            <x v="4"/>
          </reference>
        </references>
      </pivotArea>
    </format>
    <format dxfId="753">
      <pivotArea dataOnly="0" labelOnly="1" outline="0" fieldPosition="0">
        <references count="2">
          <reference field="7" count="1" selected="0">
            <x v="17"/>
          </reference>
          <reference field="30" count="1">
            <x v="4"/>
          </reference>
        </references>
      </pivotArea>
    </format>
    <format dxfId="752">
      <pivotArea dataOnly="0" labelOnly="1" outline="0" fieldPosition="0">
        <references count="2">
          <reference field="7" count="1" selected="0">
            <x v="18"/>
          </reference>
          <reference field="30" count="1">
            <x v="4"/>
          </reference>
        </references>
      </pivotArea>
    </format>
    <format dxfId="751">
      <pivotArea dataOnly="0" labelOnly="1" outline="0" fieldPosition="0">
        <references count="2">
          <reference field="7" count="1" selected="0">
            <x v="19"/>
          </reference>
          <reference field="30" count="1">
            <x v="4"/>
          </reference>
        </references>
      </pivotArea>
    </format>
    <format dxfId="750">
      <pivotArea dataOnly="0" labelOnly="1" outline="0" fieldPosition="0">
        <references count="2">
          <reference field="7" count="1" selected="0">
            <x v="20"/>
          </reference>
          <reference field="30" count="1">
            <x v="4"/>
          </reference>
        </references>
      </pivotArea>
    </format>
    <format dxfId="749">
      <pivotArea dataOnly="0" labelOnly="1" outline="0" fieldPosition="0">
        <references count="2">
          <reference field="7" count="1" selected="0">
            <x v="21"/>
          </reference>
          <reference field="30" count="1">
            <x v="4"/>
          </reference>
        </references>
      </pivotArea>
    </format>
    <format dxfId="748">
      <pivotArea dataOnly="0" labelOnly="1" outline="0" fieldPosition="0">
        <references count="2">
          <reference field="7" count="1" selected="0">
            <x v="23"/>
          </reference>
          <reference field="30" count="1">
            <x v="4"/>
          </reference>
        </references>
      </pivotArea>
    </format>
    <format dxfId="747">
      <pivotArea dataOnly="0" labelOnly="1" outline="0" fieldPosition="0">
        <references count="2">
          <reference field="7" count="1" selected="0">
            <x v="24"/>
          </reference>
          <reference field="30" count="1">
            <x v="4"/>
          </reference>
        </references>
      </pivotArea>
    </format>
    <format dxfId="746">
      <pivotArea dataOnly="0" labelOnly="1" outline="0" fieldPosition="0">
        <references count="2">
          <reference field="7" count="1" selected="0">
            <x v="25"/>
          </reference>
          <reference field="30" count="1">
            <x v="4"/>
          </reference>
        </references>
      </pivotArea>
    </format>
    <format dxfId="745">
      <pivotArea dataOnly="0" labelOnly="1" outline="0" fieldPosition="0">
        <references count="2">
          <reference field="7" count="1" selected="0">
            <x v="26"/>
          </reference>
          <reference field="30" count="1">
            <x v="4"/>
          </reference>
        </references>
      </pivotArea>
    </format>
    <format dxfId="744">
      <pivotArea dataOnly="0" labelOnly="1" outline="0" fieldPosition="0">
        <references count="2">
          <reference field="7" count="1" selected="0">
            <x v="27"/>
          </reference>
          <reference field="30" count="1">
            <x v="4"/>
          </reference>
        </references>
      </pivotArea>
    </format>
    <format dxfId="743">
      <pivotArea dataOnly="0" labelOnly="1" outline="0" fieldPosition="0">
        <references count="2">
          <reference field="7" count="1" selected="0">
            <x v="28"/>
          </reference>
          <reference field="30" count="1">
            <x v="4"/>
          </reference>
        </references>
      </pivotArea>
    </format>
    <format dxfId="742">
      <pivotArea dataOnly="0" labelOnly="1" outline="0" fieldPosition="0">
        <references count="2">
          <reference field="7" count="1" selected="0">
            <x v="29"/>
          </reference>
          <reference field="30" count="1">
            <x v="4"/>
          </reference>
        </references>
      </pivotArea>
    </format>
    <format dxfId="741">
      <pivotArea dataOnly="0" labelOnly="1" outline="0" fieldPosition="0">
        <references count="2">
          <reference field="7" count="1" selected="0">
            <x v="30"/>
          </reference>
          <reference field="30" count="1">
            <x v="4"/>
          </reference>
        </references>
      </pivotArea>
    </format>
    <format dxfId="740">
      <pivotArea dataOnly="0" labelOnly="1" outline="0" fieldPosition="0">
        <references count="2">
          <reference field="7" count="1" selected="0">
            <x v="31"/>
          </reference>
          <reference field="30" count="1">
            <x v="4"/>
          </reference>
        </references>
      </pivotArea>
    </format>
    <format dxfId="739">
      <pivotArea dataOnly="0" labelOnly="1" outline="0" fieldPosition="0">
        <references count="2">
          <reference field="7" count="1" selected="0">
            <x v="32"/>
          </reference>
          <reference field="30" count="1">
            <x v="4"/>
          </reference>
        </references>
      </pivotArea>
    </format>
    <format dxfId="738">
      <pivotArea dataOnly="0" labelOnly="1" outline="0" fieldPosition="0">
        <references count="2">
          <reference field="7" count="1" selected="0">
            <x v="33"/>
          </reference>
          <reference field="30" count="1">
            <x v="4"/>
          </reference>
        </references>
      </pivotArea>
    </format>
    <format dxfId="737">
      <pivotArea dataOnly="0" labelOnly="1" outline="0" fieldPosition="0">
        <references count="2">
          <reference field="7" count="1" selected="0">
            <x v="34"/>
          </reference>
          <reference field="30" count="1">
            <x v="4"/>
          </reference>
        </references>
      </pivotArea>
    </format>
    <format dxfId="736">
      <pivotArea dataOnly="0" labelOnly="1" outline="0" fieldPosition="0">
        <references count="2">
          <reference field="7" count="1" selected="0">
            <x v="35"/>
          </reference>
          <reference field="30" count="1">
            <x v="4"/>
          </reference>
        </references>
      </pivotArea>
    </format>
    <format dxfId="735">
      <pivotArea dataOnly="0" labelOnly="1" outline="0" fieldPosition="0">
        <references count="2">
          <reference field="7" count="1" selected="0">
            <x v="36"/>
          </reference>
          <reference field="30" count="1">
            <x v="0"/>
          </reference>
        </references>
      </pivotArea>
    </format>
    <format dxfId="734">
      <pivotArea dataOnly="0" labelOnly="1" outline="0" fieldPosition="0">
        <references count="2">
          <reference field="7" count="1" selected="0">
            <x v="37"/>
          </reference>
          <reference field="30" count="1">
            <x v="4"/>
          </reference>
        </references>
      </pivotArea>
    </format>
    <format dxfId="733">
      <pivotArea dataOnly="0" labelOnly="1" outline="0" fieldPosition="0">
        <references count="2">
          <reference field="7" count="1" selected="0">
            <x v="38"/>
          </reference>
          <reference field="30" count="1">
            <x v="4"/>
          </reference>
        </references>
      </pivotArea>
    </format>
    <format dxfId="732">
      <pivotArea dataOnly="0" labelOnly="1" outline="0" fieldPosition="0">
        <references count="2">
          <reference field="7" count="1" selected="0">
            <x v="39"/>
          </reference>
          <reference field="30" count="1">
            <x v="4"/>
          </reference>
        </references>
      </pivotArea>
    </format>
    <format dxfId="731">
      <pivotArea dataOnly="0" labelOnly="1" outline="0" fieldPosition="0">
        <references count="2">
          <reference field="7" count="1" selected="0">
            <x v="40"/>
          </reference>
          <reference field="30" count="1">
            <x v="4"/>
          </reference>
        </references>
      </pivotArea>
    </format>
    <format dxfId="730">
      <pivotArea dataOnly="0" labelOnly="1" outline="0" fieldPosition="0">
        <references count="2">
          <reference field="7" count="1" selected="0">
            <x v="41"/>
          </reference>
          <reference field="30" count="1">
            <x v="4"/>
          </reference>
        </references>
      </pivotArea>
    </format>
    <format dxfId="729">
      <pivotArea dataOnly="0" labelOnly="1" outline="0" fieldPosition="0">
        <references count="2">
          <reference field="7" count="1" selected="0">
            <x v="42"/>
          </reference>
          <reference field="30" count="1">
            <x v="4"/>
          </reference>
        </references>
      </pivotArea>
    </format>
    <format dxfId="728">
      <pivotArea dataOnly="0" labelOnly="1" outline="0" fieldPosition="0">
        <references count="2">
          <reference field="7" count="1" selected="0">
            <x v="43"/>
          </reference>
          <reference field="30" count="1">
            <x v="0"/>
          </reference>
        </references>
      </pivotArea>
    </format>
    <format dxfId="727">
      <pivotArea dataOnly="0" labelOnly="1" outline="0" fieldPosition="0">
        <references count="2">
          <reference field="7" count="1" selected="0">
            <x v="44"/>
          </reference>
          <reference field="30" count="1">
            <x v="2"/>
          </reference>
        </references>
      </pivotArea>
    </format>
    <format dxfId="726">
      <pivotArea dataOnly="0" labelOnly="1" outline="0" fieldPosition="0">
        <references count="2">
          <reference field="7" count="1" selected="0">
            <x v="45"/>
          </reference>
          <reference field="30" count="1">
            <x v="4"/>
          </reference>
        </references>
      </pivotArea>
    </format>
    <format dxfId="725">
      <pivotArea dataOnly="0" labelOnly="1" outline="0" fieldPosition="0">
        <references count="2">
          <reference field="7" count="1" selected="0">
            <x v="46"/>
          </reference>
          <reference field="30" count="1">
            <x v="4"/>
          </reference>
        </references>
      </pivotArea>
    </format>
    <format dxfId="724">
      <pivotArea dataOnly="0" labelOnly="1" outline="0" fieldPosition="0">
        <references count="2">
          <reference field="7" count="1" selected="0">
            <x v="47"/>
          </reference>
          <reference field="30" count="1">
            <x v="0"/>
          </reference>
        </references>
      </pivotArea>
    </format>
    <format dxfId="723">
      <pivotArea dataOnly="0" labelOnly="1" outline="0" fieldPosition="0">
        <references count="2">
          <reference field="7" count="1" selected="0">
            <x v="48"/>
          </reference>
          <reference field="30" count="1">
            <x v="1"/>
          </reference>
        </references>
      </pivotArea>
    </format>
    <format dxfId="722">
      <pivotArea dataOnly="0" labelOnly="1" outline="0" fieldPosition="0">
        <references count="2">
          <reference field="7" count="1" selected="0">
            <x v="49"/>
          </reference>
          <reference field="30" count="1">
            <x v="4"/>
          </reference>
        </references>
      </pivotArea>
    </format>
    <format dxfId="721">
      <pivotArea dataOnly="0" labelOnly="1" outline="0" fieldPosition="0">
        <references count="2">
          <reference field="7" count="1" selected="0">
            <x v="50"/>
          </reference>
          <reference field="30" count="1">
            <x v="4"/>
          </reference>
        </references>
      </pivotArea>
    </format>
    <format dxfId="720">
      <pivotArea dataOnly="0" labelOnly="1" outline="0" fieldPosition="0">
        <references count="2">
          <reference field="7" count="1" selected="0">
            <x v="51"/>
          </reference>
          <reference field="30" count="1">
            <x v="4"/>
          </reference>
        </references>
      </pivotArea>
    </format>
    <format dxfId="719">
      <pivotArea dataOnly="0" labelOnly="1" outline="0" fieldPosition="0">
        <references count="2">
          <reference field="7" count="1" selected="0">
            <x v="52"/>
          </reference>
          <reference field="30" count="1">
            <x v="1"/>
          </reference>
        </references>
      </pivotArea>
    </format>
    <format dxfId="718">
      <pivotArea dataOnly="0" labelOnly="1" outline="0" fieldPosition="0">
        <references count="2">
          <reference field="7" count="1" selected="0">
            <x v="53"/>
          </reference>
          <reference field="30" count="1">
            <x v="0"/>
          </reference>
        </references>
      </pivotArea>
    </format>
    <format dxfId="717">
      <pivotArea dataOnly="0" labelOnly="1" outline="0" fieldPosition="0">
        <references count="2">
          <reference field="7" count="1" selected="0">
            <x v="54"/>
          </reference>
          <reference field="30" count="1">
            <x v="1"/>
          </reference>
        </references>
      </pivotArea>
    </format>
    <format dxfId="716">
      <pivotArea dataOnly="0" labelOnly="1" outline="0" fieldPosition="0">
        <references count="2">
          <reference field="7" count="1" selected="0">
            <x v="55"/>
          </reference>
          <reference field="30" count="1">
            <x v="1"/>
          </reference>
        </references>
      </pivotArea>
    </format>
    <format dxfId="715">
      <pivotArea dataOnly="0" labelOnly="1" outline="0" fieldPosition="0">
        <references count="2">
          <reference field="7" count="1" selected="0">
            <x v="56"/>
          </reference>
          <reference field="30" count="1">
            <x v="4"/>
          </reference>
        </references>
      </pivotArea>
    </format>
    <format dxfId="714">
      <pivotArea dataOnly="0" labelOnly="1" outline="0" fieldPosition="0">
        <references count="2">
          <reference field="7" count="1" selected="0">
            <x v="57"/>
          </reference>
          <reference field="30" count="1">
            <x v="4"/>
          </reference>
        </references>
      </pivotArea>
    </format>
    <format dxfId="713">
      <pivotArea dataOnly="0" labelOnly="1" outline="0" fieldPosition="0">
        <references count="2">
          <reference field="7" count="1" selected="0">
            <x v="58"/>
          </reference>
          <reference field="30" count="1">
            <x v="4"/>
          </reference>
        </references>
      </pivotArea>
    </format>
    <format dxfId="712">
      <pivotArea dataOnly="0" labelOnly="1" outline="0" fieldPosition="0">
        <references count="2">
          <reference field="7" count="1" selected="0">
            <x v="59"/>
          </reference>
          <reference field="30" count="1">
            <x v="4"/>
          </reference>
        </references>
      </pivotArea>
    </format>
    <format dxfId="711">
      <pivotArea dataOnly="0" labelOnly="1" outline="0" fieldPosition="0">
        <references count="2">
          <reference field="7" count="1" selected="0">
            <x v="60"/>
          </reference>
          <reference field="30" count="1">
            <x v="4"/>
          </reference>
        </references>
      </pivotArea>
    </format>
    <format dxfId="710">
      <pivotArea dataOnly="0" labelOnly="1" outline="0" fieldPosition="0">
        <references count="2">
          <reference field="7" count="1" selected="0">
            <x v="61"/>
          </reference>
          <reference field="30" count="1">
            <x v="4"/>
          </reference>
        </references>
      </pivotArea>
    </format>
    <format dxfId="709">
      <pivotArea dataOnly="0" labelOnly="1" outline="0" fieldPosition="0">
        <references count="2">
          <reference field="7" count="1" selected="0">
            <x v="62"/>
          </reference>
          <reference field="30" count="1">
            <x v="4"/>
          </reference>
        </references>
      </pivotArea>
    </format>
    <format dxfId="708">
      <pivotArea dataOnly="0" labelOnly="1" outline="0" fieldPosition="0">
        <references count="2">
          <reference field="7" count="1" selected="0">
            <x v="63"/>
          </reference>
          <reference field="30" count="1">
            <x v="4"/>
          </reference>
        </references>
      </pivotArea>
    </format>
    <format dxfId="707">
      <pivotArea dataOnly="0" labelOnly="1" outline="0" fieldPosition="0">
        <references count="2">
          <reference field="7" count="1" selected="0">
            <x v="64"/>
          </reference>
          <reference field="30" count="1">
            <x v="2"/>
          </reference>
        </references>
      </pivotArea>
    </format>
    <format dxfId="706">
      <pivotArea dataOnly="0" labelOnly="1" outline="0" fieldPosition="0">
        <references count="2">
          <reference field="7" count="1" selected="0">
            <x v="65"/>
          </reference>
          <reference field="30" count="1">
            <x v="1"/>
          </reference>
        </references>
      </pivotArea>
    </format>
    <format dxfId="705">
      <pivotArea dataOnly="0" labelOnly="1" outline="0" fieldPosition="0">
        <references count="2">
          <reference field="7" count="1" selected="0">
            <x v="66"/>
          </reference>
          <reference field="30" count="1">
            <x v="1"/>
          </reference>
        </references>
      </pivotArea>
    </format>
    <format dxfId="704">
      <pivotArea dataOnly="0" labelOnly="1" outline="0" fieldPosition="0">
        <references count="2">
          <reference field="7" count="1" selected="0">
            <x v="67"/>
          </reference>
          <reference field="30" count="1">
            <x v="1"/>
          </reference>
        </references>
      </pivotArea>
    </format>
    <format dxfId="703">
      <pivotArea dataOnly="0" labelOnly="1" outline="0" fieldPosition="0">
        <references count="2">
          <reference field="7" count="1" selected="0">
            <x v="68"/>
          </reference>
          <reference field="30" count="1">
            <x v="4"/>
          </reference>
        </references>
      </pivotArea>
    </format>
    <format dxfId="702">
      <pivotArea dataOnly="0" labelOnly="1" outline="0" fieldPosition="0">
        <references count="2">
          <reference field="7" count="1" selected="0">
            <x v="69"/>
          </reference>
          <reference field="30" count="1">
            <x v="2"/>
          </reference>
        </references>
      </pivotArea>
    </format>
    <format dxfId="701">
      <pivotArea dataOnly="0" labelOnly="1" outline="0" fieldPosition="0">
        <references count="2">
          <reference field="7" count="1" selected="0">
            <x v="70"/>
          </reference>
          <reference field="30" count="1">
            <x v="2"/>
          </reference>
        </references>
      </pivotArea>
    </format>
    <format dxfId="700">
      <pivotArea dataOnly="0" labelOnly="1" outline="0" fieldPosition="0">
        <references count="2">
          <reference field="7" count="1" selected="0">
            <x v="71"/>
          </reference>
          <reference field="30" count="1">
            <x v="1"/>
          </reference>
        </references>
      </pivotArea>
    </format>
    <format dxfId="699">
      <pivotArea dataOnly="0" labelOnly="1" outline="0" fieldPosition="0">
        <references count="2">
          <reference field="7" count="1" selected="0">
            <x v="72"/>
          </reference>
          <reference field="30" count="1">
            <x v="4"/>
          </reference>
        </references>
      </pivotArea>
    </format>
    <format dxfId="698">
      <pivotArea dataOnly="0" labelOnly="1" outline="0" fieldPosition="0">
        <references count="2">
          <reference field="7" count="1" selected="0">
            <x v="73"/>
          </reference>
          <reference field="30" count="1">
            <x v="4"/>
          </reference>
        </references>
      </pivotArea>
    </format>
    <format dxfId="697">
      <pivotArea dataOnly="0" labelOnly="1" outline="0" fieldPosition="0">
        <references count="2">
          <reference field="7" count="1" selected="0">
            <x v="74"/>
          </reference>
          <reference field="30" count="1">
            <x v="4"/>
          </reference>
        </references>
      </pivotArea>
    </format>
    <format dxfId="696">
      <pivotArea dataOnly="0" labelOnly="1" outline="0" fieldPosition="0">
        <references count="2">
          <reference field="7" count="1" selected="0">
            <x v="0"/>
          </reference>
          <reference field="30" count="1">
            <x v="4"/>
          </reference>
        </references>
      </pivotArea>
    </format>
    <format dxfId="695">
      <pivotArea dataOnly="0" labelOnly="1" outline="0" fieldPosition="0">
        <references count="2">
          <reference field="7" count="1" selected="0">
            <x v="1"/>
          </reference>
          <reference field="30" count="1">
            <x v="4"/>
          </reference>
        </references>
      </pivotArea>
    </format>
    <format dxfId="694">
      <pivotArea dataOnly="0" labelOnly="1" outline="0" fieldPosition="0">
        <references count="2">
          <reference field="7" count="1" selected="0">
            <x v="2"/>
          </reference>
          <reference field="30" count="1">
            <x v="4"/>
          </reference>
        </references>
      </pivotArea>
    </format>
    <format dxfId="693">
      <pivotArea dataOnly="0" labelOnly="1" outline="0" fieldPosition="0">
        <references count="2">
          <reference field="7" count="1" selected="0">
            <x v="3"/>
          </reference>
          <reference field="30" count="1">
            <x v="0"/>
          </reference>
        </references>
      </pivotArea>
    </format>
    <format dxfId="692">
      <pivotArea dataOnly="0" labelOnly="1" outline="0" fieldPosition="0">
        <references count="2">
          <reference field="7" count="1" selected="0">
            <x v="4"/>
          </reference>
          <reference field="30" count="1">
            <x v="1"/>
          </reference>
        </references>
      </pivotArea>
    </format>
    <format dxfId="691">
      <pivotArea dataOnly="0" labelOnly="1" outline="0" fieldPosition="0">
        <references count="2">
          <reference field="7" count="1" selected="0">
            <x v="5"/>
          </reference>
          <reference field="30" count="1">
            <x v="4"/>
          </reference>
        </references>
      </pivotArea>
    </format>
    <format dxfId="690">
      <pivotArea dataOnly="0" labelOnly="1" outline="0" fieldPosition="0">
        <references count="2">
          <reference field="7" count="1" selected="0">
            <x v="6"/>
          </reference>
          <reference field="30" count="1">
            <x v="4"/>
          </reference>
        </references>
      </pivotArea>
    </format>
    <format dxfId="689">
      <pivotArea dataOnly="0" labelOnly="1" outline="0" fieldPosition="0">
        <references count="2">
          <reference field="7" count="1" selected="0">
            <x v="7"/>
          </reference>
          <reference field="30" count="1">
            <x v="2"/>
          </reference>
        </references>
      </pivotArea>
    </format>
    <format dxfId="688">
      <pivotArea dataOnly="0" labelOnly="1" outline="0" fieldPosition="0">
        <references count="2">
          <reference field="7" count="1" selected="0">
            <x v="8"/>
          </reference>
          <reference field="30" count="1">
            <x v="4"/>
          </reference>
        </references>
      </pivotArea>
    </format>
    <format dxfId="687">
      <pivotArea dataOnly="0" labelOnly="1" outline="0" fieldPosition="0">
        <references count="2">
          <reference field="7" count="1" selected="0">
            <x v="9"/>
          </reference>
          <reference field="30" count="1">
            <x v="1"/>
          </reference>
        </references>
      </pivotArea>
    </format>
    <format dxfId="686">
      <pivotArea dataOnly="0" labelOnly="1" outline="0" fieldPosition="0">
        <references count="2">
          <reference field="7" count="1" selected="0">
            <x v="10"/>
          </reference>
          <reference field="30" count="1">
            <x v="4"/>
          </reference>
        </references>
      </pivotArea>
    </format>
    <format dxfId="685">
      <pivotArea dataOnly="0" labelOnly="1" outline="0" fieldPosition="0">
        <references count="2">
          <reference field="7" count="1" selected="0">
            <x v="11"/>
          </reference>
          <reference field="30" count="1">
            <x v="4"/>
          </reference>
        </references>
      </pivotArea>
    </format>
    <format dxfId="684">
      <pivotArea dataOnly="0" labelOnly="1" outline="0" fieldPosition="0">
        <references count="2">
          <reference field="7" count="1" selected="0">
            <x v="12"/>
          </reference>
          <reference field="30" count="1">
            <x v="4"/>
          </reference>
        </references>
      </pivotArea>
    </format>
    <format dxfId="683">
      <pivotArea dataOnly="0" labelOnly="1" outline="0" fieldPosition="0">
        <references count="2">
          <reference field="7" count="1" selected="0">
            <x v="13"/>
          </reference>
          <reference field="30" count="1">
            <x v="4"/>
          </reference>
        </references>
      </pivotArea>
    </format>
    <format dxfId="682">
      <pivotArea dataOnly="0" labelOnly="1" outline="0" fieldPosition="0">
        <references count="2">
          <reference field="7" count="1" selected="0">
            <x v="14"/>
          </reference>
          <reference field="30" count="1">
            <x v="1"/>
          </reference>
        </references>
      </pivotArea>
    </format>
    <format dxfId="681">
      <pivotArea dataOnly="0" labelOnly="1" outline="0" fieldPosition="0">
        <references count="2">
          <reference field="7" count="1" selected="0">
            <x v="15"/>
          </reference>
          <reference field="30" count="1">
            <x v="4"/>
          </reference>
        </references>
      </pivotArea>
    </format>
    <format dxfId="680">
      <pivotArea dataOnly="0" labelOnly="1" outline="0" fieldPosition="0">
        <references count="2">
          <reference field="7" count="1" selected="0">
            <x v="16"/>
          </reference>
          <reference field="30" count="1">
            <x v="4"/>
          </reference>
        </references>
      </pivotArea>
    </format>
    <format dxfId="679">
      <pivotArea dataOnly="0" labelOnly="1" outline="0" fieldPosition="0">
        <references count="2">
          <reference field="7" count="1" selected="0">
            <x v="17"/>
          </reference>
          <reference field="30" count="1">
            <x v="4"/>
          </reference>
        </references>
      </pivotArea>
    </format>
    <format dxfId="678">
      <pivotArea dataOnly="0" labelOnly="1" outline="0" fieldPosition="0">
        <references count="2">
          <reference field="7" count="1" selected="0">
            <x v="18"/>
          </reference>
          <reference field="30" count="1">
            <x v="4"/>
          </reference>
        </references>
      </pivotArea>
    </format>
    <format dxfId="677">
      <pivotArea dataOnly="0" labelOnly="1" outline="0" fieldPosition="0">
        <references count="2">
          <reference field="7" count="1" selected="0">
            <x v="19"/>
          </reference>
          <reference field="30" count="1">
            <x v="4"/>
          </reference>
        </references>
      </pivotArea>
    </format>
    <format dxfId="676">
      <pivotArea dataOnly="0" labelOnly="1" outline="0" fieldPosition="0">
        <references count="2">
          <reference field="7" count="1" selected="0">
            <x v="20"/>
          </reference>
          <reference field="30" count="1">
            <x v="4"/>
          </reference>
        </references>
      </pivotArea>
    </format>
    <format dxfId="675">
      <pivotArea dataOnly="0" labelOnly="1" outline="0" fieldPosition="0">
        <references count="2">
          <reference field="7" count="1" selected="0">
            <x v="21"/>
          </reference>
          <reference field="30" count="1">
            <x v="4"/>
          </reference>
        </references>
      </pivotArea>
    </format>
    <format dxfId="674">
      <pivotArea dataOnly="0" labelOnly="1" outline="0" fieldPosition="0">
        <references count="2">
          <reference field="7" count="1" selected="0">
            <x v="23"/>
          </reference>
          <reference field="30" count="1">
            <x v="4"/>
          </reference>
        </references>
      </pivotArea>
    </format>
    <format dxfId="673">
      <pivotArea dataOnly="0" labelOnly="1" outline="0" fieldPosition="0">
        <references count="2">
          <reference field="7" count="1" selected="0">
            <x v="24"/>
          </reference>
          <reference field="30" count="1">
            <x v="4"/>
          </reference>
        </references>
      </pivotArea>
    </format>
    <format dxfId="672">
      <pivotArea dataOnly="0" labelOnly="1" outline="0" fieldPosition="0">
        <references count="2">
          <reference field="7" count="1" selected="0">
            <x v="25"/>
          </reference>
          <reference field="30" count="1">
            <x v="4"/>
          </reference>
        </references>
      </pivotArea>
    </format>
    <format dxfId="671">
      <pivotArea dataOnly="0" labelOnly="1" outline="0" fieldPosition="0">
        <references count="2">
          <reference field="7" count="1" selected="0">
            <x v="26"/>
          </reference>
          <reference field="30" count="1">
            <x v="4"/>
          </reference>
        </references>
      </pivotArea>
    </format>
    <format dxfId="670">
      <pivotArea dataOnly="0" labelOnly="1" outline="0" fieldPosition="0">
        <references count="2">
          <reference field="7" count="1" selected="0">
            <x v="27"/>
          </reference>
          <reference field="30" count="1">
            <x v="4"/>
          </reference>
        </references>
      </pivotArea>
    </format>
    <format dxfId="669">
      <pivotArea dataOnly="0" labelOnly="1" outline="0" fieldPosition="0">
        <references count="2">
          <reference field="7" count="1" selected="0">
            <x v="28"/>
          </reference>
          <reference field="30" count="1">
            <x v="4"/>
          </reference>
        </references>
      </pivotArea>
    </format>
    <format dxfId="668">
      <pivotArea dataOnly="0" labelOnly="1" outline="0" fieldPosition="0">
        <references count="2">
          <reference field="7" count="1" selected="0">
            <x v="29"/>
          </reference>
          <reference field="30" count="1">
            <x v="4"/>
          </reference>
        </references>
      </pivotArea>
    </format>
    <format dxfId="667">
      <pivotArea dataOnly="0" labelOnly="1" outline="0" fieldPosition="0">
        <references count="2">
          <reference field="7" count="1" selected="0">
            <x v="30"/>
          </reference>
          <reference field="30" count="1">
            <x v="4"/>
          </reference>
        </references>
      </pivotArea>
    </format>
    <format dxfId="666">
      <pivotArea dataOnly="0" labelOnly="1" outline="0" fieldPosition="0">
        <references count="2">
          <reference field="7" count="1" selected="0">
            <x v="31"/>
          </reference>
          <reference field="30" count="1">
            <x v="4"/>
          </reference>
        </references>
      </pivotArea>
    </format>
    <format dxfId="665">
      <pivotArea dataOnly="0" labelOnly="1" outline="0" fieldPosition="0">
        <references count="2">
          <reference field="7" count="1" selected="0">
            <x v="32"/>
          </reference>
          <reference field="30" count="1">
            <x v="4"/>
          </reference>
        </references>
      </pivotArea>
    </format>
    <format dxfId="664">
      <pivotArea dataOnly="0" labelOnly="1" outline="0" fieldPosition="0">
        <references count="2">
          <reference field="7" count="1" selected="0">
            <x v="33"/>
          </reference>
          <reference field="30" count="1">
            <x v="4"/>
          </reference>
        </references>
      </pivotArea>
    </format>
    <format dxfId="663">
      <pivotArea dataOnly="0" labelOnly="1" outline="0" fieldPosition="0">
        <references count="2">
          <reference field="7" count="1" selected="0">
            <x v="34"/>
          </reference>
          <reference field="30" count="1">
            <x v="4"/>
          </reference>
        </references>
      </pivotArea>
    </format>
    <format dxfId="662">
      <pivotArea dataOnly="0" labelOnly="1" outline="0" fieldPosition="0">
        <references count="2">
          <reference field="7" count="1" selected="0">
            <x v="35"/>
          </reference>
          <reference field="30" count="1">
            <x v="4"/>
          </reference>
        </references>
      </pivotArea>
    </format>
    <format dxfId="661">
      <pivotArea dataOnly="0" labelOnly="1" outline="0" fieldPosition="0">
        <references count="2">
          <reference field="7" count="1" selected="0">
            <x v="36"/>
          </reference>
          <reference field="30" count="1">
            <x v="0"/>
          </reference>
        </references>
      </pivotArea>
    </format>
    <format dxfId="660">
      <pivotArea dataOnly="0" labelOnly="1" outline="0" fieldPosition="0">
        <references count="2">
          <reference field="7" count="1" selected="0">
            <x v="37"/>
          </reference>
          <reference field="30" count="1">
            <x v="4"/>
          </reference>
        </references>
      </pivotArea>
    </format>
    <format dxfId="659">
      <pivotArea dataOnly="0" labelOnly="1" outline="0" fieldPosition="0">
        <references count="2">
          <reference field="7" count="1" selected="0">
            <x v="38"/>
          </reference>
          <reference field="30" count="1">
            <x v="4"/>
          </reference>
        </references>
      </pivotArea>
    </format>
    <format dxfId="658">
      <pivotArea dataOnly="0" labelOnly="1" outline="0" fieldPosition="0">
        <references count="2">
          <reference field="7" count="1" selected="0">
            <x v="39"/>
          </reference>
          <reference field="30" count="1">
            <x v="4"/>
          </reference>
        </references>
      </pivotArea>
    </format>
    <format dxfId="657">
      <pivotArea dataOnly="0" labelOnly="1" outline="0" fieldPosition="0">
        <references count="2">
          <reference field="7" count="1" selected="0">
            <x v="40"/>
          </reference>
          <reference field="30" count="1">
            <x v="4"/>
          </reference>
        </references>
      </pivotArea>
    </format>
    <format dxfId="656">
      <pivotArea dataOnly="0" labelOnly="1" outline="0" fieldPosition="0">
        <references count="2">
          <reference field="7" count="1" selected="0">
            <x v="41"/>
          </reference>
          <reference field="30" count="1">
            <x v="4"/>
          </reference>
        </references>
      </pivotArea>
    </format>
    <format dxfId="655">
      <pivotArea dataOnly="0" labelOnly="1" outline="0" fieldPosition="0">
        <references count="2">
          <reference field="7" count="1" selected="0">
            <x v="42"/>
          </reference>
          <reference field="30" count="1">
            <x v="4"/>
          </reference>
        </references>
      </pivotArea>
    </format>
    <format dxfId="654">
      <pivotArea dataOnly="0" labelOnly="1" outline="0" fieldPosition="0">
        <references count="2">
          <reference field="7" count="1" selected="0">
            <x v="43"/>
          </reference>
          <reference field="30" count="1">
            <x v="0"/>
          </reference>
        </references>
      </pivotArea>
    </format>
    <format dxfId="653">
      <pivotArea dataOnly="0" labelOnly="1" outline="0" fieldPosition="0">
        <references count="2">
          <reference field="7" count="1" selected="0">
            <x v="44"/>
          </reference>
          <reference field="30" count="1">
            <x v="2"/>
          </reference>
        </references>
      </pivotArea>
    </format>
    <format dxfId="652">
      <pivotArea dataOnly="0" labelOnly="1" outline="0" fieldPosition="0">
        <references count="2">
          <reference field="7" count="1" selected="0">
            <x v="45"/>
          </reference>
          <reference field="30" count="1">
            <x v="4"/>
          </reference>
        </references>
      </pivotArea>
    </format>
    <format dxfId="651">
      <pivotArea dataOnly="0" labelOnly="1" outline="0" fieldPosition="0">
        <references count="2">
          <reference field="7" count="1" selected="0">
            <x v="46"/>
          </reference>
          <reference field="30" count="1">
            <x v="4"/>
          </reference>
        </references>
      </pivotArea>
    </format>
    <format dxfId="650">
      <pivotArea dataOnly="0" labelOnly="1" outline="0" fieldPosition="0">
        <references count="2">
          <reference field="7" count="1" selected="0">
            <x v="47"/>
          </reference>
          <reference field="30" count="1">
            <x v="0"/>
          </reference>
        </references>
      </pivotArea>
    </format>
    <format dxfId="649">
      <pivotArea dataOnly="0" labelOnly="1" outline="0" fieldPosition="0">
        <references count="2">
          <reference field="7" count="1" selected="0">
            <x v="48"/>
          </reference>
          <reference field="30" count="1">
            <x v="1"/>
          </reference>
        </references>
      </pivotArea>
    </format>
    <format dxfId="648">
      <pivotArea dataOnly="0" labelOnly="1" outline="0" fieldPosition="0">
        <references count="2">
          <reference field="7" count="1" selected="0">
            <x v="49"/>
          </reference>
          <reference field="30" count="1">
            <x v="4"/>
          </reference>
        </references>
      </pivotArea>
    </format>
    <format dxfId="647">
      <pivotArea dataOnly="0" labelOnly="1" outline="0" fieldPosition="0">
        <references count="2">
          <reference field="7" count="1" selected="0">
            <x v="50"/>
          </reference>
          <reference field="30" count="1">
            <x v="4"/>
          </reference>
        </references>
      </pivotArea>
    </format>
    <format dxfId="646">
      <pivotArea dataOnly="0" labelOnly="1" outline="0" fieldPosition="0">
        <references count="2">
          <reference field="7" count="1" selected="0">
            <x v="51"/>
          </reference>
          <reference field="30" count="1">
            <x v="4"/>
          </reference>
        </references>
      </pivotArea>
    </format>
    <format dxfId="645">
      <pivotArea dataOnly="0" labelOnly="1" outline="0" fieldPosition="0">
        <references count="2">
          <reference field="7" count="1" selected="0">
            <x v="52"/>
          </reference>
          <reference field="30" count="1">
            <x v="1"/>
          </reference>
        </references>
      </pivotArea>
    </format>
    <format dxfId="644">
      <pivotArea dataOnly="0" labelOnly="1" outline="0" fieldPosition="0">
        <references count="2">
          <reference field="7" count="1" selected="0">
            <x v="53"/>
          </reference>
          <reference field="30" count="1">
            <x v="0"/>
          </reference>
        </references>
      </pivotArea>
    </format>
    <format dxfId="643">
      <pivotArea dataOnly="0" labelOnly="1" outline="0" fieldPosition="0">
        <references count="2">
          <reference field="7" count="1" selected="0">
            <x v="54"/>
          </reference>
          <reference field="30" count="1">
            <x v="1"/>
          </reference>
        </references>
      </pivotArea>
    </format>
    <format dxfId="642">
      <pivotArea dataOnly="0" labelOnly="1" outline="0" fieldPosition="0">
        <references count="2">
          <reference field="7" count="1" selected="0">
            <x v="55"/>
          </reference>
          <reference field="30" count="1">
            <x v="1"/>
          </reference>
        </references>
      </pivotArea>
    </format>
    <format dxfId="641">
      <pivotArea dataOnly="0" labelOnly="1" outline="0" fieldPosition="0">
        <references count="2">
          <reference field="7" count="1" selected="0">
            <x v="56"/>
          </reference>
          <reference field="30" count="1">
            <x v="4"/>
          </reference>
        </references>
      </pivotArea>
    </format>
    <format dxfId="640">
      <pivotArea dataOnly="0" labelOnly="1" outline="0" fieldPosition="0">
        <references count="2">
          <reference field="7" count="1" selected="0">
            <x v="57"/>
          </reference>
          <reference field="30" count="1">
            <x v="4"/>
          </reference>
        </references>
      </pivotArea>
    </format>
    <format dxfId="639">
      <pivotArea dataOnly="0" labelOnly="1" outline="0" fieldPosition="0">
        <references count="2">
          <reference field="7" count="1" selected="0">
            <x v="58"/>
          </reference>
          <reference field="30" count="1">
            <x v="4"/>
          </reference>
        </references>
      </pivotArea>
    </format>
    <format dxfId="638">
      <pivotArea dataOnly="0" labelOnly="1" outline="0" fieldPosition="0">
        <references count="2">
          <reference field="7" count="1" selected="0">
            <x v="59"/>
          </reference>
          <reference field="30" count="1">
            <x v="4"/>
          </reference>
        </references>
      </pivotArea>
    </format>
    <format dxfId="637">
      <pivotArea dataOnly="0" labelOnly="1" outline="0" fieldPosition="0">
        <references count="2">
          <reference field="7" count="1" selected="0">
            <x v="60"/>
          </reference>
          <reference field="30" count="1">
            <x v="4"/>
          </reference>
        </references>
      </pivotArea>
    </format>
    <format dxfId="636">
      <pivotArea dataOnly="0" labelOnly="1" outline="0" fieldPosition="0">
        <references count="2">
          <reference field="7" count="1" selected="0">
            <x v="61"/>
          </reference>
          <reference field="30" count="1">
            <x v="4"/>
          </reference>
        </references>
      </pivotArea>
    </format>
    <format dxfId="635">
      <pivotArea dataOnly="0" labelOnly="1" outline="0" fieldPosition="0">
        <references count="2">
          <reference field="7" count="1" selected="0">
            <x v="62"/>
          </reference>
          <reference field="30" count="1">
            <x v="4"/>
          </reference>
        </references>
      </pivotArea>
    </format>
    <format dxfId="634">
      <pivotArea dataOnly="0" labelOnly="1" outline="0" fieldPosition="0">
        <references count="2">
          <reference field="7" count="1" selected="0">
            <x v="63"/>
          </reference>
          <reference field="30" count="1">
            <x v="4"/>
          </reference>
        </references>
      </pivotArea>
    </format>
    <format dxfId="633">
      <pivotArea dataOnly="0" labelOnly="1" outline="0" fieldPosition="0">
        <references count="2">
          <reference field="7" count="1" selected="0">
            <x v="64"/>
          </reference>
          <reference field="30" count="1">
            <x v="2"/>
          </reference>
        </references>
      </pivotArea>
    </format>
    <format dxfId="632">
      <pivotArea dataOnly="0" labelOnly="1" outline="0" fieldPosition="0">
        <references count="2">
          <reference field="7" count="1" selected="0">
            <x v="65"/>
          </reference>
          <reference field="30" count="1">
            <x v="1"/>
          </reference>
        </references>
      </pivotArea>
    </format>
    <format dxfId="631">
      <pivotArea dataOnly="0" labelOnly="1" outline="0" fieldPosition="0">
        <references count="2">
          <reference field="7" count="1" selected="0">
            <x v="66"/>
          </reference>
          <reference field="30" count="1">
            <x v="1"/>
          </reference>
        </references>
      </pivotArea>
    </format>
    <format dxfId="630">
      <pivotArea dataOnly="0" labelOnly="1" outline="0" fieldPosition="0">
        <references count="2">
          <reference field="7" count="1" selected="0">
            <x v="67"/>
          </reference>
          <reference field="30" count="1">
            <x v="1"/>
          </reference>
        </references>
      </pivotArea>
    </format>
    <format dxfId="629">
      <pivotArea dataOnly="0" labelOnly="1" outline="0" fieldPosition="0">
        <references count="2">
          <reference field="7" count="1" selected="0">
            <x v="68"/>
          </reference>
          <reference field="30" count="1">
            <x v="4"/>
          </reference>
        </references>
      </pivotArea>
    </format>
    <format dxfId="628">
      <pivotArea dataOnly="0" labelOnly="1" outline="0" fieldPosition="0">
        <references count="2">
          <reference field="7" count="1" selected="0">
            <x v="69"/>
          </reference>
          <reference field="30" count="1">
            <x v="2"/>
          </reference>
        </references>
      </pivotArea>
    </format>
    <format dxfId="627">
      <pivotArea dataOnly="0" labelOnly="1" outline="0" fieldPosition="0">
        <references count="2">
          <reference field="7" count="1" selected="0">
            <x v="70"/>
          </reference>
          <reference field="30" count="1">
            <x v="2"/>
          </reference>
        </references>
      </pivotArea>
    </format>
    <format dxfId="626">
      <pivotArea dataOnly="0" labelOnly="1" outline="0" fieldPosition="0">
        <references count="2">
          <reference field="7" count="1" selected="0">
            <x v="71"/>
          </reference>
          <reference field="30" count="1">
            <x v="1"/>
          </reference>
        </references>
      </pivotArea>
    </format>
    <format dxfId="625">
      <pivotArea dataOnly="0" labelOnly="1" outline="0" fieldPosition="0">
        <references count="2">
          <reference field="7" count="1" selected="0">
            <x v="72"/>
          </reference>
          <reference field="30" count="1">
            <x v="4"/>
          </reference>
        </references>
      </pivotArea>
    </format>
    <format dxfId="624">
      <pivotArea dataOnly="0" labelOnly="1" outline="0" fieldPosition="0">
        <references count="2">
          <reference field="7" count="1" selected="0">
            <x v="73"/>
          </reference>
          <reference field="30" count="1">
            <x v="4"/>
          </reference>
        </references>
      </pivotArea>
    </format>
    <format dxfId="623">
      <pivotArea dataOnly="0" labelOnly="1" outline="0" fieldPosition="0">
        <references count="2">
          <reference field="7" count="1" selected="0">
            <x v="74"/>
          </reference>
          <reference field="30" count="1">
            <x v="4"/>
          </reference>
        </references>
      </pivotArea>
    </format>
    <format dxfId="622">
      <pivotArea dataOnly="0" labelOnly="1" outline="0" fieldPosition="0">
        <references count="2">
          <reference field="7" count="1" selected="0">
            <x v="15"/>
          </reference>
          <reference field="30" count="1">
            <x v="2"/>
          </reference>
        </references>
      </pivotArea>
    </format>
    <format dxfId="621">
      <pivotArea dataOnly="0" labelOnly="1" outline="0" fieldPosition="0">
        <references count="2">
          <reference field="7" count="1" selected="0">
            <x v="51"/>
          </reference>
          <reference field="30" count="1">
            <x v="1"/>
          </reference>
        </references>
      </pivotArea>
    </format>
    <format dxfId="620">
      <pivotArea dataOnly="0" labelOnly="1" outline="0" fieldPosition="0">
        <references count="1">
          <reference field="7" count="1">
            <x v="74"/>
          </reference>
        </references>
      </pivotArea>
    </format>
    <format dxfId="619">
      <pivotArea outline="0" collapsedLevelsAreSubtotals="1" fieldPosition="0"/>
    </format>
    <format dxfId="618">
      <pivotArea outline="0" fieldPosition="0">
        <references count="2">
          <reference field="7" count="2" selected="0">
            <x v="2"/>
            <x v="16"/>
          </reference>
          <reference field="30" count="1" selected="0">
            <x v="4"/>
          </reference>
        </references>
      </pivotArea>
    </format>
    <format dxfId="617">
      <pivotArea outline="0" fieldPosition="0">
        <references count="2">
          <reference field="7" count="4" selected="0">
            <x v="30"/>
            <x v="36"/>
            <x v="43"/>
            <x v="44"/>
          </reference>
          <reference field="30" count="2" selected="0">
            <x v="0"/>
            <x v="4"/>
          </reference>
        </references>
      </pivotArea>
    </format>
    <format dxfId="616">
      <pivotArea outline="0" fieldPosition="0">
        <references count="2">
          <reference field="7" count="1" selected="0">
            <x v="47"/>
          </reference>
          <reference field="30" count="1" selected="0">
            <x v="4"/>
          </reference>
        </references>
      </pivotArea>
    </format>
    <format dxfId="615">
      <pivotArea outline="0" fieldPosition="0">
        <references count="2">
          <reference field="7" count="1" selected="0">
            <x v="68"/>
          </reference>
          <reference field="30" count="1" selected="0">
            <x v="4"/>
          </reference>
        </references>
      </pivotArea>
    </format>
    <format dxfId="614">
      <pivotArea outline="0" fieldPosition="0">
        <references count="2">
          <reference field="7" count="5" selected="0">
            <x v="75"/>
            <x v="76"/>
            <x v="77"/>
            <x v="78"/>
            <x v="79"/>
          </reference>
          <reference field="30" count="1" selected="0">
            <x v="4"/>
          </reference>
        </references>
      </pivotArea>
    </format>
    <format dxfId="613">
      <pivotArea outline="0" fieldPosition="0">
        <references count="2">
          <reference field="7" count="2" selected="0">
            <x v="82"/>
            <x v="83"/>
          </reference>
          <reference field="30" count="2" selected="0">
            <x v="1"/>
            <x v="4"/>
          </reference>
        </references>
      </pivotArea>
    </format>
    <format dxfId="612">
      <pivotArea outline="0" fieldPosition="0">
        <references count="2">
          <reference field="7" count="1" selected="0">
            <x v="117"/>
          </reference>
          <reference field="30" count="1" selected="0">
            <x v="4"/>
          </reference>
        </references>
      </pivotArea>
    </format>
    <format dxfId="611">
      <pivotArea outline="0" fieldPosition="0">
        <references count="2">
          <reference field="7" count="8" selected="0">
            <x v="121"/>
            <x v="122"/>
            <x v="123"/>
            <x v="124"/>
            <x v="125"/>
            <x v="126"/>
            <x v="127"/>
            <x v="128"/>
          </reference>
          <reference field="30" count="4" selected="0">
            <x v="0"/>
            <x v="1"/>
            <x v="4"/>
            <x v="5"/>
          </reference>
        </references>
      </pivotArea>
    </format>
    <format dxfId="610">
      <pivotArea dataOnly="0" labelOnly="1" outline="0" fieldPosition="0">
        <references count="2">
          <reference field="7" count="1" selected="0">
            <x v="46"/>
          </reference>
          <reference field="30" count="1">
            <x v="4"/>
          </reference>
        </references>
      </pivotArea>
    </format>
    <format dxfId="609">
      <pivotArea dataOnly="0" labelOnly="1" outline="0" fieldPosition="0">
        <references count="2">
          <reference field="7" count="1" selected="0">
            <x v="68"/>
          </reference>
          <reference field="30" count="1">
            <x v="4"/>
          </reference>
        </references>
      </pivotArea>
    </format>
    <format dxfId="608">
      <pivotArea dataOnly="0" labelOnly="1" outline="0" fieldPosition="0">
        <references count="2">
          <reference field="7" count="1" selected="0">
            <x v="101"/>
          </reference>
          <reference field="30" count="1">
            <x v="4"/>
          </reference>
        </references>
      </pivotArea>
    </format>
    <format dxfId="607">
      <pivotArea dataOnly="0" labelOnly="1" outline="0" fieldPosition="0">
        <references count="2">
          <reference field="7" count="1" selected="0">
            <x v="102"/>
          </reference>
          <reference field="30" count="1">
            <x v="4"/>
          </reference>
        </references>
      </pivotArea>
    </format>
    <format dxfId="606">
      <pivotArea dataOnly="0" labelOnly="1" outline="0" fieldPosition="0">
        <references count="2">
          <reference field="7" count="1" selected="0">
            <x v="103"/>
          </reference>
          <reference field="30" count="1">
            <x v="1"/>
          </reference>
        </references>
      </pivotArea>
    </format>
    <format dxfId="605">
      <pivotArea dataOnly="0" labelOnly="1" outline="0" fieldPosition="0">
        <references count="2">
          <reference field="7" count="1" selected="0">
            <x v="104"/>
          </reference>
          <reference field="30" count="1">
            <x v="4"/>
          </reference>
        </references>
      </pivotArea>
    </format>
    <format dxfId="604">
      <pivotArea dataOnly="0" labelOnly="1" outline="0" fieldPosition="0">
        <references count="2">
          <reference field="7" count="1" selected="0">
            <x v="105"/>
          </reference>
          <reference field="30" count="1">
            <x v="0"/>
          </reference>
        </references>
      </pivotArea>
    </format>
    <format dxfId="603">
      <pivotArea dataOnly="0" labelOnly="1" outline="0" fieldPosition="0">
        <references count="2">
          <reference field="7" count="1" selected="0">
            <x v="106"/>
          </reference>
          <reference field="30" count="1">
            <x v="4"/>
          </reference>
        </references>
      </pivotArea>
    </format>
    <format dxfId="602">
      <pivotArea dataOnly="0" labelOnly="1" outline="0" fieldPosition="0">
        <references count="2">
          <reference field="7" count="1" selected="0">
            <x v="107"/>
          </reference>
          <reference field="30" count="1">
            <x v="4"/>
          </reference>
        </references>
      </pivotArea>
    </format>
    <format dxfId="601">
      <pivotArea dataOnly="0" labelOnly="1" outline="0" fieldPosition="0">
        <references count="2">
          <reference field="7" count="1" selected="0">
            <x v="108"/>
          </reference>
          <reference field="30" count="1">
            <x v="5"/>
          </reference>
        </references>
      </pivotArea>
    </format>
    <format dxfId="600">
      <pivotArea dataOnly="0" labelOnly="1" outline="0" fieldPosition="0">
        <references count="2">
          <reference field="7" count="1" selected="0">
            <x v="109"/>
          </reference>
          <reference field="30" count="1">
            <x v="4"/>
          </reference>
        </references>
      </pivotArea>
    </format>
    <format dxfId="599">
      <pivotArea dataOnly="0" labelOnly="1" outline="0" fieldPosition="0">
        <references count="2">
          <reference field="7" count="1" selected="0">
            <x v="110"/>
          </reference>
          <reference field="30" count="1">
            <x v="4"/>
          </reference>
        </references>
      </pivotArea>
    </format>
    <format dxfId="598">
      <pivotArea dataOnly="0" labelOnly="1" outline="0" fieldPosition="0">
        <references count="2">
          <reference field="7" count="1" selected="0">
            <x v="111"/>
          </reference>
          <reference field="30" count="1">
            <x v="2"/>
          </reference>
        </references>
      </pivotArea>
    </format>
    <format dxfId="597">
      <pivotArea dataOnly="0" labelOnly="1" outline="0" fieldPosition="0">
        <references count="2">
          <reference field="7" count="1" selected="0">
            <x v="112"/>
          </reference>
          <reference field="30" count="1">
            <x v="4"/>
          </reference>
        </references>
      </pivotArea>
    </format>
    <format dxfId="596">
      <pivotArea dataOnly="0" labelOnly="1" outline="0" fieldPosition="0">
        <references count="2">
          <reference field="7" count="1" selected="0">
            <x v="113"/>
          </reference>
          <reference field="30" count="1">
            <x v="2"/>
          </reference>
        </references>
      </pivotArea>
    </format>
    <format dxfId="595">
      <pivotArea dataOnly="0" labelOnly="1" outline="0" fieldPosition="0">
        <references count="2">
          <reference field="7" count="1" selected="0">
            <x v="114"/>
          </reference>
          <reference field="30" count="1">
            <x v="4"/>
          </reference>
        </references>
      </pivotArea>
    </format>
    <format dxfId="594">
      <pivotArea dataOnly="0" labelOnly="1" outline="0" fieldPosition="0">
        <references count="2">
          <reference field="7" count="1" selected="0">
            <x v="46"/>
          </reference>
          <reference field="30" count="1">
            <x v="4"/>
          </reference>
        </references>
      </pivotArea>
    </format>
    <format dxfId="593">
      <pivotArea dataOnly="0" labelOnly="1" outline="0" fieldPosition="0">
        <references count="2">
          <reference field="7" count="1" selected="0">
            <x v="68"/>
          </reference>
          <reference field="30" count="1">
            <x v="4"/>
          </reference>
        </references>
      </pivotArea>
    </format>
    <format dxfId="592">
      <pivotArea dataOnly="0" labelOnly="1" outline="0" fieldPosition="0">
        <references count="2">
          <reference field="7" count="1" selected="0">
            <x v="101"/>
          </reference>
          <reference field="30" count="1">
            <x v="4"/>
          </reference>
        </references>
      </pivotArea>
    </format>
    <format dxfId="591">
      <pivotArea dataOnly="0" labelOnly="1" outline="0" fieldPosition="0">
        <references count="2">
          <reference field="7" count="1" selected="0">
            <x v="102"/>
          </reference>
          <reference field="30" count="1">
            <x v="4"/>
          </reference>
        </references>
      </pivotArea>
    </format>
    <format dxfId="590">
      <pivotArea dataOnly="0" labelOnly="1" outline="0" fieldPosition="0">
        <references count="2">
          <reference field="7" count="1" selected="0">
            <x v="103"/>
          </reference>
          <reference field="30" count="1">
            <x v="1"/>
          </reference>
        </references>
      </pivotArea>
    </format>
    <format dxfId="589">
      <pivotArea dataOnly="0" labelOnly="1" outline="0" fieldPosition="0">
        <references count="2">
          <reference field="7" count="1" selected="0">
            <x v="104"/>
          </reference>
          <reference field="30" count="1">
            <x v="4"/>
          </reference>
        </references>
      </pivotArea>
    </format>
    <format dxfId="588">
      <pivotArea dataOnly="0" labelOnly="1" outline="0" fieldPosition="0">
        <references count="2">
          <reference field="7" count="1" selected="0">
            <x v="105"/>
          </reference>
          <reference field="30" count="1">
            <x v="0"/>
          </reference>
        </references>
      </pivotArea>
    </format>
    <format dxfId="587">
      <pivotArea dataOnly="0" labelOnly="1" outline="0" fieldPosition="0">
        <references count="2">
          <reference field="7" count="1" selected="0">
            <x v="106"/>
          </reference>
          <reference field="30" count="1">
            <x v="4"/>
          </reference>
        </references>
      </pivotArea>
    </format>
    <format dxfId="586">
      <pivotArea dataOnly="0" labelOnly="1" outline="0" fieldPosition="0">
        <references count="2">
          <reference field="7" count="1" selected="0">
            <x v="107"/>
          </reference>
          <reference field="30" count="1">
            <x v="4"/>
          </reference>
        </references>
      </pivotArea>
    </format>
    <format dxfId="585">
      <pivotArea dataOnly="0" labelOnly="1" outline="0" fieldPosition="0">
        <references count="2">
          <reference field="7" count="1" selected="0">
            <x v="108"/>
          </reference>
          <reference field="30" count="1">
            <x v="5"/>
          </reference>
        </references>
      </pivotArea>
    </format>
    <format dxfId="584">
      <pivotArea dataOnly="0" labelOnly="1" outline="0" fieldPosition="0">
        <references count="2">
          <reference field="7" count="1" selected="0">
            <x v="109"/>
          </reference>
          <reference field="30" count="1">
            <x v="4"/>
          </reference>
        </references>
      </pivotArea>
    </format>
    <format dxfId="583">
      <pivotArea dataOnly="0" labelOnly="1" outline="0" fieldPosition="0">
        <references count="2">
          <reference field="7" count="1" selected="0">
            <x v="110"/>
          </reference>
          <reference field="30" count="1">
            <x v="4"/>
          </reference>
        </references>
      </pivotArea>
    </format>
    <format dxfId="582">
      <pivotArea dataOnly="0" labelOnly="1" outline="0" fieldPosition="0">
        <references count="2">
          <reference field="7" count="1" selected="0">
            <x v="111"/>
          </reference>
          <reference field="30" count="1">
            <x v="2"/>
          </reference>
        </references>
      </pivotArea>
    </format>
    <format dxfId="581">
      <pivotArea dataOnly="0" labelOnly="1" outline="0" fieldPosition="0">
        <references count="2">
          <reference field="7" count="1" selected="0">
            <x v="112"/>
          </reference>
          <reference field="30" count="1">
            <x v="4"/>
          </reference>
        </references>
      </pivotArea>
    </format>
    <format dxfId="580">
      <pivotArea dataOnly="0" labelOnly="1" outline="0" fieldPosition="0">
        <references count="2">
          <reference field="7" count="1" selected="0">
            <x v="113"/>
          </reference>
          <reference field="30" count="1">
            <x v="2"/>
          </reference>
        </references>
      </pivotArea>
    </format>
    <format dxfId="579">
      <pivotArea dataOnly="0" labelOnly="1" outline="0" fieldPosition="0">
        <references count="2">
          <reference field="7" count="1" selected="0">
            <x v="114"/>
          </reference>
          <reference field="30" count="1">
            <x v="4"/>
          </reference>
        </references>
      </pivotArea>
    </format>
    <format dxfId="578">
      <pivotArea dataOnly="0" labelOnly="1" outline="0" fieldPosition="0">
        <references count="1">
          <reference field="7" count="14">
            <x v="101"/>
            <x v="102"/>
            <x v="103"/>
            <x v="104"/>
            <x v="105"/>
            <x v="106"/>
            <x v="107"/>
            <x v="108"/>
            <x v="109"/>
            <x v="110"/>
            <x v="111"/>
            <x v="112"/>
            <x v="113"/>
            <x v="114"/>
          </reference>
        </references>
      </pivotArea>
    </format>
    <format dxfId="577">
      <pivotArea dataOnly="0" labelOnly="1" outline="0" fieldPosition="0">
        <references count="2">
          <reference field="7" count="1" selected="0">
            <x v="2"/>
          </reference>
          <reference field="30" count="1">
            <x v="4"/>
          </reference>
        </references>
      </pivotArea>
    </format>
    <format dxfId="576">
      <pivotArea dataOnly="0" labelOnly="1" outline="0" fieldPosition="0">
        <references count="2">
          <reference field="7" count="1" selected="0">
            <x v="16"/>
          </reference>
          <reference field="30" count="1">
            <x v="1"/>
          </reference>
        </references>
      </pivotArea>
    </format>
    <format dxfId="575">
      <pivotArea dataOnly="0" labelOnly="1" outline="0" fieldPosition="0">
        <references count="2">
          <reference field="7" count="1" selected="0">
            <x v="20"/>
          </reference>
          <reference field="30" count="1">
            <x v="4"/>
          </reference>
        </references>
      </pivotArea>
    </format>
    <format dxfId="574">
      <pivotArea dataOnly="0" labelOnly="1" outline="0" fieldPosition="0">
        <references count="2">
          <reference field="7" count="1" selected="0">
            <x v="27"/>
          </reference>
          <reference field="30" count="1">
            <x v="4"/>
          </reference>
        </references>
      </pivotArea>
    </format>
    <format dxfId="573">
      <pivotArea dataOnly="0" labelOnly="1" outline="0" fieldPosition="0">
        <references count="2">
          <reference field="7" count="1" selected="0">
            <x v="30"/>
          </reference>
          <reference field="30" count="1">
            <x v="4"/>
          </reference>
        </references>
      </pivotArea>
    </format>
    <format dxfId="572">
      <pivotArea dataOnly="0" labelOnly="1" outline="0" fieldPosition="0">
        <references count="2">
          <reference field="7" count="1" selected="0">
            <x v="36"/>
          </reference>
          <reference field="30" count="1">
            <x v="4"/>
          </reference>
        </references>
      </pivotArea>
    </format>
    <format dxfId="571">
      <pivotArea dataOnly="0" labelOnly="1" outline="0" fieldPosition="0">
        <references count="2">
          <reference field="7" count="1" selected="0">
            <x v="43"/>
          </reference>
          <reference field="30" count="1">
            <x v="1"/>
          </reference>
        </references>
      </pivotArea>
    </format>
    <format dxfId="570">
      <pivotArea dataOnly="0" labelOnly="1" outline="0" fieldPosition="0">
        <references count="2">
          <reference field="7" count="1" selected="0">
            <x v="44"/>
          </reference>
          <reference field="30" count="1">
            <x v="1"/>
          </reference>
        </references>
      </pivotArea>
    </format>
    <format dxfId="569">
      <pivotArea dataOnly="0" labelOnly="1" outline="0" fieldPosition="0">
        <references count="2">
          <reference field="7" count="1" selected="0">
            <x v="46"/>
          </reference>
          <reference field="30" count="1">
            <x v="4"/>
          </reference>
        </references>
      </pivotArea>
    </format>
    <format dxfId="568">
      <pivotArea dataOnly="0" labelOnly="1" outline="0" fieldPosition="0">
        <references count="2">
          <reference field="7" count="1" selected="0">
            <x v="47"/>
          </reference>
          <reference field="30" count="1">
            <x v="1"/>
          </reference>
        </references>
      </pivotArea>
    </format>
    <format dxfId="567">
      <pivotArea dataOnly="0" labelOnly="1" outline="0" fieldPosition="0">
        <references count="2">
          <reference field="7" count="1" selected="0">
            <x v="62"/>
          </reference>
          <reference field="30" count="1">
            <x v="4"/>
          </reference>
        </references>
      </pivotArea>
    </format>
    <format dxfId="566">
      <pivotArea dataOnly="0" labelOnly="1" outline="0" fieldPosition="0">
        <references count="2">
          <reference field="7" count="1" selected="0">
            <x v="68"/>
          </reference>
          <reference field="30" count="1">
            <x v="4"/>
          </reference>
        </references>
      </pivotArea>
    </format>
    <format dxfId="565">
      <pivotArea dataOnly="0" labelOnly="1" outline="0" fieldPosition="0">
        <references count="2">
          <reference field="7" count="1" selected="0">
            <x v="73"/>
          </reference>
          <reference field="30" count="1">
            <x v="1"/>
          </reference>
        </references>
      </pivotArea>
    </format>
    <format dxfId="564">
      <pivotArea dataOnly="0" labelOnly="1" outline="0" fieldPosition="0">
        <references count="2">
          <reference field="7" count="1" selected="0">
            <x v="75"/>
          </reference>
          <reference field="30" count="1">
            <x v="4"/>
          </reference>
        </references>
      </pivotArea>
    </format>
    <format dxfId="563">
      <pivotArea dataOnly="0" labelOnly="1" outline="0" fieldPosition="0">
        <references count="2">
          <reference field="7" count="1" selected="0">
            <x v="76"/>
          </reference>
          <reference field="30" count="1">
            <x v="4"/>
          </reference>
        </references>
      </pivotArea>
    </format>
    <format dxfId="562">
      <pivotArea dataOnly="0" labelOnly="1" outline="0" fieldPosition="0">
        <references count="2">
          <reference field="7" count="1" selected="0">
            <x v="77"/>
          </reference>
          <reference field="30" count="1">
            <x v="4"/>
          </reference>
        </references>
      </pivotArea>
    </format>
    <format dxfId="561">
      <pivotArea dataOnly="0" labelOnly="1" outline="0" fieldPosition="0">
        <references count="2">
          <reference field="7" count="1" selected="0">
            <x v="78"/>
          </reference>
          <reference field="30" count="1">
            <x v="4"/>
          </reference>
        </references>
      </pivotArea>
    </format>
    <format dxfId="560">
      <pivotArea dataOnly="0" labelOnly="1" outline="0" fieldPosition="0">
        <references count="2">
          <reference field="7" count="1" selected="0">
            <x v="79"/>
          </reference>
          <reference field="30" count="1">
            <x v="4"/>
          </reference>
        </references>
      </pivotArea>
    </format>
    <format dxfId="559">
      <pivotArea dataOnly="0" labelOnly="1" outline="0" fieldPosition="0">
        <references count="2">
          <reference field="7" count="1" selected="0">
            <x v="80"/>
          </reference>
          <reference field="30" count="1">
            <x v="0"/>
          </reference>
        </references>
      </pivotArea>
    </format>
    <format dxfId="558">
      <pivotArea dataOnly="0" labelOnly="1" outline="0" fieldPosition="0">
        <references count="2">
          <reference field="7" count="1" selected="0">
            <x v="81"/>
          </reference>
          <reference field="30" count="1">
            <x v="4"/>
          </reference>
        </references>
      </pivotArea>
    </format>
    <format dxfId="557">
      <pivotArea dataOnly="0" labelOnly="1" outline="0" fieldPosition="0">
        <references count="2">
          <reference field="7" count="1" selected="0">
            <x v="82"/>
          </reference>
          <reference field="30" count="1">
            <x v="4"/>
          </reference>
        </references>
      </pivotArea>
    </format>
    <format dxfId="556">
      <pivotArea dataOnly="0" labelOnly="1" outline="0" fieldPosition="0">
        <references count="2">
          <reference field="7" count="1" selected="0">
            <x v="83"/>
          </reference>
          <reference field="30" count="1">
            <x v="1"/>
          </reference>
        </references>
      </pivotArea>
    </format>
    <format dxfId="555">
      <pivotArea dataOnly="0" labelOnly="1" outline="0" fieldPosition="0">
        <references count="2">
          <reference field="7" count="1" selected="0">
            <x v="84"/>
          </reference>
          <reference field="30" count="1">
            <x v="4"/>
          </reference>
        </references>
      </pivotArea>
    </format>
    <format dxfId="554">
      <pivotArea dataOnly="0" labelOnly="1" outline="0" fieldPosition="0">
        <references count="2">
          <reference field="7" count="1" selected="0">
            <x v="85"/>
          </reference>
          <reference field="30" count="1">
            <x v="4"/>
          </reference>
        </references>
      </pivotArea>
    </format>
    <format dxfId="553">
      <pivotArea dataOnly="0" labelOnly="1" outline="0" fieldPosition="0">
        <references count="2">
          <reference field="7" count="1" selected="0">
            <x v="86"/>
          </reference>
          <reference field="30" count="1">
            <x v="4"/>
          </reference>
        </references>
      </pivotArea>
    </format>
    <format dxfId="552">
      <pivotArea dataOnly="0" labelOnly="1" outline="0" fieldPosition="0">
        <references count="2">
          <reference field="7" count="1" selected="0">
            <x v="87"/>
          </reference>
          <reference field="30" count="1">
            <x v="4"/>
          </reference>
        </references>
      </pivotArea>
    </format>
    <format dxfId="551">
      <pivotArea dataOnly="0" labelOnly="1" outline="0" fieldPosition="0">
        <references count="2">
          <reference field="7" count="1" selected="0">
            <x v="88"/>
          </reference>
          <reference field="30" count="1">
            <x v="5"/>
          </reference>
        </references>
      </pivotArea>
    </format>
    <format dxfId="550">
      <pivotArea dataOnly="0" labelOnly="1" outline="0" fieldPosition="0">
        <references count="2">
          <reference field="7" count="1" selected="0">
            <x v="89"/>
          </reference>
          <reference field="30" count="1">
            <x v="5"/>
          </reference>
        </references>
      </pivotArea>
    </format>
    <format dxfId="549">
      <pivotArea dataOnly="0" labelOnly="1" outline="0" fieldPosition="0">
        <references count="2">
          <reference field="7" count="1" selected="0">
            <x v="90"/>
          </reference>
          <reference field="30" count="1">
            <x v="4"/>
          </reference>
        </references>
      </pivotArea>
    </format>
    <format dxfId="548">
      <pivotArea dataOnly="0" labelOnly="1" outline="0" fieldPosition="0">
        <references count="2">
          <reference field="7" count="1" selected="0">
            <x v="91"/>
          </reference>
          <reference field="30" count="1">
            <x v="4"/>
          </reference>
        </references>
      </pivotArea>
    </format>
    <format dxfId="547">
      <pivotArea dataOnly="0" labelOnly="1" outline="0" fieldPosition="0">
        <references count="2">
          <reference field="7" count="1" selected="0">
            <x v="92"/>
          </reference>
          <reference field="30" count="1">
            <x v="4"/>
          </reference>
        </references>
      </pivotArea>
    </format>
    <format dxfId="546">
      <pivotArea dataOnly="0" labelOnly="1" outline="0" fieldPosition="0">
        <references count="2">
          <reference field="7" count="1" selected="0">
            <x v="93"/>
          </reference>
          <reference field="30" count="1">
            <x v="4"/>
          </reference>
        </references>
      </pivotArea>
    </format>
    <format dxfId="545">
      <pivotArea dataOnly="0" labelOnly="1" outline="0" fieldPosition="0">
        <references count="2">
          <reference field="7" count="1" selected="0">
            <x v="94"/>
          </reference>
          <reference field="30" count="1">
            <x v="4"/>
          </reference>
        </references>
      </pivotArea>
    </format>
    <format dxfId="544">
      <pivotArea dataOnly="0" labelOnly="1" outline="0" fieldPosition="0">
        <references count="2">
          <reference field="7" count="1" selected="0">
            <x v="95"/>
          </reference>
          <reference field="30" count="1">
            <x v="4"/>
          </reference>
        </references>
      </pivotArea>
    </format>
    <format dxfId="543">
      <pivotArea dataOnly="0" labelOnly="1" outline="0" fieldPosition="0">
        <references count="2">
          <reference field="7" count="1" selected="0">
            <x v="96"/>
          </reference>
          <reference field="30" count="1">
            <x v="4"/>
          </reference>
        </references>
      </pivotArea>
    </format>
    <format dxfId="542">
      <pivotArea dataOnly="0" labelOnly="1" outline="0" fieldPosition="0">
        <references count="2">
          <reference field="7" count="1" selected="0">
            <x v="97"/>
          </reference>
          <reference field="30" count="1">
            <x v="4"/>
          </reference>
        </references>
      </pivotArea>
    </format>
    <format dxfId="541">
      <pivotArea dataOnly="0" labelOnly="1" outline="0" fieldPosition="0">
        <references count="2">
          <reference field="7" count="1" selected="0">
            <x v="98"/>
          </reference>
          <reference field="30" count="1">
            <x v="3"/>
          </reference>
        </references>
      </pivotArea>
    </format>
    <format dxfId="540">
      <pivotArea dataOnly="0" labelOnly="1" outline="0" fieldPosition="0">
        <references count="2">
          <reference field="7" count="1" selected="0">
            <x v="99"/>
          </reference>
          <reference field="30" count="1">
            <x v="4"/>
          </reference>
        </references>
      </pivotArea>
    </format>
    <format dxfId="539">
      <pivotArea dataOnly="0" labelOnly="1" outline="0" fieldPosition="0">
        <references count="2">
          <reference field="7" count="1" selected="0">
            <x v="100"/>
          </reference>
          <reference field="30" count="1">
            <x v="1"/>
          </reference>
        </references>
      </pivotArea>
    </format>
    <format dxfId="538">
      <pivotArea dataOnly="0" labelOnly="1" outline="0" fieldPosition="0">
        <references count="2">
          <reference field="7" count="1" selected="0">
            <x v="101"/>
          </reference>
          <reference field="30" count="1">
            <x v="4"/>
          </reference>
        </references>
      </pivotArea>
    </format>
    <format dxfId="537">
      <pivotArea dataOnly="0" labelOnly="1" outline="0" fieldPosition="0">
        <references count="2">
          <reference field="7" count="1" selected="0">
            <x v="102"/>
          </reference>
          <reference field="30" count="1">
            <x v="4"/>
          </reference>
        </references>
      </pivotArea>
    </format>
    <format dxfId="536">
      <pivotArea dataOnly="0" labelOnly="1" outline="0" fieldPosition="0">
        <references count="2">
          <reference field="7" count="1" selected="0">
            <x v="103"/>
          </reference>
          <reference field="30" count="1">
            <x v="1"/>
          </reference>
        </references>
      </pivotArea>
    </format>
    <format dxfId="535">
      <pivotArea dataOnly="0" labelOnly="1" outline="0" fieldPosition="0">
        <references count="2">
          <reference field="7" count="1" selected="0">
            <x v="104"/>
          </reference>
          <reference field="30" count="1">
            <x v="4"/>
          </reference>
        </references>
      </pivotArea>
    </format>
    <format dxfId="534">
      <pivotArea dataOnly="0" labelOnly="1" outline="0" fieldPosition="0">
        <references count="2">
          <reference field="7" count="1" selected="0">
            <x v="105"/>
          </reference>
          <reference field="30" count="1">
            <x v="0"/>
          </reference>
        </references>
      </pivotArea>
    </format>
    <format dxfId="533">
      <pivotArea dataOnly="0" labelOnly="1" outline="0" fieldPosition="0">
        <references count="2">
          <reference field="7" count="1" selected="0">
            <x v="106"/>
          </reference>
          <reference field="30" count="1">
            <x v="4"/>
          </reference>
        </references>
      </pivotArea>
    </format>
    <format dxfId="532">
      <pivotArea dataOnly="0" labelOnly="1" outline="0" fieldPosition="0">
        <references count="2">
          <reference field="7" count="1" selected="0">
            <x v="107"/>
          </reference>
          <reference field="30" count="1">
            <x v="4"/>
          </reference>
        </references>
      </pivotArea>
    </format>
    <format dxfId="531">
      <pivotArea dataOnly="0" labelOnly="1" outline="0" fieldPosition="0">
        <references count="2">
          <reference field="7" count="1" selected="0">
            <x v="108"/>
          </reference>
          <reference field="30" count="1">
            <x v="5"/>
          </reference>
        </references>
      </pivotArea>
    </format>
    <format dxfId="530">
      <pivotArea dataOnly="0" labelOnly="1" outline="0" fieldPosition="0">
        <references count="2">
          <reference field="7" count="1" selected="0">
            <x v="109"/>
          </reference>
          <reference field="30" count="1">
            <x v="4"/>
          </reference>
        </references>
      </pivotArea>
    </format>
    <format dxfId="529">
      <pivotArea dataOnly="0" labelOnly="1" outline="0" fieldPosition="0">
        <references count="2">
          <reference field="7" count="1" selected="0">
            <x v="110"/>
          </reference>
          <reference field="30" count="1">
            <x v="4"/>
          </reference>
        </references>
      </pivotArea>
    </format>
    <format dxfId="528">
      <pivotArea dataOnly="0" labelOnly="1" outline="0" fieldPosition="0">
        <references count="2">
          <reference field="7" count="1" selected="0">
            <x v="111"/>
          </reference>
          <reference field="30" count="1">
            <x v="2"/>
          </reference>
        </references>
      </pivotArea>
    </format>
    <format dxfId="527">
      <pivotArea dataOnly="0" labelOnly="1" outline="0" fieldPosition="0">
        <references count="2">
          <reference field="7" count="1" selected="0">
            <x v="112"/>
          </reference>
          <reference field="30" count="1">
            <x v="4"/>
          </reference>
        </references>
      </pivotArea>
    </format>
    <format dxfId="526">
      <pivotArea dataOnly="0" labelOnly="1" outline="0" fieldPosition="0">
        <references count="2">
          <reference field="7" count="1" selected="0">
            <x v="113"/>
          </reference>
          <reference field="30" count="1">
            <x v="2"/>
          </reference>
        </references>
      </pivotArea>
    </format>
    <format dxfId="525">
      <pivotArea dataOnly="0" labelOnly="1" outline="0" fieldPosition="0">
        <references count="2">
          <reference field="7" count="1" selected="0">
            <x v="114"/>
          </reference>
          <reference field="30" count="1">
            <x v="4"/>
          </reference>
        </references>
      </pivotArea>
    </format>
    <format dxfId="524">
      <pivotArea dataOnly="0" labelOnly="1" outline="0" fieldPosition="0">
        <references count="2">
          <reference field="7" count="1" selected="0">
            <x v="115"/>
          </reference>
          <reference field="30" count="1">
            <x v="4"/>
          </reference>
        </references>
      </pivotArea>
    </format>
    <format dxfId="523">
      <pivotArea dataOnly="0" labelOnly="1" outline="0" fieldPosition="0">
        <references count="2">
          <reference field="7" count="1" selected="0">
            <x v="116"/>
          </reference>
          <reference field="30" count="1">
            <x v="1"/>
          </reference>
        </references>
      </pivotArea>
    </format>
    <format dxfId="522">
      <pivotArea dataOnly="0" labelOnly="1" outline="0" fieldPosition="0">
        <references count="2">
          <reference field="7" count="1" selected="0">
            <x v="117"/>
          </reference>
          <reference field="30" count="1">
            <x v="1"/>
          </reference>
        </references>
      </pivotArea>
    </format>
    <format dxfId="521">
      <pivotArea dataOnly="0" labelOnly="1" outline="0" fieldPosition="0">
        <references count="2">
          <reference field="7" count="1" selected="0">
            <x v="118"/>
          </reference>
          <reference field="30" count="1">
            <x v="1"/>
          </reference>
        </references>
      </pivotArea>
    </format>
    <format dxfId="520">
      <pivotArea dataOnly="0" labelOnly="1" outline="0" fieldPosition="0">
        <references count="2">
          <reference field="7" count="1" selected="0">
            <x v="119"/>
          </reference>
          <reference field="30" count="1">
            <x v="0"/>
          </reference>
        </references>
      </pivotArea>
    </format>
    <format dxfId="519">
      <pivotArea dataOnly="0" labelOnly="1" outline="0" fieldPosition="0">
        <references count="2">
          <reference field="7" count="1" selected="0">
            <x v="120"/>
          </reference>
          <reference field="30" count="1">
            <x v="4"/>
          </reference>
        </references>
      </pivotArea>
    </format>
    <format dxfId="518">
      <pivotArea dataOnly="0" labelOnly="1" outline="0" fieldPosition="0">
        <references count="2">
          <reference field="7" count="1" selected="0">
            <x v="121"/>
          </reference>
          <reference field="30" count="1">
            <x v="2"/>
          </reference>
        </references>
      </pivotArea>
    </format>
    <format dxfId="517">
      <pivotArea dataOnly="0" labelOnly="1" outline="0" fieldPosition="0">
        <references count="2">
          <reference field="7" count="1" selected="0">
            <x v="122"/>
          </reference>
          <reference field="30" count="1">
            <x v="1"/>
          </reference>
        </references>
      </pivotArea>
    </format>
    <format dxfId="516">
      <pivotArea dataOnly="0" labelOnly="1" outline="0" fieldPosition="0">
        <references count="2">
          <reference field="7" count="1" selected="0">
            <x v="123"/>
          </reference>
          <reference field="30" count="1">
            <x v="1"/>
          </reference>
        </references>
      </pivotArea>
    </format>
    <format dxfId="515">
      <pivotArea dataOnly="0" labelOnly="1" outline="0" fieldPosition="0">
        <references count="2">
          <reference field="7" count="1" selected="0">
            <x v="124"/>
          </reference>
          <reference field="30" count="1">
            <x v="4"/>
          </reference>
        </references>
      </pivotArea>
    </format>
    <format dxfId="514">
      <pivotArea dataOnly="0" labelOnly="1" outline="0" fieldPosition="0">
        <references count="2">
          <reference field="7" count="1" selected="0">
            <x v="125"/>
          </reference>
          <reference field="30" count="1">
            <x v="4"/>
          </reference>
        </references>
      </pivotArea>
    </format>
    <format dxfId="513">
      <pivotArea dataOnly="0" labelOnly="1" outline="0" fieldPosition="0">
        <references count="2">
          <reference field="7" count="1" selected="0">
            <x v="126"/>
          </reference>
          <reference field="30" count="1">
            <x v="5"/>
          </reference>
        </references>
      </pivotArea>
    </format>
    <format dxfId="512">
      <pivotArea dataOnly="0" labelOnly="1" outline="0" fieldPosition="0">
        <references count="2">
          <reference field="7" count="1" selected="0">
            <x v="127"/>
          </reference>
          <reference field="30" count="1">
            <x v="0"/>
          </reference>
        </references>
      </pivotArea>
    </format>
    <format dxfId="511">
      <pivotArea dataOnly="0" labelOnly="1" outline="0" fieldPosition="0">
        <references count="2">
          <reference field="7" count="1" selected="0">
            <x v="128"/>
          </reference>
          <reference field="30" count="1">
            <x v="1"/>
          </reference>
        </references>
      </pivotArea>
    </format>
    <format dxfId="510">
      <pivotArea dataOnly="0" labelOnly="1" outline="0" fieldPosition="0">
        <references count="2">
          <reference field="7" count="1" selected="0">
            <x v="129"/>
          </reference>
          <reference field="30" count="1">
            <x v="4"/>
          </reference>
        </references>
      </pivotArea>
    </format>
    <format dxfId="509">
      <pivotArea dataOnly="0" labelOnly="1" outline="0" fieldPosition="0">
        <references count="2">
          <reference field="7" count="1" selected="0">
            <x v="130"/>
          </reference>
          <reference field="30" count="1">
            <x v="1"/>
          </reference>
        </references>
      </pivotArea>
    </format>
    <format dxfId="508">
      <pivotArea dataOnly="0" labelOnly="1" outline="0" fieldPosition="0">
        <references count="2">
          <reference field="7" count="1" selected="0">
            <x v="131"/>
          </reference>
          <reference field="30" count="1">
            <x v="4"/>
          </reference>
        </references>
      </pivotArea>
    </format>
    <format dxfId="507">
      <pivotArea dataOnly="0" labelOnly="1" outline="0" fieldPosition="0">
        <references count="2">
          <reference field="7" count="1" selected="0">
            <x v="132"/>
          </reference>
          <reference field="30" count="1">
            <x v="4"/>
          </reference>
        </references>
      </pivotArea>
    </format>
    <format dxfId="506">
      <pivotArea dataOnly="0" labelOnly="1" outline="0" fieldPosition="0">
        <references count="2">
          <reference field="7" count="1" selected="0">
            <x v="133"/>
          </reference>
          <reference field="30" count="1">
            <x v="2"/>
          </reference>
        </references>
      </pivotArea>
    </format>
    <format dxfId="505">
      <pivotArea dataOnly="0" labelOnly="1" outline="0" fieldPosition="0">
        <references count="2">
          <reference field="7" count="1" selected="0">
            <x v="2"/>
          </reference>
          <reference field="30" count="1">
            <x v="4"/>
          </reference>
        </references>
      </pivotArea>
    </format>
    <format dxfId="504">
      <pivotArea dataOnly="0" labelOnly="1" outline="0" fieldPosition="0">
        <references count="2">
          <reference field="7" count="1" selected="0">
            <x v="16"/>
          </reference>
          <reference field="30" count="1">
            <x v="1"/>
          </reference>
        </references>
      </pivotArea>
    </format>
    <format dxfId="503">
      <pivotArea dataOnly="0" labelOnly="1" outline="0" fieldPosition="0">
        <references count="2">
          <reference field="7" count="1" selected="0">
            <x v="20"/>
          </reference>
          <reference field="30" count="1">
            <x v="4"/>
          </reference>
        </references>
      </pivotArea>
    </format>
    <format dxfId="502">
      <pivotArea dataOnly="0" labelOnly="1" outline="0" fieldPosition="0">
        <references count="2">
          <reference field="7" count="1" selected="0">
            <x v="27"/>
          </reference>
          <reference field="30" count="1">
            <x v="4"/>
          </reference>
        </references>
      </pivotArea>
    </format>
    <format dxfId="501">
      <pivotArea dataOnly="0" labelOnly="1" outline="0" fieldPosition="0">
        <references count="2">
          <reference field="7" count="1" selected="0">
            <x v="30"/>
          </reference>
          <reference field="30" count="1">
            <x v="4"/>
          </reference>
        </references>
      </pivotArea>
    </format>
    <format dxfId="500">
      <pivotArea dataOnly="0" labelOnly="1" outline="0" fieldPosition="0">
        <references count="2">
          <reference field="7" count="1" selected="0">
            <x v="36"/>
          </reference>
          <reference field="30" count="1">
            <x v="4"/>
          </reference>
        </references>
      </pivotArea>
    </format>
    <format dxfId="499">
      <pivotArea dataOnly="0" labelOnly="1" outline="0" fieldPosition="0">
        <references count="2">
          <reference field="7" count="1" selected="0">
            <x v="43"/>
          </reference>
          <reference field="30" count="1">
            <x v="1"/>
          </reference>
        </references>
      </pivotArea>
    </format>
    <format dxfId="498">
      <pivotArea dataOnly="0" labelOnly="1" outline="0" fieldPosition="0">
        <references count="2">
          <reference field="7" count="1" selected="0">
            <x v="44"/>
          </reference>
          <reference field="30" count="1">
            <x v="1"/>
          </reference>
        </references>
      </pivotArea>
    </format>
    <format dxfId="497">
      <pivotArea dataOnly="0" labelOnly="1" outline="0" fieldPosition="0">
        <references count="2">
          <reference field="7" count="1" selected="0">
            <x v="46"/>
          </reference>
          <reference field="30" count="1">
            <x v="4"/>
          </reference>
        </references>
      </pivotArea>
    </format>
    <format dxfId="496">
      <pivotArea dataOnly="0" labelOnly="1" outline="0" fieldPosition="0">
        <references count="2">
          <reference field="7" count="1" selected="0">
            <x v="47"/>
          </reference>
          <reference field="30" count="1">
            <x v="1"/>
          </reference>
        </references>
      </pivotArea>
    </format>
    <format dxfId="495">
      <pivotArea dataOnly="0" labelOnly="1" outline="0" fieldPosition="0">
        <references count="2">
          <reference field="7" count="1" selected="0">
            <x v="62"/>
          </reference>
          <reference field="30" count="1">
            <x v="4"/>
          </reference>
        </references>
      </pivotArea>
    </format>
    <format dxfId="494">
      <pivotArea dataOnly="0" labelOnly="1" outline="0" fieldPosition="0">
        <references count="2">
          <reference field="7" count="1" selected="0">
            <x v="68"/>
          </reference>
          <reference field="30" count="1">
            <x v="4"/>
          </reference>
        </references>
      </pivotArea>
    </format>
    <format dxfId="493">
      <pivotArea dataOnly="0" labelOnly="1" outline="0" fieldPosition="0">
        <references count="2">
          <reference field="7" count="1" selected="0">
            <x v="73"/>
          </reference>
          <reference field="30" count="1">
            <x v="1"/>
          </reference>
        </references>
      </pivotArea>
    </format>
    <format dxfId="492">
      <pivotArea dataOnly="0" labelOnly="1" outline="0" fieldPosition="0">
        <references count="2">
          <reference field="7" count="1" selected="0">
            <x v="75"/>
          </reference>
          <reference field="30" count="1">
            <x v="4"/>
          </reference>
        </references>
      </pivotArea>
    </format>
    <format dxfId="491">
      <pivotArea dataOnly="0" labelOnly="1" outline="0" fieldPosition="0">
        <references count="2">
          <reference field="7" count="1" selected="0">
            <x v="76"/>
          </reference>
          <reference field="30" count="1">
            <x v="4"/>
          </reference>
        </references>
      </pivotArea>
    </format>
    <format dxfId="490">
      <pivotArea dataOnly="0" labelOnly="1" outline="0" fieldPosition="0">
        <references count="2">
          <reference field="7" count="1" selected="0">
            <x v="77"/>
          </reference>
          <reference field="30" count="1">
            <x v="4"/>
          </reference>
        </references>
      </pivotArea>
    </format>
    <format dxfId="489">
      <pivotArea dataOnly="0" labelOnly="1" outline="0" fieldPosition="0">
        <references count="2">
          <reference field="7" count="1" selected="0">
            <x v="78"/>
          </reference>
          <reference field="30" count="1">
            <x v="4"/>
          </reference>
        </references>
      </pivotArea>
    </format>
    <format dxfId="488">
      <pivotArea dataOnly="0" labelOnly="1" outline="0" fieldPosition="0">
        <references count="2">
          <reference field="7" count="1" selected="0">
            <x v="79"/>
          </reference>
          <reference field="30" count="1">
            <x v="4"/>
          </reference>
        </references>
      </pivotArea>
    </format>
    <format dxfId="487">
      <pivotArea dataOnly="0" labelOnly="1" outline="0" fieldPosition="0">
        <references count="2">
          <reference field="7" count="1" selected="0">
            <x v="80"/>
          </reference>
          <reference field="30" count="1">
            <x v="0"/>
          </reference>
        </references>
      </pivotArea>
    </format>
    <format dxfId="486">
      <pivotArea dataOnly="0" labelOnly="1" outline="0" fieldPosition="0">
        <references count="2">
          <reference field="7" count="1" selected="0">
            <x v="81"/>
          </reference>
          <reference field="30" count="1">
            <x v="4"/>
          </reference>
        </references>
      </pivotArea>
    </format>
    <format dxfId="485">
      <pivotArea dataOnly="0" labelOnly="1" outline="0" fieldPosition="0">
        <references count="2">
          <reference field="7" count="1" selected="0">
            <x v="82"/>
          </reference>
          <reference field="30" count="1">
            <x v="4"/>
          </reference>
        </references>
      </pivotArea>
    </format>
    <format dxfId="484">
      <pivotArea dataOnly="0" labelOnly="1" outline="0" fieldPosition="0">
        <references count="2">
          <reference field="7" count="1" selected="0">
            <x v="83"/>
          </reference>
          <reference field="30" count="1">
            <x v="1"/>
          </reference>
        </references>
      </pivotArea>
    </format>
    <format dxfId="483">
      <pivotArea dataOnly="0" labelOnly="1" outline="0" fieldPosition="0">
        <references count="2">
          <reference field="7" count="1" selected="0">
            <x v="84"/>
          </reference>
          <reference field="30" count="1">
            <x v="4"/>
          </reference>
        </references>
      </pivotArea>
    </format>
    <format dxfId="482">
      <pivotArea dataOnly="0" labelOnly="1" outline="0" fieldPosition="0">
        <references count="2">
          <reference field="7" count="1" selected="0">
            <x v="85"/>
          </reference>
          <reference field="30" count="1">
            <x v="4"/>
          </reference>
        </references>
      </pivotArea>
    </format>
    <format dxfId="481">
      <pivotArea dataOnly="0" labelOnly="1" outline="0" fieldPosition="0">
        <references count="2">
          <reference field="7" count="1" selected="0">
            <x v="86"/>
          </reference>
          <reference field="30" count="1">
            <x v="4"/>
          </reference>
        </references>
      </pivotArea>
    </format>
    <format dxfId="480">
      <pivotArea dataOnly="0" labelOnly="1" outline="0" fieldPosition="0">
        <references count="2">
          <reference field="7" count="1" selected="0">
            <x v="87"/>
          </reference>
          <reference field="30" count="1">
            <x v="4"/>
          </reference>
        </references>
      </pivotArea>
    </format>
    <format dxfId="479">
      <pivotArea dataOnly="0" labelOnly="1" outline="0" fieldPosition="0">
        <references count="2">
          <reference field="7" count="1" selected="0">
            <x v="88"/>
          </reference>
          <reference field="30" count="1">
            <x v="5"/>
          </reference>
        </references>
      </pivotArea>
    </format>
    <format dxfId="478">
      <pivotArea dataOnly="0" labelOnly="1" outline="0" fieldPosition="0">
        <references count="2">
          <reference field="7" count="1" selected="0">
            <x v="89"/>
          </reference>
          <reference field="30" count="1">
            <x v="5"/>
          </reference>
        </references>
      </pivotArea>
    </format>
    <format dxfId="477">
      <pivotArea dataOnly="0" labelOnly="1" outline="0" fieldPosition="0">
        <references count="2">
          <reference field="7" count="1" selected="0">
            <x v="90"/>
          </reference>
          <reference field="30" count="1">
            <x v="4"/>
          </reference>
        </references>
      </pivotArea>
    </format>
    <format dxfId="476">
      <pivotArea dataOnly="0" labelOnly="1" outline="0" fieldPosition="0">
        <references count="2">
          <reference field="7" count="1" selected="0">
            <x v="91"/>
          </reference>
          <reference field="30" count="1">
            <x v="4"/>
          </reference>
        </references>
      </pivotArea>
    </format>
    <format dxfId="475">
      <pivotArea dataOnly="0" labelOnly="1" outline="0" fieldPosition="0">
        <references count="2">
          <reference field="7" count="1" selected="0">
            <x v="92"/>
          </reference>
          <reference field="30" count="1">
            <x v="4"/>
          </reference>
        </references>
      </pivotArea>
    </format>
    <format dxfId="474">
      <pivotArea dataOnly="0" labelOnly="1" outline="0" fieldPosition="0">
        <references count="2">
          <reference field="7" count="1" selected="0">
            <x v="93"/>
          </reference>
          <reference field="30" count="1">
            <x v="4"/>
          </reference>
        </references>
      </pivotArea>
    </format>
    <format dxfId="473">
      <pivotArea dataOnly="0" labelOnly="1" outline="0" fieldPosition="0">
        <references count="2">
          <reference field="7" count="1" selected="0">
            <x v="94"/>
          </reference>
          <reference field="30" count="1">
            <x v="4"/>
          </reference>
        </references>
      </pivotArea>
    </format>
    <format dxfId="472">
      <pivotArea dataOnly="0" labelOnly="1" outline="0" fieldPosition="0">
        <references count="2">
          <reference field="7" count="1" selected="0">
            <x v="95"/>
          </reference>
          <reference field="30" count="1">
            <x v="4"/>
          </reference>
        </references>
      </pivotArea>
    </format>
    <format dxfId="471">
      <pivotArea dataOnly="0" labelOnly="1" outline="0" fieldPosition="0">
        <references count="2">
          <reference field="7" count="1" selected="0">
            <x v="96"/>
          </reference>
          <reference field="30" count="1">
            <x v="4"/>
          </reference>
        </references>
      </pivotArea>
    </format>
    <format dxfId="470">
      <pivotArea dataOnly="0" labelOnly="1" outline="0" fieldPosition="0">
        <references count="2">
          <reference field="7" count="1" selected="0">
            <x v="97"/>
          </reference>
          <reference field="30" count="1">
            <x v="4"/>
          </reference>
        </references>
      </pivotArea>
    </format>
    <format dxfId="469">
      <pivotArea dataOnly="0" labelOnly="1" outline="0" fieldPosition="0">
        <references count="2">
          <reference field="7" count="1" selected="0">
            <x v="98"/>
          </reference>
          <reference field="30" count="1">
            <x v="3"/>
          </reference>
        </references>
      </pivotArea>
    </format>
    <format dxfId="468">
      <pivotArea dataOnly="0" labelOnly="1" outline="0" fieldPosition="0">
        <references count="2">
          <reference field="7" count="1" selected="0">
            <x v="99"/>
          </reference>
          <reference field="30" count="1">
            <x v="4"/>
          </reference>
        </references>
      </pivotArea>
    </format>
    <format dxfId="467">
      <pivotArea dataOnly="0" labelOnly="1" outline="0" fieldPosition="0">
        <references count="2">
          <reference field="7" count="1" selected="0">
            <x v="100"/>
          </reference>
          <reference field="30" count="1">
            <x v="1"/>
          </reference>
        </references>
      </pivotArea>
    </format>
    <format dxfId="466">
      <pivotArea dataOnly="0" labelOnly="1" outline="0" fieldPosition="0">
        <references count="2">
          <reference field="7" count="1" selected="0">
            <x v="101"/>
          </reference>
          <reference field="30" count="1">
            <x v="4"/>
          </reference>
        </references>
      </pivotArea>
    </format>
    <format dxfId="465">
      <pivotArea dataOnly="0" labelOnly="1" outline="0" fieldPosition="0">
        <references count="2">
          <reference field="7" count="1" selected="0">
            <x v="102"/>
          </reference>
          <reference field="30" count="1">
            <x v="4"/>
          </reference>
        </references>
      </pivotArea>
    </format>
    <format dxfId="464">
      <pivotArea dataOnly="0" labelOnly="1" outline="0" fieldPosition="0">
        <references count="2">
          <reference field="7" count="1" selected="0">
            <x v="103"/>
          </reference>
          <reference field="30" count="1">
            <x v="1"/>
          </reference>
        </references>
      </pivotArea>
    </format>
    <format dxfId="463">
      <pivotArea dataOnly="0" labelOnly="1" outline="0" fieldPosition="0">
        <references count="2">
          <reference field="7" count="1" selected="0">
            <x v="104"/>
          </reference>
          <reference field="30" count="1">
            <x v="4"/>
          </reference>
        </references>
      </pivotArea>
    </format>
    <format dxfId="462">
      <pivotArea dataOnly="0" labelOnly="1" outline="0" fieldPosition="0">
        <references count="2">
          <reference field="7" count="1" selected="0">
            <x v="105"/>
          </reference>
          <reference field="30" count="1">
            <x v="0"/>
          </reference>
        </references>
      </pivotArea>
    </format>
    <format dxfId="461">
      <pivotArea dataOnly="0" labelOnly="1" outline="0" fieldPosition="0">
        <references count="2">
          <reference field="7" count="1" selected="0">
            <x v="106"/>
          </reference>
          <reference field="30" count="1">
            <x v="4"/>
          </reference>
        </references>
      </pivotArea>
    </format>
    <format dxfId="460">
      <pivotArea dataOnly="0" labelOnly="1" outline="0" fieldPosition="0">
        <references count="2">
          <reference field="7" count="1" selected="0">
            <x v="107"/>
          </reference>
          <reference field="30" count="1">
            <x v="4"/>
          </reference>
        </references>
      </pivotArea>
    </format>
    <format dxfId="459">
      <pivotArea dataOnly="0" labelOnly="1" outline="0" fieldPosition="0">
        <references count="2">
          <reference field="7" count="1" selected="0">
            <x v="108"/>
          </reference>
          <reference field="30" count="1">
            <x v="5"/>
          </reference>
        </references>
      </pivotArea>
    </format>
    <format dxfId="458">
      <pivotArea dataOnly="0" labelOnly="1" outline="0" fieldPosition="0">
        <references count="2">
          <reference field="7" count="1" selected="0">
            <x v="109"/>
          </reference>
          <reference field="30" count="1">
            <x v="4"/>
          </reference>
        </references>
      </pivotArea>
    </format>
    <format dxfId="457">
      <pivotArea dataOnly="0" labelOnly="1" outline="0" fieldPosition="0">
        <references count="2">
          <reference field="7" count="1" selected="0">
            <x v="110"/>
          </reference>
          <reference field="30" count="1">
            <x v="4"/>
          </reference>
        </references>
      </pivotArea>
    </format>
    <format dxfId="456">
      <pivotArea dataOnly="0" labelOnly="1" outline="0" fieldPosition="0">
        <references count="2">
          <reference field="7" count="1" selected="0">
            <x v="111"/>
          </reference>
          <reference field="30" count="1">
            <x v="2"/>
          </reference>
        </references>
      </pivotArea>
    </format>
    <format dxfId="455">
      <pivotArea dataOnly="0" labelOnly="1" outline="0" fieldPosition="0">
        <references count="2">
          <reference field="7" count="1" selected="0">
            <x v="112"/>
          </reference>
          <reference field="30" count="1">
            <x v="4"/>
          </reference>
        </references>
      </pivotArea>
    </format>
    <format dxfId="454">
      <pivotArea dataOnly="0" labelOnly="1" outline="0" fieldPosition="0">
        <references count="2">
          <reference field="7" count="1" selected="0">
            <x v="113"/>
          </reference>
          <reference field="30" count="1">
            <x v="2"/>
          </reference>
        </references>
      </pivotArea>
    </format>
    <format dxfId="453">
      <pivotArea dataOnly="0" labelOnly="1" outline="0" fieldPosition="0">
        <references count="2">
          <reference field="7" count="1" selected="0">
            <x v="114"/>
          </reference>
          <reference field="30" count="1">
            <x v="4"/>
          </reference>
        </references>
      </pivotArea>
    </format>
    <format dxfId="452">
      <pivotArea dataOnly="0" labelOnly="1" outline="0" fieldPosition="0">
        <references count="2">
          <reference field="7" count="1" selected="0">
            <x v="115"/>
          </reference>
          <reference field="30" count="1">
            <x v="4"/>
          </reference>
        </references>
      </pivotArea>
    </format>
    <format dxfId="451">
      <pivotArea dataOnly="0" labelOnly="1" outline="0" fieldPosition="0">
        <references count="2">
          <reference field="7" count="1" selected="0">
            <x v="116"/>
          </reference>
          <reference field="30" count="1">
            <x v="1"/>
          </reference>
        </references>
      </pivotArea>
    </format>
    <format dxfId="450">
      <pivotArea dataOnly="0" labelOnly="1" outline="0" fieldPosition="0">
        <references count="2">
          <reference field="7" count="1" selected="0">
            <x v="117"/>
          </reference>
          <reference field="30" count="1">
            <x v="1"/>
          </reference>
        </references>
      </pivotArea>
    </format>
    <format dxfId="449">
      <pivotArea dataOnly="0" labelOnly="1" outline="0" fieldPosition="0">
        <references count="2">
          <reference field="7" count="1" selected="0">
            <x v="118"/>
          </reference>
          <reference field="30" count="1">
            <x v="1"/>
          </reference>
        </references>
      </pivotArea>
    </format>
    <format dxfId="448">
      <pivotArea dataOnly="0" labelOnly="1" outline="0" fieldPosition="0">
        <references count="2">
          <reference field="7" count="1" selected="0">
            <x v="119"/>
          </reference>
          <reference field="30" count="1">
            <x v="0"/>
          </reference>
        </references>
      </pivotArea>
    </format>
    <format dxfId="447">
      <pivotArea dataOnly="0" labelOnly="1" outline="0" fieldPosition="0">
        <references count="2">
          <reference field="7" count="1" selected="0">
            <x v="120"/>
          </reference>
          <reference field="30" count="1">
            <x v="4"/>
          </reference>
        </references>
      </pivotArea>
    </format>
    <format dxfId="446">
      <pivotArea dataOnly="0" labelOnly="1" outline="0" fieldPosition="0">
        <references count="2">
          <reference field="7" count="1" selected="0">
            <x v="121"/>
          </reference>
          <reference field="30" count="1">
            <x v="2"/>
          </reference>
        </references>
      </pivotArea>
    </format>
    <format dxfId="445">
      <pivotArea dataOnly="0" labelOnly="1" outline="0" fieldPosition="0">
        <references count="2">
          <reference field="7" count="1" selected="0">
            <x v="122"/>
          </reference>
          <reference field="30" count="1">
            <x v="1"/>
          </reference>
        </references>
      </pivotArea>
    </format>
    <format dxfId="444">
      <pivotArea dataOnly="0" labelOnly="1" outline="0" fieldPosition="0">
        <references count="2">
          <reference field="7" count="1" selected="0">
            <x v="123"/>
          </reference>
          <reference field="30" count="1">
            <x v="1"/>
          </reference>
        </references>
      </pivotArea>
    </format>
    <format dxfId="443">
      <pivotArea dataOnly="0" labelOnly="1" outline="0" fieldPosition="0">
        <references count="2">
          <reference field="7" count="1" selected="0">
            <x v="124"/>
          </reference>
          <reference field="30" count="1">
            <x v="4"/>
          </reference>
        </references>
      </pivotArea>
    </format>
    <format dxfId="442">
      <pivotArea dataOnly="0" labelOnly="1" outline="0" fieldPosition="0">
        <references count="2">
          <reference field="7" count="1" selected="0">
            <x v="125"/>
          </reference>
          <reference field="30" count="1">
            <x v="4"/>
          </reference>
        </references>
      </pivotArea>
    </format>
    <format dxfId="441">
      <pivotArea dataOnly="0" labelOnly="1" outline="0" fieldPosition="0">
        <references count="2">
          <reference field="7" count="1" selected="0">
            <x v="126"/>
          </reference>
          <reference field="30" count="1">
            <x v="5"/>
          </reference>
        </references>
      </pivotArea>
    </format>
    <format dxfId="440">
      <pivotArea dataOnly="0" labelOnly="1" outline="0" fieldPosition="0">
        <references count="2">
          <reference field="7" count="1" selected="0">
            <x v="127"/>
          </reference>
          <reference field="30" count="1">
            <x v="0"/>
          </reference>
        </references>
      </pivotArea>
    </format>
    <format dxfId="439">
      <pivotArea dataOnly="0" labelOnly="1" outline="0" fieldPosition="0">
        <references count="2">
          <reference field="7" count="1" selected="0">
            <x v="128"/>
          </reference>
          <reference field="30" count="1">
            <x v="1"/>
          </reference>
        </references>
      </pivotArea>
    </format>
    <format dxfId="438">
      <pivotArea dataOnly="0" labelOnly="1" outline="0" fieldPosition="0">
        <references count="2">
          <reference field="7" count="1" selected="0">
            <x v="129"/>
          </reference>
          <reference field="30" count="1">
            <x v="4"/>
          </reference>
        </references>
      </pivotArea>
    </format>
    <format dxfId="437">
      <pivotArea dataOnly="0" labelOnly="1" outline="0" fieldPosition="0">
        <references count="2">
          <reference field="7" count="1" selected="0">
            <x v="130"/>
          </reference>
          <reference field="30" count="1">
            <x v="1"/>
          </reference>
        </references>
      </pivotArea>
    </format>
    <format dxfId="436">
      <pivotArea dataOnly="0" labelOnly="1" outline="0" fieldPosition="0">
        <references count="2">
          <reference field="7" count="1" selected="0">
            <x v="131"/>
          </reference>
          <reference field="30" count="1">
            <x v="4"/>
          </reference>
        </references>
      </pivotArea>
    </format>
    <format dxfId="435">
      <pivotArea dataOnly="0" labelOnly="1" outline="0" fieldPosition="0">
        <references count="2">
          <reference field="7" count="1" selected="0">
            <x v="132"/>
          </reference>
          <reference field="30" count="1">
            <x v="4"/>
          </reference>
        </references>
      </pivotArea>
    </format>
    <format dxfId="434">
      <pivotArea dataOnly="0" labelOnly="1" outline="0" fieldPosition="0">
        <references count="2">
          <reference field="7" count="1" selected="0">
            <x v="133"/>
          </reference>
          <reference field="30" count="1">
            <x v="2"/>
          </reference>
        </references>
      </pivotArea>
    </format>
    <format dxfId="433">
      <pivotArea dataOnly="0" labelOnly="1" outline="0" fieldPosition="0">
        <references count="1">
          <reference field="7" count="26">
            <x v="75"/>
            <x v="76"/>
            <x v="77"/>
            <x v="78"/>
            <x v="79"/>
            <x v="80"/>
            <x v="81"/>
            <x v="82"/>
            <x v="83"/>
            <x v="84"/>
            <x v="85"/>
            <x v="86"/>
            <x v="87"/>
            <x v="88"/>
            <x v="89"/>
            <x v="90"/>
            <x v="91"/>
            <x v="92"/>
            <x v="93"/>
            <x v="94"/>
            <x v="95"/>
            <x v="96"/>
            <x v="97"/>
            <x v="98"/>
            <x v="99"/>
            <x v="100"/>
          </reference>
        </references>
      </pivotArea>
    </format>
    <format dxfId="432">
      <pivotArea dataOnly="0" labelOnly="1" outline="0" fieldPosition="0">
        <references count="1">
          <reference field="7" count="19">
            <x v="115"/>
            <x v="116"/>
            <x v="117"/>
            <x v="118"/>
            <x v="119"/>
            <x v="120"/>
            <x v="121"/>
            <x v="122"/>
            <x v="123"/>
            <x v="124"/>
            <x v="125"/>
            <x v="126"/>
            <x v="127"/>
            <x v="128"/>
            <x v="129"/>
            <x v="130"/>
            <x v="131"/>
            <x v="132"/>
            <x v="133"/>
          </reference>
        </references>
      </pivotArea>
    </format>
    <format dxfId="431">
      <pivotArea outline="0" collapsedLevelsAreSubtotals="1" fieldPosition="0"/>
    </format>
    <format dxfId="430">
      <pivotArea outline="0" collapsedLevelsAreSubtotals="1" fieldPosition="0"/>
    </format>
    <format dxfId="429">
      <pivotArea outline="0" collapsedLevelsAreSubtotals="1" fieldPosition="0">
        <references count="2">
          <reference field="7" count="1" selected="0">
            <x v="82"/>
          </reference>
          <reference field="30" count="1" selected="0">
            <x v="4"/>
          </reference>
        </references>
      </pivotArea>
    </format>
    <format dxfId="428">
      <pivotArea outline="0" collapsedLevelsAreSubtotals="1" fieldPosition="0">
        <references count="2">
          <reference field="7" count="1" selected="0">
            <x v="83"/>
          </reference>
          <reference field="30" count="1" selected="0">
            <x v="1"/>
          </reference>
        </references>
      </pivotArea>
    </format>
    <format dxfId="427">
      <pivotArea dataOnly="0" labelOnly="1" outline="0" fieldPosition="0">
        <references count="2">
          <reference field="7" count="1" selected="0">
            <x v="100"/>
          </reference>
          <reference field="30" count="1">
            <x v="1"/>
          </reference>
        </references>
      </pivotArea>
    </format>
    <format dxfId="426">
      <pivotArea dataOnly="0" labelOnly="1" outline="0" fieldPosition="0">
        <references count="2">
          <reference field="7" count="1" selected="0">
            <x v="100"/>
          </reference>
          <reference field="30" count="1">
            <x v="1"/>
          </reference>
        </references>
      </pivotArea>
    </format>
    <format dxfId="425">
      <pivotArea dataOnly="0" labelOnly="1" outline="0" fieldPosition="0">
        <references count="2">
          <reference field="7" count="1" selected="0">
            <x v="98"/>
          </reference>
          <reference field="30" count="1">
            <x v="4"/>
          </reference>
        </references>
      </pivotArea>
    </format>
    <format dxfId="424">
      <pivotArea outline="0" collapsedLevelsAreSubtotals="1" fieldPosition="0">
        <references count="2">
          <reference field="7" count="1" selected="0">
            <x v="117"/>
          </reference>
          <reference field="30" count="1" selected="0">
            <x v="1"/>
          </reference>
        </references>
      </pivotArea>
    </format>
    <format dxfId="423">
      <pivotArea outline="0" collapsedLevelsAreSubtotals="1" fieldPosition="0">
        <references count="2">
          <reference field="7" count="2" selected="0">
            <x v="120"/>
            <x v="121"/>
          </reference>
          <reference field="30" count="2" selected="0">
            <x v="2"/>
            <x v="4"/>
          </reference>
        </references>
      </pivotArea>
    </format>
    <format dxfId="422">
      <pivotArea outline="0" collapsedLevelsAreSubtotals="1" fieldPosition="0">
        <references count="1">
          <reference field="7" count="1" selected="0">
            <x v="122"/>
          </reference>
        </references>
      </pivotArea>
    </format>
    <format dxfId="421">
      <pivotArea outline="0" collapsedLevelsAreSubtotals="1" fieldPosition="0">
        <references count="2">
          <reference field="7" count="1" selected="0">
            <x v="2"/>
          </reference>
          <reference field="30" count="1" selected="0">
            <x v="4"/>
          </reference>
        </references>
      </pivotArea>
    </format>
    <format dxfId="420">
      <pivotArea outline="0" collapsedLevelsAreSubtotals="1" fieldPosition="0">
        <references count="2">
          <reference field="7" count="1" selected="0">
            <x v="16"/>
          </reference>
          <reference field="30" count="1" selected="0">
            <x v="1"/>
          </reference>
        </references>
      </pivotArea>
    </format>
    <format dxfId="419">
      <pivotArea outline="0" collapsedLevelsAreSubtotals="1" fieldPosition="0">
        <references count="2">
          <reference field="7" count="1" selected="0">
            <x v="20"/>
          </reference>
          <reference field="30" count="1" selected="0">
            <x v="4"/>
          </reference>
        </references>
      </pivotArea>
    </format>
    <format dxfId="418">
      <pivotArea outline="0" collapsedLevelsAreSubtotals="1" fieldPosition="0">
        <references count="2">
          <reference field="7" count="1" selected="0">
            <x v="30"/>
          </reference>
          <reference field="30" count="1" selected="0">
            <x v="4"/>
          </reference>
        </references>
      </pivotArea>
    </format>
    <format dxfId="417">
      <pivotArea outline="0" collapsedLevelsAreSubtotals="1" fieldPosition="0">
        <references count="2">
          <reference field="7" count="2" selected="0">
            <x v="36"/>
            <x v="43"/>
          </reference>
          <reference field="30" count="2" selected="0">
            <x v="1"/>
            <x v="4"/>
          </reference>
        </references>
      </pivotArea>
    </format>
    <format dxfId="416">
      <pivotArea outline="0" collapsedLevelsAreSubtotals="1" fieldPosition="0">
        <references count="2">
          <reference field="7" count="1" selected="0">
            <x v="44"/>
          </reference>
          <reference field="30" count="1" selected="0">
            <x v="1"/>
          </reference>
        </references>
      </pivotArea>
    </format>
    <format dxfId="415">
      <pivotArea outline="0" collapsedLevelsAreSubtotals="1" fieldPosition="0">
        <references count="2">
          <reference field="7" count="1" selected="0">
            <x v="47"/>
          </reference>
          <reference field="30" count="1" selected="0">
            <x v="1"/>
          </reference>
        </references>
      </pivotArea>
    </format>
    <format dxfId="414">
      <pivotArea outline="0" collapsedLevelsAreSubtotals="1" fieldPosition="0">
        <references count="2">
          <reference field="7" count="1" selected="0">
            <x v="123"/>
          </reference>
          <reference field="30" count="1" selected="0">
            <x v="1"/>
          </reference>
        </references>
      </pivotArea>
    </format>
    <format dxfId="413">
      <pivotArea outline="0" collapsedLevelsAreSubtotals="1" fieldPosition="0">
        <references count="2">
          <reference field="7" count="1" selected="0">
            <x v="124"/>
          </reference>
          <reference field="30" count="1" selected="0">
            <x v="4"/>
          </reference>
        </references>
      </pivotArea>
    </format>
    <format dxfId="412">
      <pivotArea outline="0" collapsedLevelsAreSubtotals="1" fieldPosition="0">
        <references count="2">
          <reference field="7" count="1" selected="0">
            <x v="125"/>
          </reference>
          <reference field="30" count="1" selected="0">
            <x v="4"/>
          </reference>
        </references>
      </pivotArea>
    </format>
    <format dxfId="411">
      <pivotArea outline="0" collapsedLevelsAreSubtotals="1" fieldPosition="0">
        <references count="1">
          <reference field="7" count="2" selected="0">
            <x v="127"/>
            <x v="128"/>
          </reference>
        </references>
      </pivotArea>
    </format>
    <format dxfId="410">
      <pivotArea outline="0" collapsedLevelsAreSubtotals="1" fieldPosition="0">
        <references count="1">
          <reference field="7" count="1" selected="0">
            <x v="128"/>
          </reference>
        </references>
      </pivotArea>
    </format>
    <format dxfId="409">
      <pivotArea outline="0" collapsedLevelsAreSubtotals="1" fieldPosition="0">
        <references count="1">
          <reference field="7" count="2" selected="0">
            <x v="127"/>
            <x v="128"/>
          </reference>
        </references>
      </pivotArea>
    </format>
    <format dxfId="408">
      <pivotArea dataOnly="0" labelOnly="1" outline="0" fieldPosition="0">
        <references count="2">
          <reference field="7" count="1" selected="0">
            <x v="115"/>
          </reference>
          <reference field="30" count="1">
            <x v="4"/>
          </reference>
        </references>
      </pivotArea>
    </format>
    <format dxfId="407">
      <pivotArea dataOnly="0" labelOnly="1" outline="0" fieldPosition="0">
        <references count="2">
          <reference field="7" count="1" selected="0">
            <x v="116"/>
          </reference>
          <reference field="30" count="1">
            <x v="1"/>
          </reference>
        </references>
      </pivotArea>
    </format>
    <format dxfId="406">
      <pivotArea dataOnly="0" labelOnly="1" outline="0" fieldPosition="0">
        <references count="2">
          <reference field="7" count="1" selected="0">
            <x v="117"/>
          </reference>
          <reference field="30" count="1">
            <x v="4"/>
          </reference>
        </references>
      </pivotArea>
    </format>
    <format dxfId="405">
      <pivotArea dataOnly="0" labelOnly="1" outline="0" fieldPosition="0">
        <references count="2">
          <reference field="7" count="1" selected="0">
            <x v="118"/>
          </reference>
          <reference field="30" count="1">
            <x v="1"/>
          </reference>
        </references>
      </pivotArea>
    </format>
    <format dxfId="404">
      <pivotArea dataOnly="0" labelOnly="1" outline="0" fieldPosition="0">
        <references count="2">
          <reference field="7" count="1" selected="0">
            <x v="119"/>
          </reference>
          <reference field="30" count="1">
            <x v="0"/>
          </reference>
        </references>
      </pivotArea>
    </format>
    <format dxfId="403">
      <pivotArea dataOnly="0" labelOnly="1" outline="0" fieldPosition="0">
        <references count="2">
          <reference field="7" count="1" selected="0">
            <x v="115"/>
          </reference>
          <reference field="30" count="1">
            <x v="4"/>
          </reference>
        </references>
      </pivotArea>
    </format>
    <format dxfId="402">
      <pivotArea dataOnly="0" labelOnly="1" outline="0" fieldPosition="0">
        <references count="2">
          <reference field="7" count="1" selected="0">
            <x v="116"/>
          </reference>
          <reference field="30" count="1">
            <x v="1"/>
          </reference>
        </references>
      </pivotArea>
    </format>
    <format dxfId="401">
      <pivotArea dataOnly="0" labelOnly="1" outline="0" fieldPosition="0">
        <references count="2">
          <reference field="7" count="1" selected="0">
            <x v="117"/>
          </reference>
          <reference field="30" count="1">
            <x v="4"/>
          </reference>
        </references>
      </pivotArea>
    </format>
    <format dxfId="400">
      <pivotArea dataOnly="0" labelOnly="1" outline="0" fieldPosition="0">
        <references count="2">
          <reference field="7" count="1" selected="0">
            <x v="118"/>
          </reference>
          <reference field="30" count="1">
            <x v="1"/>
          </reference>
        </references>
      </pivotArea>
    </format>
    <format dxfId="399">
      <pivotArea dataOnly="0" labelOnly="1" outline="0" fieldPosition="0">
        <references count="2">
          <reference field="7" count="1" selected="0">
            <x v="119"/>
          </reference>
          <reference field="30" count="1">
            <x v="0"/>
          </reference>
        </references>
      </pivotArea>
    </format>
    <format dxfId="398">
      <pivotArea outline="0" collapsedLevelsAreSubtotals="1" fieldPosition="0">
        <references count="2">
          <reference field="7" count="1" selected="0">
            <x v="117"/>
          </reference>
          <reference field="30" count="1" selected="0">
            <x v="4"/>
          </reference>
        </references>
      </pivotArea>
    </format>
    <format dxfId="397">
      <pivotArea outline="0" collapsedLevelsAreSubtotals="1" fieldPosition="0">
        <references count="2">
          <reference field="7" count="1" selected="0">
            <x v="62"/>
          </reference>
          <reference field="30" count="1" selected="0">
            <x v="4"/>
          </reference>
        </references>
      </pivotArea>
    </format>
    <format dxfId="396">
      <pivotArea outline="0" collapsedLevelsAreSubtotals="1" fieldPosition="0">
        <references count="2">
          <reference field="7" count="5" selected="0">
            <x v="75"/>
            <x v="76"/>
            <x v="77"/>
            <x v="78"/>
            <x v="79"/>
          </reference>
          <reference field="30" count="1" selected="0">
            <x v="4"/>
          </reference>
        </references>
      </pivotArea>
    </format>
    <format dxfId="395">
      <pivotArea outline="0" collapsedLevelsAreSubtotals="1" fieldPosition="0">
        <references count="2">
          <reference field="7" count="1" selected="0">
            <x v="122"/>
          </reference>
          <reference field="30" count="1" selected="0">
            <x v="1"/>
          </reference>
        </references>
      </pivotArea>
    </format>
    <format dxfId="394">
      <pivotArea outline="0" collapsedLevelsAreSubtotals="1" fieldPosition="0">
        <references count="2">
          <reference field="7" count="2" selected="0">
            <x v="127"/>
            <x v="128"/>
          </reference>
          <reference field="30" count="2" selected="0">
            <x v="0"/>
            <x v="1"/>
          </reference>
        </references>
      </pivotArea>
    </format>
    <format dxfId="393">
      <pivotArea dataOnly="0" labelOnly="1" outline="0" fieldPosition="0">
        <references count="2">
          <reference field="7" count="1" selected="0">
            <x v="88"/>
          </reference>
          <reference field="30" count="1">
            <x v="7"/>
          </reference>
        </references>
      </pivotArea>
    </format>
    <format dxfId="392">
      <pivotArea dataOnly="0" labelOnly="1" outline="0" fieldPosition="0">
        <references count="2">
          <reference field="7" count="1" selected="0">
            <x v="89"/>
          </reference>
          <reference field="30" count="1">
            <x v="7"/>
          </reference>
        </references>
      </pivotArea>
    </format>
    <format dxfId="391">
      <pivotArea dataOnly="0" labelOnly="1" outline="0" fieldPosition="0">
        <references count="2">
          <reference field="7" count="1" selected="0">
            <x v="108"/>
          </reference>
          <reference field="30" count="1">
            <x v="1"/>
          </reference>
        </references>
      </pivotArea>
    </format>
    <format dxfId="390">
      <pivotArea dataOnly="0" labelOnly="1" outline="0" fieldPosition="0">
        <references count="2">
          <reference field="7" count="1" selected="0">
            <x v="126"/>
          </reference>
          <reference field="30" count="1">
            <x v="1"/>
          </reference>
        </references>
      </pivotArea>
    </format>
    <format dxfId="389">
      <pivotArea outline="0" fieldPosition="0">
        <references count="2">
          <reference field="7" count="1" selected="0">
            <x v="122"/>
          </reference>
          <reference field="30" count="1" selected="0">
            <x v="1"/>
          </reference>
        </references>
      </pivotArea>
    </format>
    <format dxfId="388">
      <pivotArea dataOnly="0" labelOnly="1" outline="0" fieldPosition="0">
        <references count="2">
          <reference field="7" count="1" selected="0">
            <x v="122"/>
          </reference>
          <reference field="30" count="1">
            <x v="1"/>
          </reference>
        </references>
      </pivotArea>
    </format>
    <format dxfId="387">
      <pivotArea dataOnly="0" labelOnly="1" outline="0" fieldPosition="0">
        <references count="2">
          <reference field="7" count="1" selected="0">
            <x v="125"/>
          </reference>
          <reference field="30" count="1">
            <x v="4"/>
          </reference>
        </references>
      </pivotArea>
    </format>
    <format dxfId="386">
      <pivotArea outline="0" collapsedLevelsAreSubtotals="1" fieldPosition="0"/>
    </format>
    <format dxfId="385">
      <pivotArea dataOnly="0" labelOnly="1" outline="0" fieldPosition="0">
        <references count="2">
          <reference field="7" count="1" selected="0">
            <x v="90"/>
          </reference>
          <reference field="30" count="1">
            <x v="1"/>
          </reference>
        </references>
      </pivotArea>
    </format>
    <format dxfId="384">
      <pivotArea dataOnly="0" labelOnly="1" outline="0" fieldPosition="0">
        <references count="2">
          <reference field="7" count="1" selected="0">
            <x v="108"/>
          </reference>
          <reference field="30" count="1">
            <x v="5"/>
          </reference>
        </references>
      </pivotArea>
    </format>
    <format dxfId="383">
      <pivotArea dataOnly="0" labelOnly="1" outline="0" fieldPosition="0">
        <references count="2">
          <reference field="7" count="1" selected="0">
            <x v="118"/>
          </reference>
          <reference field="30" count="1">
            <x v="8"/>
          </reference>
        </references>
      </pivotArea>
    </format>
    <format dxfId="382">
      <pivotArea dataOnly="0" labelOnly="1" outline="0" fieldPosition="0">
        <references count="2">
          <reference field="7" count="1" selected="0">
            <x v="126"/>
          </reference>
          <reference field="30" count="1">
            <x v="5"/>
          </reference>
        </references>
      </pivotArea>
    </format>
    <format dxfId="381">
      <pivotArea dataOnly="0" labelOnly="1" outline="0" fieldPosition="0">
        <references count="2">
          <reference field="7" count="1" selected="0">
            <x v="2"/>
          </reference>
          <reference field="30" count="1">
            <x v="1"/>
          </reference>
        </references>
      </pivotArea>
    </format>
    <format dxfId="380">
      <pivotArea dataOnly="0" labelOnly="1" outline="0" fieldPosition="0">
        <references count="2">
          <reference field="7" count="1" selected="0">
            <x v="16"/>
          </reference>
          <reference field="30" count="1">
            <x v="0"/>
          </reference>
        </references>
      </pivotArea>
    </format>
    <format dxfId="379">
      <pivotArea dataOnly="0" labelOnly="1" outline="0" fieldPosition="0">
        <references count="2">
          <reference field="7" count="1" selected="0">
            <x v="20"/>
          </reference>
          <reference field="30" count="1">
            <x v="1"/>
          </reference>
        </references>
      </pivotArea>
    </format>
    <format dxfId="378">
      <pivotArea dataOnly="0" labelOnly="1" outline="0" fieldPosition="0">
        <references count="2">
          <reference field="7" count="1" selected="0">
            <x v="27"/>
          </reference>
          <reference field="30" count="1">
            <x v="4"/>
          </reference>
        </references>
      </pivotArea>
    </format>
    <format dxfId="377">
      <pivotArea dataOnly="0" labelOnly="1" outline="0" fieldPosition="0">
        <references count="2">
          <reference field="7" count="1" selected="0">
            <x v="30"/>
          </reference>
          <reference field="30" count="1">
            <x v="4"/>
          </reference>
        </references>
      </pivotArea>
    </format>
    <format dxfId="376">
      <pivotArea dataOnly="0" labelOnly="1" outline="0" fieldPosition="0">
        <references count="2">
          <reference field="7" count="1" selected="0">
            <x v="36"/>
          </reference>
          <reference field="30" count="1">
            <x v="1"/>
          </reference>
        </references>
      </pivotArea>
    </format>
    <format dxfId="375">
      <pivotArea dataOnly="0" labelOnly="1" outline="0" fieldPosition="0">
        <references count="2">
          <reference field="7" count="1" selected="0">
            <x v="43"/>
          </reference>
          <reference field="30" count="1">
            <x v="1"/>
          </reference>
        </references>
      </pivotArea>
    </format>
    <format dxfId="374">
      <pivotArea dataOnly="0" labelOnly="1" outline="0" fieldPosition="0">
        <references count="2">
          <reference field="7" count="1" selected="0">
            <x v="44"/>
          </reference>
          <reference field="30" count="1">
            <x v="1"/>
          </reference>
        </references>
      </pivotArea>
    </format>
    <format dxfId="373">
      <pivotArea dataOnly="0" labelOnly="1" outline="0" fieldPosition="0">
        <references count="2">
          <reference field="7" count="1" selected="0">
            <x v="46"/>
          </reference>
          <reference field="30" count="1">
            <x v="4"/>
          </reference>
        </references>
      </pivotArea>
    </format>
    <format dxfId="372">
      <pivotArea dataOnly="0" labelOnly="1" outline="0" fieldPosition="0">
        <references count="2">
          <reference field="7" count="1" selected="0">
            <x v="47"/>
          </reference>
          <reference field="30" count="1">
            <x v="2"/>
          </reference>
        </references>
      </pivotArea>
    </format>
    <format dxfId="371">
      <pivotArea dataOnly="0" labelOnly="1" outline="0" fieldPosition="0">
        <references count="2">
          <reference field="7" count="1" selected="0">
            <x v="62"/>
          </reference>
          <reference field="30" count="1">
            <x v="4"/>
          </reference>
        </references>
      </pivotArea>
    </format>
    <format dxfId="370">
      <pivotArea dataOnly="0" labelOnly="1" outline="0" fieldPosition="0">
        <references count="2">
          <reference field="7" count="1" selected="0">
            <x v="68"/>
          </reference>
          <reference field="30" count="1">
            <x v="4"/>
          </reference>
        </references>
      </pivotArea>
    </format>
    <format dxfId="369">
      <pivotArea dataOnly="0" labelOnly="1" outline="0" fieldPosition="0">
        <references count="2">
          <reference field="7" count="1" selected="0">
            <x v="73"/>
          </reference>
          <reference field="30" count="1">
            <x v="8"/>
          </reference>
        </references>
      </pivotArea>
    </format>
    <format dxfId="368">
      <pivotArea dataOnly="0" labelOnly="1" outline="0" fieldPosition="0">
        <references count="2">
          <reference field="7" count="1" selected="0">
            <x v="75"/>
          </reference>
          <reference field="30" count="1">
            <x v="4"/>
          </reference>
        </references>
      </pivotArea>
    </format>
    <format dxfId="367">
      <pivotArea dataOnly="0" labelOnly="1" outline="0" fieldPosition="0">
        <references count="2">
          <reference field="7" count="1" selected="0">
            <x v="76"/>
          </reference>
          <reference field="30" count="1">
            <x v="4"/>
          </reference>
        </references>
      </pivotArea>
    </format>
    <format dxfId="366">
      <pivotArea dataOnly="0" labelOnly="1" outline="0" fieldPosition="0">
        <references count="2">
          <reference field="7" count="1" selected="0">
            <x v="77"/>
          </reference>
          <reference field="30" count="1">
            <x v="4"/>
          </reference>
        </references>
      </pivotArea>
    </format>
    <format dxfId="365">
      <pivotArea dataOnly="0" labelOnly="1" outline="0" fieldPosition="0">
        <references count="2">
          <reference field="7" count="1" selected="0">
            <x v="78"/>
          </reference>
          <reference field="30" count="1">
            <x v="4"/>
          </reference>
        </references>
      </pivotArea>
    </format>
    <format dxfId="364">
      <pivotArea dataOnly="0" labelOnly="1" outline="0" fieldPosition="0">
        <references count="2">
          <reference field="7" count="1" selected="0">
            <x v="79"/>
          </reference>
          <reference field="30" count="1">
            <x v="4"/>
          </reference>
        </references>
      </pivotArea>
    </format>
    <format dxfId="363">
      <pivotArea dataOnly="0" labelOnly="1" outline="0" fieldPosition="0">
        <references count="2">
          <reference field="7" count="1" selected="0">
            <x v="80"/>
          </reference>
          <reference field="30" count="1">
            <x v="4"/>
          </reference>
        </references>
      </pivotArea>
    </format>
    <format dxfId="362">
      <pivotArea dataOnly="0" labelOnly="1" outline="0" fieldPosition="0">
        <references count="2">
          <reference field="7" count="1" selected="0">
            <x v="81"/>
          </reference>
          <reference field="30" count="1">
            <x v="0"/>
          </reference>
        </references>
      </pivotArea>
    </format>
    <format dxfId="361">
      <pivotArea dataOnly="0" labelOnly="1" outline="0" fieldPosition="0">
        <references count="2">
          <reference field="7" count="1" selected="0">
            <x v="82"/>
          </reference>
          <reference field="30" count="1">
            <x v="8"/>
          </reference>
        </references>
      </pivotArea>
    </format>
    <format dxfId="360">
      <pivotArea dataOnly="0" labelOnly="1" outline="0" fieldPosition="0">
        <references count="2">
          <reference field="7" count="1" selected="0">
            <x v="83"/>
          </reference>
          <reference field="30" count="1">
            <x v="4"/>
          </reference>
        </references>
      </pivotArea>
    </format>
    <format dxfId="359">
      <pivotArea dataOnly="0" labelOnly="1" outline="0" fieldPosition="0">
        <references count="2">
          <reference field="7" count="1" selected="0">
            <x v="84"/>
          </reference>
          <reference field="30" count="1">
            <x v="1"/>
          </reference>
        </references>
      </pivotArea>
    </format>
    <format dxfId="358">
      <pivotArea dataOnly="0" labelOnly="1" outline="0" fieldPosition="0">
        <references count="2">
          <reference field="7" count="1" selected="0">
            <x v="85"/>
          </reference>
          <reference field="30" count="1">
            <x v="4"/>
          </reference>
        </references>
      </pivotArea>
    </format>
    <format dxfId="357">
      <pivotArea dataOnly="0" labelOnly="1" outline="0" fieldPosition="0">
        <references count="2">
          <reference field="7" count="1" selected="0">
            <x v="86"/>
          </reference>
          <reference field="30" count="1">
            <x v="4"/>
          </reference>
        </references>
      </pivotArea>
    </format>
    <format dxfId="356">
      <pivotArea dataOnly="0" labelOnly="1" outline="0" fieldPosition="0">
        <references count="2">
          <reference field="7" count="1" selected="0">
            <x v="87"/>
          </reference>
          <reference field="30" count="1">
            <x v="8"/>
          </reference>
        </references>
      </pivotArea>
    </format>
    <format dxfId="355">
      <pivotArea dataOnly="0" labelOnly="1" outline="0" fieldPosition="0">
        <references count="2">
          <reference field="7" count="1" selected="0">
            <x v="88"/>
          </reference>
          <reference field="30" count="1">
            <x v="7"/>
          </reference>
        </references>
      </pivotArea>
    </format>
    <format dxfId="354">
      <pivotArea dataOnly="0" labelOnly="1" outline="0" fieldPosition="0">
        <references count="2">
          <reference field="7" count="1" selected="0">
            <x v="89"/>
          </reference>
          <reference field="30" count="1">
            <x v="7"/>
          </reference>
        </references>
      </pivotArea>
    </format>
    <format dxfId="353">
      <pivotArea dataOnly="0" labelOnly="1" outline="0" fieldPosition="0">
        <references count="2">
          <reference field="7" count="1" selected="0">
            <x v="90"/>
          </reference>
          <reference field="30" count="1">
            <x v="8"/>
          </reference>
        </references>
      </pivotArea>
    </format>
    <format dxfId="352">
      <pivotArea dataOnly="0" labelOnly="1" outline="0" fieldPosition="0">
        <references count="2">
          <reference field="7" count="1" selected="0">
            <x v="91"/>
          </reference>
          <reference field="30" count="1">
            <x v="2"/>
          </reference>
        </references>
      </pivotArea>
    </format>
    <format dxfId="351">
      <pivotArea dataOnly="0" labelOnly="1" outline="0" fieldPosition="0">
        <references count="2">
          <reference field="7" count="1" selected="0">
            <x v="92"/>
          </reference>
          <reference field="30" count="1">
            <x v="7"/>
          </reference>
        </references>
      </pivotArea>
    </format>
    <format dxfId="350">
      <pivotArea dataOnly="0" labelOnly="1" outline="0" fieldPosition="0">
        <references count="2">
          <reference field="7" count="1" selected="0">
            <x v="93"/>
          </reference>
          <reference field="30" count="1">
            <x v="7"/>
          </reference>
        </references>
      </pivotArea>
    </format>
    <format dxfId="349">
      <pivotArea dataOnly="0" labelOnly="1" outline="0" fieldPosition="0">
        <references count="2">
          <reference field="7" count="1" selected="0">
            <x v="94"/>
          </reference>
          <reference field="30" count="1">
            <x v="8"/>
          </reference>
        </references>
      </pivotArea>
    </format>
    <format dxfId="348">
      <pivotArea dataOnly="0" labelOnly="1" outline="0" fieldPosition="0">
        <references count="2">
          <reference field="7" count="1" selected="0">
            <x v="95"/>
          </reference>
          <reference field="30" count="1">
            <x v="0"/>
          </reference>
        </references>
      </pivotArea>
    </format>
    <format dxfId="347">
      <pivotArea dataOnly="0" labelOnly="1" outline="0" fieldPosition="0">
        <references count="2">
          <reference field="7" count="1" selected="0">
            <x v="96"/>
          </reference>
          <reference field="30" count="1">
            <x v="4"/>
          </reference>
        </references>
      </pivotArea>
    </format>
    <format dxfId="346">
      <pivotArea dataOnly="0" labelOnly="1" outline="0" fieldPosition="0">
        <references count="2">
          <reference field="7" count="1" selected="0">
            <x v="97"/>
          </reference>
          <reference field="30" count="1">
            <x v="4"/>
          </reference>
        </references>
      </pivotArea>
    </format>
    <format dxfId="345">
      <pivotArea dataOnly="0" labelOnly="1" outline="0" fieldPosition="0">
        <references count="2">
          <reference field="7" count="1" selected="0">
            <x v="98"/>
          </reference>
          <reference field="30" count="1">
            <x v="4"/>
          </reference>
        </references>
      </pivotArea>
    </format>
    <format dxfId="344">
      <pivotArea dataOnly="0" labelOnly="1" outline="0" fieldPosition="0">
        <references count="2">
          <reference field="7" count="1" selected="0">
            <x v="99"/>
          </reference>
          <reference field="30" count="1">
            <x v="4"/>
          </reference>
        </references>
      </pivotArea>
    </format>
    <format dxfId="343">
      <pivotArea dataOnly="0" labelOnly="1" outline="0" fieldPosition="0">
        <references count="2">
          <reference field="7" count="1" selected="0">
            <x v="100"/>
          </reference>
          <reference field="30" count="1">
            <x v="8"/>
          </reference>
        </references>
      </pivotArea>
    </format>
    <format dxfId="342">
      <pivotArea dataOnly="0" labelOnly="1" outline="0" fieldPosition="0">
        <references count="2">
          <reference field="7" count="1" selected="0">
            <x v="101"/>
          </reference>
          <reference field="30" count="1">
            <x v="4"/>
          </reference>
        </references>
      </pivotArea>
    </format>
    <format dxfId="341">
      <pivotArea dataOnly="0" labelOnly="1" outline="0" fieldPosition="0">
        <references count="2">
          <reference field="7" count="1" selected="0">
            <x v="102"/>
          </reference>
          <reference field="30" count="1">
            <x v="4"/>
          </reference>
        </references>
      </pivotArea>
    </format>
    <format dxfId="340">
      <pivotArea dataOnly="0" labelOnly="1" outline="0" fieldPosition="0">
        <references count="2">
          <reference field="7" count="1" selected="0">
            <x v="103"/>
          </reference>
          <reference field="30" count="1">
            <x v="4"/>
          </reference>
        </references>
      </pivotArea>
    </format>
    <format dxfId="339">
      <pivotArea dataOnly="0" labelOnly="1" outline="0" fieldPosition="0">
        <references count="2">
          <reference field="7" count="1" selected="0">
            <x v="104"/>
          </reference>
          <reference field="30" count="1">
            <x v="0"/>
          </reference>
        </references>
      </pivotArea>
    </format>
    <format dxfId="338">
      <pivotArea dataOnly="0" labelOnly="1" outline="0" fieldPosition="0">
        <references count="2">
          <reference field="7" count="1" selected="0">
            <x v="105"/>
          </reference>
          <reference field="30" count="1">
            <x v="0"/>
          </reference>
        </references>
      </pivotArea>
    </format>
    <format dxfId="337">
      <pivotArea dataOnly="0" labelOnly="1" outline="0" fieldPosition="0">
        <references count="2">
          <reference field="7" count="1" selected="0">
            <x v="106"/>
          </reference>
          <reference field="30" count="1">
            <x v="2"/>
          </reference>
        </references>
      </pivotArea>
    </format>
    <format dxfId="336">
      <pivotArea dataOnly="0" labelOnly="1" outline="0" fieldPosition="0">
        <references count="2">
          <reference field="7" count="1" selected="0">
            <x v="107"/>
          </reference>
          <reference field="30" count="1">
            <x v="4"/>
          </reference>
        </references>
      </pivotArea>
    </format>
    <format dxfId="335">
      <pivotArea dataOnly="0" labelOnly="1" outline="0" fieldPosition="0">
        <references count="2">
          <reference field="7" count="1" selected="0">
            <x v="108"/>
          </reference>
          <reference field="30" count="1">
            <x v="4"/>
          </reference>
        </references>
      </pivotArea>
    </format>
    <format dxfId="334">
      <pivotArea dataOnly="0" labelOnly="1" outline="0" fieldPosition="0">
        <references count="2">
          <reference field="7" count="1" selected="0">
            <x v="109"/>
          </reference>
          <reference field="30" count="1">
            <x v="2"/>
          </reference>
        </references>
      </pivotArea>
    </format>
    <format dxfId="333">
      <pivotArea dataOnly="0" labelOnly="1" outline="0" fieldPosition="0">
        <references count="2">
          <reference field="7" count="1" selected="0">
            <x v="110"/>
          </reference>
          <reference field="30" count="1">
            <x v="4"/>
          </reference>
        </references>
      </pivotArea>
    </format>
    <format dxfId="332">
      <pivotArea dataOnly="0" labelOnly="1" outline="0" fieldPosition="0">
        <references count="2">
          <reference field="7" count="1" selected="0">
            <x v="111"/>
          </reference>
          <reference field="30" count="1">
            <x v="4"/>
          </reference>
        </references>
      </pivotArea>
    </format>
    <format dxfId="331">
      <pivotArea dataOnly="0" labelOnly="1" outline="0" fieldPosition="0">
        <references count="2">
          <reference field="7" count="1" selected="0">
            <x v="112"/>
          </reference>
          <reference field="30" count="1">
            <x v="2"/>
          </reference>
        </references>
      </pivotArea>
    </format>
    <format dxfId="330">
      <pivotArea dataOnly="0" labelOnly="1" outline="0" fieldPosition="0">
        <references count="2">
          <reference field="7" count="1" selected="0">
            <x v="113"/>
          </reference>
          <reference field="30" count="1">
            <x v="4"/>
          </reference>
        </references>
      </pivotArea>
    </format>
    <format dxfId="329">
      <pivotArea dataOnly="0" labelOnly="1" outline="0" fieldPosition="0">
        <references count="2">
          <reference field="7" count="1" selected="0">
            <x v="114"/>
          </reference>
          <reference field="30" count="1">
            <x v="0"/>
          </reference>
        </references>
      </pivotArea>
    </format>
    <format dxfId="328">
      <pivotArea dataOnly="0" labelOnly="1" outline="0" fieldPosition="0">
        <references count="2">
          <reference field="7" count="1" selected="0">
            <x v="115"/>
          </reference>
          <reference field="30" count="1">
            <x v="8"/>
          </reference>
        </references>
      </pivotArea>
    </format>
    <format dxfId="327">
      <pivotArea dataOnly="0" labelOnly="1" outline="0" fieldPosition="0">
        <references count="2">
          <reference field="7" count="1" selected="0">
            <x v="116"/>
          </reference>
          <reference field="30" count="1">
            <x v="1"/>
          </reference>
        </references>
      </pivotArea>
    </format>
    <format dxfId="326">
      <pivotArea dataOnly="0" labelOnly="1" outline="0" fieldPosition="0">
        <references count="2">
          <reference field="7" count="1" selected="0">
            <x v="117"/>
          </reference>
          <reference field="30" count="1">
            <x v="4"/>
          </reference>
        </references>
      </pivotArea>
    </format>
    <format dxfId="325">
      <pivotArea dataOnly="0" labelOnly="1" outline="0" fieldPosition="0">
        <references count="2">
          <reference field="7" count="1" selected="0">
            <x v="118"/>
          </reference>
          <reference field="30" count="1">
            <x v="4"/>
          </reference>
        </references>
      </pivotArea>
    </format>
    <format dxfId="324">
      <pivotArea dataOnly="0" labelOnly="1" outline="0" fieldPosition="0">
        <references count="2">
          <reference field="7" count="1" selected="0">
            <x v="119"/>
          </reference>
          <reference field="30" count="1">
            <x v="4"/>
          </reference>
        </references>
      </pivotArea>
    </format>
    <format dxfId="323">
      <pivotArea dataOnly="0" labelOnly="1" outline="0" fieldPosition="0">
        <references count="2">
          <reference field="7" count="1" selected="0">
            <x v="120"/>
          </reference>
          <reference field="30" count="1">
            <x v="7"/>
          </reference>
        </references>
      </pivotArea>
    </format>
    <format dxfId="322">
      <pivotArea dataOnly="0" labelOnly="1" outline="0" fieldPosition="0">
        <references count="2">
          <reference field="7" count="1" selected="0">
            <x v="121"/>
          </reference>
          <reference field="30" count="1">
            <x v="4"/>
          </reference>
        </references>
      </pivotArea>
    </format>
    <format dxfId="321">
      <pivotArea dataOnly="0" labelOnly="1" outline="0" fieldPosition="0">
        <references count="2">
          <reference field="7" count="1" selected="0">
            <x v="122"/>
          </reference>
          <reference field="30" count="1">
            <x v="4"/>
          </reference>
        </references>
      </pivotArea>
    </format>
    <format dxfId="320">
      <pivotArea dataOnly="0" labelOnly="1" outline="0" fieldPosition="0">
        <references count="2">
          <reference field="7" count="1" selected="0">
            <x v="123"/>
          </reference>
          <reference field="30" count="1">
            <x v="1"/>
          </reference>
        </references>
      </pivotArea>
    </format>
    <format dxfId="319">
      <pivotArea dataOnly="0" labelOnly="1" outline="0" fieldPosition="0">
        <references count="2">
          <reference field="7" count="1" selected="0">
            <x v="124"/>
          </reference>
          <reference field="30" count="1">
            <x v="4"/>
          </reference>
        </references>
      </pivotArea>
    </format>
    <format dxfId="318">
      <pivotArea dataOnly="0" labelOnly="1" outline="0" fieldPosition="0">
        <references count="2">
          <reference field="7" count="1" selected="0">
            <x v="125"/>
          </reference>
          <reference field="30" count="1">
            <x v="4"/>
          </reference>
        </references>
      </pivotArea>
    </format>
    <format dxfId="317">
      <pivotArea dataOnly="0" labelOnly="1" outline="0" fieldPosition="0">
        <references count="2">
          <reference field="7" count="1" selected="0">
            <x v="126"/>
          </reference>
          <reference field="30" count="1">
            <x v="1"/>
          </reference>
        </references>
      </pivotArea>
    </format>
    <format dxfId="316">
      <pivotArea dataOnly="0" labelOnly="1" outline="0" fieldPosition="0">
        <references count="2">
          <reference field="7" count="1" selected="0">
            <x v="127"/>
          </reference>
          <reference field="30" count="1">
            <x v="4"/>
          </reference>
        </references>
      </pivotArea>
    </format>
    <format dxfId="315">
      <pivotArea dataOnly="0" labelOnly="1" outline="0" fieldPosition="0">
        <references count="2">
          <reference field="7" count="1" selected="0">
            <x v="128"/>
          </reference>
          <reference field="30" count="1">
            <x v="4"/>
          </reference>
        </references>
      </pivotArea>
    </format>
    <format dxfId="314">
      <pivotArea dataOnly="0" labelOnly="1" outline="0" fieldPosition="0">
        <references count="2">
          <reference field="7" count="1" selected="0">
            <x v="129"/>
          </reference>
          <reference field="30" count="1">
            <x v="1"/>
          </reference>
        </references>
      </pivotArea>
    </format>
    <format dxfId="313">
      <pivotArea dataOnly="0" labelOnly="1" outline="0" fieldPosition="0">
        <references count="2">
          <reference field="7" count="1" selected="0">
            <x v="130"/>
          </reference>
          <reference field="30" count="1">
            <x v="1"/>
          </reference>
        </references>
      </pivotArea>
    </format>
    <format dxfId="312">
      <pivotArea dataOnly="0" labelOnly="1" outline="0" fieldPosition="0">
        <references count="2">
          <reference field="7" count="1" selected="0">
            <x v="131"/>
          </reference>
          <reference field="30" count="1">
            <x v="4"/>
          </reference>
        </references>
      </pivotArea>
    </format>
    <format dxfId="311">
      <pivotArea dataOnly="0" labelOnly="1" outline="0" fieldPosition="0">
        <references count="2">
          <reference field="7" count="1" selected="0">
            <x v="132"/>
          </reference>
          <reference field="30" count="1">
            <x v="4"/>
          </reference>
        </references>
      </pivotArea>
    </format>
    <format dxfId="310">
      <pivotArea dataOnly="0" labelOnly="1" outline="0" fieldPosition="0">
        <references count="2">
          <reference field="7" count="1" selected="0">
            <x v="133"/>
          </reference>
          <reference field="30" count="1">
            <x v="4"/>
          </reference>
        </references>
      </pivotArea>
    </format>
    <format dxfId="309">
      <pivotArea dataOnly="0" labelOnly="1" outline="0" fieldPosition="0">
        <references count="2">
          <reference field="7" count="1" selected="0">
            <x v="2"/>
          </reference>
          <reference field="30" count="1">
            <x v="1"/>
          </reference>
        </references>
      </pivotArea>
    </format>
    <format dxfId="308">
      <pivotArea dataOnly="0" labelOnly="1" outline="0" fieldPosition="0">
        <references count="2">
          <reference field="7" count="1" selected="0">
            <x v="16"/>
          </reference>
          <reference field="30" count="1">
            <x v="0"/>
          </reference>
        </references>
      </pivotArea>
    </format>
    <format dxfId="307">
      <pivotArea dataOnly="0" labelOnly="1" outline="0" fieldPosition="0">
        <references count="2">
          <reference field="7" count="1" selected="0">
            <x v="20"/>
          </reference>
          <reference field="30" count="1">
            <x v="1"/>
          </reference>
        </references>
      </pivotArea>
    </format>
    <format dxfId="306">
      <pivotArea dataOnly="0" labelOnly="1" outline="0" fieldPosition="0">
        <references count="2">
          <reference field="7" count="1" selected="0">
            <x v="27"/>
          </reference>
          <reference field="30" count="1">
            <x v="4"/>
          </reference>
        </references>
      </pivotArea>
    </format>
    <format dxfId="305">
      <pivotArea dataOnly="0" labelOnly="1" outline="0" fieldPosition="0">
        <references count="2">
          <reference field="7" count="1" selected="0">
            <x v="30"/>
          </reference>
          <reference field="30" count="1">
            <x v="4"/>
          </reference>
        </references>
      </pivotArea>
    </format>
    <format dxfId="304">
      <pivotArea dataOnly="0" labelOnly="1" outline="0" fieldPosition="0">
        <references count="2">
          <reference field="7" count="1" selected="0">
            <x v="36"/>
          </reference>
          <reference field="30" count="1">
            <x v="1"/>
          </reference>
        </references>
      </pivotArea>
    </format>
    <format dxfId="303">
      <pivotArea dataOnly="0" labelOnly="1" outline="0" fieldPosition="0">
        <references count="2">
          <reference field="7" count="1" selected="0">
            <x v="43"/>
          </reference>
          <reference field="30" count="1">
            <x v="1"/>
          </reference>
        </references>
      </pivotArea>
    </format>
    <format dxfId="302">
      <pivotArea dataOnly="0" labelOnly="1" outline="0" fieldPosition="0">
        <references count="2">
          <reference field="7" count="1" selected="0">
            <x v="44"/>
          </reference>
          <reference field="30" count="1">
            <x v="1"/>
          </reference>
        </references>
      </pivotArea>
    </format>
    <format dxfId="301">
      <pivotArea dataOnly="0" labelOnly="1" outline="0" fieldPosition="0">
        <references count="2">
          <reference field="7" count="1" selected="0">
            <x v="46"/>
          </reference>
          <reference field="30" count="1">
            <x v="4"/>
          </reference>
        </references>
      </pivotArea>
    </format>
    <format dxfId="300">
      <pivotArea dataOnly="0" labelOnly="1" outline="0" fieldPosition="0">
        <references count="2">
          <reference field="7" count="1" selected="0">
            <x v="47"/>
          </reference>
          <reference field="30" count="1">
            <x v="2"/>
          </reference>
        </references>
      </pivotArea>
    </format>
    <format dxfId="299">
      <pivotArea dataOnly="0" labelOnly="1" outline="0" fieldPosition="0">
        <references count="2">
          <reference field="7" count="1" selected="0">
            <x v="62"/>
          </reference>
          <reference field="30" count="1">
            <x v="4"/>
          </reference>
        </references>
      </pivotArea>
    </format>
    <format dxfId="298">
      <pivotArea dataOnly="0" labelOnly="1" outline="0" fieldPosition="0">
        <references count="2">
          <reference field="7" count="1" selected="0">
            <x v="68"/>
          </reference>
          <reference field="30" count="1">
            <x v="4"/>
          </reference>
        </references>
      </pivotArea>
    </format>
    <format dxfId="297">
      <pivotArea dataOnly="0" labelOnly="1" outline="0" fieldPosition="0">
        <references count="2">
          <reference field="7" count="1" selected="0">
            <x v="73"/>
          </reference>
          <reference field="30" count="1">
            <x v="8"/>
          </reference>
        </references>
      </pivotArea>
    </format>
    <format dxfId="296">
      <pivotArea dataOnly="0" labelOnly="1" outline="0" fieldPosition="0">
        <references count="2">
          <reference field="7" count="1" selected="0">
            <x v="75"/>
          </reference>
          <reference field="30" count="1">
            <x v="4"/>
          </reference>
        </references>
      </pivotArea>
    </format>
    <format dxfId="295">
      <pivotArea dataOnly="0" labelOnly="1" outline="0" fieldPosition="0">
        <references count="2">
          <reference field="7" count="1" selected="0">
            <x v="76"/>
          </reference>
          <reference field="30" count="1">
            <x v="4"/>
          </reference>
        </references>
      </pivotArea>
    </format>
    <format dxfId="294">
      <pivotArea dataOnly="0" labelOnly="1" outline="0" fieldPosition="0">
        <references count="2">
          <reference field="7" count="1" selected="0">
            <x v="77"/>
          </reference>
          <reference field="30" count="1">
            <x v="4"/>
          </reference>
        </references>
      </pivotArea>
    </format>
    <format dxfId="293">
      <pivotArea dataOnly="0" labelOnly="1" outline="0" fieldPosition="0">
        <references count="2">
          <reference field="7" count="1" selected="0">
            <x v="78"/>
          </reference>
          <reference field="30" count="1">
            <x v="4"/>
          </reference>
        </references>
      </pivotArea>
    </format>
    <format dxfId="292">
      <pivotArea dataOnly="0" labelOnly="1" outline="0" fieldPosition="0">
        <references count="2">
          <reference field="7" count="1" selected="0">
            <x v="79"/>
          </reference>
          <reference field="30" count="1">
            <x v="4"/>
          </reference>
        </references>
      </pivotArea>
    </format>
    <format dxfId="291">
      <pivotArea dataOnly="0" labelOnly="1" outline="0" fieldPosition="0">
        <references count="2">
          <reference field="7" count="1" selected="0">
            <x v="80"/>
          </reference>
          <reference field="30" count="1">
            <x v="4"/>
          </reference>
        </references>
      </pivotArea>
    </format>
    <format dxfId="290">
      <pivotArea dataOnly="0" labelOnly="1" outline="0" fieldPosition="0">
        <references count="2">
          <reference field="7" count="1" selected="0">
            <x v="81"/>
          </reference>
          <reference field="30" count="1">
            <x v="0"/>
          </reference>
        </references>
      </pivotArea>
    </format>
    <format dxfId="289">
      <pivotArea dataOnly="0" labelOnly="1" outline="0" fieldPosition="0">
        <references count="2">
          <reference field="7" count="1" selected="0">
            <x v="82"/>
          </reference>
          <reference field="30" count="1">
            <x v="8"/>
          </reference>
        </references>
      </pivotArea>
    </format>
    <format dxfId="288">
      <pivotArea dataOnly="0" labelOnly="1" outline="0" fieldPosition="0">
        <references count="2">
          <reference field="7" count="1" selected="0">
            <x v="83"/>
          </reference>
          <reference field="30" count="1">
            <x v="4"/>
          </reference>
        </references>
      </pivotArea>
    </format>
    <format dxfId="287">
      <pivotArea dataOnly="0" labelOnly="1" outline="0" fieldPosition="0">
        <references count="2">
          <reference field="7" count="1" selected="0">
            <x v="84"/>
          </reference>
          <reference field="30" count="1">
            <x v="1"/>
          </reference>
        </references>
      </pivotArea>
    </format>
    <format dxfId="286">
      <pivotArea dataOnly="0" labelOnly="1" outline="0" fieldPosition="0">
        <references count="2">
          <reference field="7" count="1" selected="0">
            <x v="85"/>
          </reference>
          <reference field="30" count="1">
            <x v="4"/>
          </reference>
        </references>
      </pivotArea>
    </format>
    <format dxfId="285">
      <pivotArea dataOnly="0" labelOnly="1" outline="0" fieldPosition="0">
        <references count="2">
          <reference field="7" count="1" selected="0">
            <x v="86"/>
          </reference>
          <reference field="30" count="1">
            <x v="4"/>
          </reference>
        </references>
      </pivotArea>
    </format>
    <format dxfId="284">
      <pivotArea dataOnly="0" labelOnly="1" outline="0" fieldPosition="0">
        <references count="2">
          <reference field="7" count="1" selected="0">
            <x v="87"/>
          </reference>
          <reference field="30" count="1">
            <x v="8"/>
          </reference>
        </references>
      </pivotArea>
    </format>
    <format dxfId="283">
      <pivotArea dataOnly="0" labelOnly="1" outline="0" fieldPosition="0">
        <references count="2">
          <reference field="7" count="1" selected="0">
            <x v="88"/>
          </reference>
          <reference field="30" count="1">
            <x v="7"/>
          </reference>
        </references>
      </pivotArea>
    </format>
    <format dxfId="282">
      <pivotArea dataOnly="0" labelOnly="1" outline="0" fieldPosition="0">
        <references count="2">
          <reference field="7" count="1" selected="0">
            <x v="89"/>
          </reference>
          <reference field="30" count="1">
            <x v="7"/>
          </reference>
        </references>
      </pivotArea>
    </format>
    <format dxfId="281">
      <pivotArea dataOnly="0" labelOnly="1" outline="0" fieldPosition="0">
        <references count="2">
          <reference field="7" count="1" selected="0">
            <x v="90"/>
          </reference>
          <reference field="30" count="1">
            <x v="8"/>
          </reference>
        </references>
      </pivotArea>
    </format>
    <format dxfId="280">
      <pivotArea dataOnly="0" labelOnly="1" outline="0" fieldPosition="0">
        <references count="2">
          <reference field="7" count="1" selected="0">
            <x v="91"/>
          </reference>
          <reference field="30" count="1">
            <x v="2"/>
          </reference>
        </references>
      </pivotArea>
    </format>
    <format dxfId="279">
      <pivotArea dataOnly="0" labelOnly="1" outline="0" fieldPosition="0">
        <references count="2">
          <reference field="7" count="1" selected="0">
            <x v="92"/>
          </reference>
          <reference field="30" count="1">
            <x v="7"/>
          </reference>
        </references>
      </pivotArea>
    </format>
    <format dxfId="278">
      <pivotArea dataOnly="0" labelOnly="1" outline="0" fieldPosition="0">
        <references count="2">
          <reference field="7" count="1" selected="0">
            <x v="93"/>
          </reference>
          <reference field="30" count="1">
            <x v="7"/>
          </reference>
        </references>
      </pivotArea>
    </format>
    <format dxfId="277">
      <pivotArea dataOnly="0" labelOnly="1" outline="0" fieldPosition="0">
        <references count="2">
          <reference field="7" count="1" selected="0">
            <x v="94"/>
          </reference>
          <reference field="30" count="1">
            <x v="8"/>
          </reference>
        </references>
      </pivotArea>
    </format>
    <format dxfId="276">
      <pivotArea dataOnly="0" labelOnly="1" outline="0" fieldPosition="0">
        <references count="2">
          <reference field="7" count="1" selected="0">
            <x v="95"/>
          </reference>
          <reference field="30" count="1">
            <x v="0"/>
          </reference>
        </references>
      </pivotArea>
    </format>
    <format dxfId="275">
      <pivotArea dataOnly="0" labelOnly="1" outline="0" fieldPosition="0">
        <references count="2">
          <reference field="7" count="1" selected="0">
            <x v="96"/>
          </reference>
          <reference field="30" count="1">
            <x v="4"/>
          </reference>
        </references>
      </pivotArea>
    </format>
    <format dxfId="274">
      <pivotArea dataOnly="0" labelOnly="1" outline="0" fieldPosition="0">
        <references count="2">
          <reference field="7" count="1" selected="0">
            <x v="97"/>
          </reference>
          <reference field="30" count="1">
            <x v="4"/>
          </reference>
        </references>
      </pivotArea>
    </format>
    <format dxfId="273">
      <pivotArea dataOnly="0" labelOnly="1" outline="0" fieldPosition="0">
        <references count="2">
          <reference field="7" count="1" selected="0">
            <x v="98"/>
          </reference>
          <reference field="30" count="1">
            <x v="4"/>
          </reference>
        </references>
      </pivotArea>
    </format>
    <format dxfId="272">
      <pivotArea dataOnly="0" labelOnly="1" outline="0" fieldPosition="0">
        <references count="2">
          <reference field="7" count="1" selected="0">
            <x v="99"/>
          </reference>
          <reference field="30" count="1">
            <x v="4"/>
          </reference>
        </references>
      </pivotArea>
    </format>
    <format dxfId="271">
      <pivotArea dataOnly="0" labelOnly="1" outline="0" fieldPosition="0">
        <references count="2">
          <reference field="7" count="1" selected="0">
            <x v="100"/>
          </reference>
          <reference field="30" count="1">
            <x v="8"/>
          </reference>
        </references>
      </pivotArea>
    </format>
    <format dxfId="270">
      <pivotArea dataOnly="0" labelOnly="1" outline="0" fieldPosition="0">
        <references count="2">
          <reference field="7" count="1" selected="0">
            <x v="101"/>
          </reference>
          <reference field="30" count="1">
            <x v="4"/>
          </reference>
        </references>
      </pivotArea>
    </format>
    <format dxfId="269">
      <pivotArea dataOnly="0" labelOnly="1" outline="0" fieldPosition="0">
        <references count="2">
          <reference field="7" count="1" selected="0">
            <x v="102"/>
          </reference>
          <reference field="30" count="1">
            <x v="4"/>
          </reference>
        </references>
      </pivotArea>
    </format>
    <format dxfId="268">
      <pivotArea dataOnly="0" labelOnly="1" outline="0" fieldPosition="0">
        <references count="2">
          <reference field="7" count="1" selected="0">
            <x v="103"/>
          </reference>
          <reference field="30" count="1">
            <x v="4"/>
          </reference>
        </references>
      </pivotArea>
    </format>
    <format dxfId="267">
      <pivotArea dataOnly="0" labelOnly="1" outline="0" fieldPosition="0">
        <references count="2">
          <reference field="7" count="1" selected="0">
            <x v="104"/>
          </reference>
          <reference field="30" count="1">
            <x v="0"/>
          </reference>
        </references>
      </pivotArea>
    </format>
    <format dxfId="266">
      <pivotArea dataOnly="0" labelOnly="1" outline="0" fieldPosition="0">
        <references count="2">
          <reference field="7" count="1" selected="0">
            <x v="105"/>
          </reference>
          <reference field="30" count="1">
            <x v="0"/>
          </reference>
        </references>
      </pivotArea>
    </format>
    <format dxfId="265">
      <pivotArea dataOnly="0" labelOnly="1" outline="0" fieldPosition="0">
        <references count="2">
          <reference field="7" count="1" selected="0">
            <x v="106"/>
          </reference>
          <reference field="30" count="1">
            <x v="2"/>
          </reference>
        </references>
      </pivotArea>
    </format>
    <format dxfId="264">
      <pivotArea dataOnly="0" labelOnly="1" outline="0" fieldPosition="0">
        <references count="2">
          <reference field="7" count="1" selected="0">
            <x v="107"/>
          </reference>
          <reference field="30" count="1">
            <x v="4"/>
          </reference>
        </references>
      </pivotArea>
    </format>
    <format dxfId="263">
      <pivotArea dataOnly="0" labelOnly="1" outline="0" fieldPosition="0">
        <references count="2">
          <reference field="7" count="1" selected="0">
            <x v="108"/>
          </reference>
          <reference field="30" count="1">
            <x v="4"/>
          </reference>
        </references>
      </pivotArea>
    </format>
    <format dxfId="262">
      <pivotArea dataOnly="0" labelOnly="1" outline="0" fieldPosition="0">
        <references count="2">
          <reference field="7" count="1" selected="0">
            <x v="109"/>
          </reference>
          <reference field="30" count="1">
            <x v="2"/>
          </reference>
        </references>
      </pivotArea>
    </format>
    <format dxfId="261">
      <pivotArea dataOnly="0" labelOnly="1" outline="0" fieldPosition="0">
        <references count="2">
          <reference field="7" count="1" selected="0">
            <x v="110"/>
          </reference>
          <reference field="30" count="1">
            <x v="4"/>
          </reference>
        </references>
      </pivotArea>
    </format>
    <format dxfId="260">
      <pivotArea dataOnly="0" labelOnly="1" outline="0" fieldPosition="0">
        <references count="2">
          <reference field="7" count="1" selected="0">
            <x v="111"/>
          </reference>
          <reference field="30" count="1">
            <x v="4"/>
          </reference>
        </references>
      </pivotArea>
    </format>
    <format dxfId="259">
      <pivotArea dataOnly="0" labelOnly="1" outline="0" fieldPosition="0">
        <references count="2">
          <reference field="7" count="1" selected="0">
            <x v="112"/>
          </reference>
          <reference field="30" count="1">
            <x v="2"/>
          </reference>
        </references>
      </pivotArea>
    </format>
    <format dxfId="258">
      <pivotArea dataOnly="0" labelOnly="1" outline="0" fieldPosition="0">
        <references count="2">
          <reference field="7" count="1" selected="0">
            <x v="113"/>
          </reference>
          <reference field="30" count="1">
            <x v="4"/>
          </reference>
        </references>
      </pivotArea>
    </format>
    <format dxfId="257">
      <pivotArea dataOnly="0" labelOnly="1" outline="0" fieldPosition="0">
        <references count="2">
          <reference field="7" count="1" selected="0">
            <x v="114"/>
          </reference>
          <reference field="30" count="1">
            <x v="0"/>
          </reference>
        </references>
      </pivotArea>
    </format>
    <format dxfId="256">
      <pivotArea dataOnly="0" labelOnly="1" outline="0" fieldPosition="0">
        <references count="2">
          <reference field="7" count="1" selected="0">
            <x v="115"/>
          </reference>
          <reference field="30" count="1">
            <x v="8"/>
          </reference>
        </references>
      </pivotArea>
    </format>
    <format dxfId="255">
      <pivotArea dataOnly="0" labelOnly="1" outline="0" fieldPosition="0">
        <references count="2">
          <reference field="7" count="1" selected="0">
            <x v="116"/>
          </reference>
          <reference field="30" count="1">
            <x v="1"/>
          </reference>
        </references>
      </pivotArea>
    </format>
    <format dxfId="254">
      <pivotArea dataOnly="0" labelOnly="1" outline="0" fieldPosition="0">
        <references count="2">
          <reference field="7" count="1" selected="0">
            <x v="117"/>
          </reference>
          <reference field="30" count="1">
            <x v="4"/>
          </reference>
        </references>
      </pivotArea>
    </format>
    <format dxfId="253">
      <pivotArea dataOnly="0" labelOnly="1" outline="0" fieldPosition="0">
        <references count="2">
          <reference field="7" count="1" selected="0">
            <x v="118"/>
          </reference>
          <reference field="30" count="1">
            <x v="4"/>
          </reference>
        </references>
      </pivotArea>
    </format>
    <format dxfId="252">
      <pivotArea dataOnly="0" labelOnly="1" outline="0" fieldPosition="0">
        <references count="2">
          <reference field="7" count="1" selected="0">
            <x v="119"/>
          </reference>
          <reference field="30" count="1">
            <x v="4"/>
          </reference>
        </references>
      </pivotArea>
    </format>
    <format dxfId="251">
      <pivotArea dataOnly="0" labelOnly="1" outline="0" fieldPosition="0">
        <references count="2">
          <reference field="7" count="1" selected="0">
            <x v="120"/>
          </reference>
          <reference field="30" count="1">
            <x v="7"/>
          </reference>
        </references>
      </pivotArea>
    </format>
    <format dxfId="250">
      <pivotArea dataOnly="0" labelOnly="1" outline="0" fieldPosition="0">
        <references count="2">
          <reference field="7" count="1" selected="0">
            <x v="121"/>
          </reference>
          <reference field="30" count="1">
            <x v="4"/>
          </reference>
        </references>
      </pivotArea>
    </format>
    <format dxfId="249">
      <pivotArea dataOnly="0" labelOnly="1" outline="0" fieldPosition="0">
        <references count="2">
          <reference field="7" count="1" selected="0">
            <x v="122"/>
          </reference>
          <reference field="30" count="1">
            <x v="4"/>
          </reference>
        </references>
      </pivotArea>
    </format>
    <format dxfId="248">
      <pivotArea dataOnly="0" labelOnly="1" outline="0" fieldPosition="0">
        <references count="2">
          <reference field="7" count="1" selected="0">
            <x v="123"/>
          </reference>
          <reference field="30" count="1">
            <x v="1"/>
          </reference>
        </references>
      </pivotArea>
    </format>
    <format dxfId="247">
      <pivotArea dataOnly="0" labelOnly="1" outline="0" fieldPosition="0">
        <references count="2">
          <reference field="7" count="1" selected="0">
            <x v="124"/>
          </reference>
          <reference field="30" count="1">
            <x v="4"/>
          </reference>
        </references>
      </pivotArea>
    </format>
    <format dxfId="246">
      <pivotArea dataOnly="0" labelOnly="1" outline="0" fieldPosition="0">
        <references count="2">
          <reference field="7" count="1" selected="0">
            <x v="125"/>
          </reference>
          <reference field="30" count="1">
            <x v="4"/>
          </reference>
        </references>
      </pivotArea>
    </format>
    <format dxfId="245">
      <pivotArea dataOnly="0" labelOnly="1" outline="0" fieldPosition="0">
        <references count="2">
          <reference field="7" count="1" selected="0">
            <x v="126"/>
          </reference>
          <reference field="30" count="1">
            <x v="1"/>
          </reference>
        </references>
      </pivotArea>
    </format>
    <format dxfId="244">
      <pivotArea dataOnly="0" labelOnly="1" outline="0" fieldPosition="0">
        <references count="2">
          <reference field="7" count="1" selected="0">
            <x v="127"/>
          </reference>
          <reference field="30" count="1">
            <x v="4"/>
          </reference>
        </references>
      </pivotArea>
    </format>
    <format dxfId="243">
      <pivotArea dataOnly="0" labelOnly="1" outline="0" fieldPosition="0">
        <references count="2">
          <reference field="7" count="1" selected="0">
            <x v="128"/>
          </reference>
          <reference field="30" count="1">
            <x v="4"/>
          </reference>
        </references>
      </pivotArea>
    </format>
    <format dxfId="242">
      <pivotArea dataOnly="0" labelOnly="1" outline="0" fieldPosition="0">
        <references count="2">
          <reference field="7" count="1" selected="0">
            <x v="129"/>
          </reference>
          <reference field="30" count="1">
            <x v="1"/>
          </reference>
        </references>
      </pivotArea>
    </format>
    <format dxfId="241">
      <pivotArea dataOnly="0" labelOnly="1" outline="0" fieldPosition="0">
        <references count="2">
          <reference field="7" count="1" selected="0">
            <x v="130"/>
          </reference>
          <reference field="30" count="1">
            <x v="1"/>
          </reference>
        </references>
      </pivotArea>
    </format>
    <format dxfId="240">
      <pivotArea dataOnly="0" labelOnly="1" outline="0" fieldPosition="0">
        <references count="2">
          <reference field="7" count="1" selected="0">
            <x v="131"/>
          </reference>
          <reference field="30" count="1">
            <x v="4"/>
          </reference>
        </references>
      </pivotArea>
    </format>
    <format dxfId="239">
      <pivotArea dataOnly="0" labelOnly="1" outline="0" fieldPosition="0">
        <references count="2">
          <reference field="7" count="1" selected="0">
            <x v="132"/>
          </reference>
          <reference field="30" count="1">
            <x v="4"/>
          </reference>
        </references>
      </pivotArea>
    </format>
    <format dxfId="238">
      <pivotArea dataOnly="0" labelOnly="1" outline="0" fieldPosition="0">
        <references count="2">
          <reference field="7" count="1" selected="0">
            <x v="133"/>
          </reference>
          <reference field="30" count="1">
            <x v="4"/>
          </reference>
        </references>
      </pivotArea>
    </format>
    <format dxfId="237">
      <pivotArea outline="0" fieldPosition="0">
        <references count="2">
          <reference field="7" count="1" selected="0">
            <x v="27"/>
          </reference>
          <reference field="30" count="1" selected="0">
            <x v="4"/>
          </reference>
        </references>
      </pivotArea>
    </format>
    <format dxfId="236">
      <pivotArea outline="0" fieldPosition="0">
        <references count="2">
          <reference field="7" count="1" selected="0">
            <x v="46"/>
          </reference>
          <reference field="30" count="1" selected="0">
            <x v="4"/>
          </reference>
        </references>
      </pivotArea>
    </format>
    <format dxfId="235">
      <pivotArea outline="0" fieldPosition="0">
        <references count="2">
          <reference field="7" count="1" selected="0">
            <x v="80"/>
          </reference>
          <reference field="30" count="1" selected="0">
            <x v="4"/>
          </reference>
        </references>
      </pivotArea>
    </format>
    <format dxfId="234">
      <pivotArea outline="0" fieldPosition="0">
        <references count="2">
          <reference field="7" count="1" selected="0">
            <x v="81"/>
          </reference>
          <reference field="30" count="1" selected="0">
            <x v="0"/>
          </reference>
        </references>
      </pivotArea>
    </format>
    <format dxfId="233">
      <pivotArea outline="0" fieldPosition="0">
        <references count="2">
          <reference field="7" count="1" selected="0">
            <x v="84"/>
          </reference>
          <reference field="30" count="1" selected="0">
            <x v="1"/>
          </reference>
        </references>
      </pivotArea>
    </format>
    <format dxfId="232">
      <pivotArea outline="0" fieldPosition="0">
        <references count="2">
          <reference field="7" count="32" selected="0">
            <x v="85"/>
            <x v="86"/>
            <x v="87"/>
            <x v="88"/>
            <x v="89"/>
            <x v="90"/>
            <x v="91"/>
            <x v="92"/>
            <x v="93"/>
            <x v="94"/>
            <x v="95"/>
            <x v="96"/>
            <x v="97"/>
            <x v="98"/>
            <x v="99"/>
            <x v="100"/>
            <x v="101"/>
            <x v="102"/>
            <x v="103"/>
            <x v="104"/>
            <x v="105"/>
            <x v="106"/>
            <x v="107"/>
            <x v="108"/>
            <x v="109"/>
            <x v="110"/>
            <x v="111"/>
            <x v="112"/>
            <x v="113"/>
            <x v="114"/>
            <x v="115"/>
            <x v="116"/>
          </reference>
          <reference field="30" count="0" selected="0"/>
        </references>
      </pivotArea>
    </format>
    <format dxfId="231">
      <pivotArea outline="0" fieldPosition="0">
        <references count="2">
          <reference field="7" count="3" selected="0">
            <x v="118"/>
            <x v="119"/>
            <x v="120"/>
          </reference>
          <reference field="30" count="2" selected="0">
            <x v="4"/>
            <x v="7"/>
          </reference>
        </references>
      </pivotArea>
    </format>
    <format dxfId="230">
      <pivotArea dataOnly="0" labelOnly="1" outline="0" fieldPosition="0">
        <references count="1">
          <reference field="7" count="1">
            <x v="122"/>
          </reference>
        </references>
      </pivotArea>
    </format>
    <format dxfId="229">
      <pivotArea dataOnly="0" labelOnly="1" outline="0" fieldPosition="0">
        <references count="1">
          <reference field="7" count="1">
            <x v="125"/>
          </reference>
        </references>
      </pivotArea>
    </format>
    <format dxfId="228">
      <pivotArea outline="0" fieldPosition="0">
        <references count="2">
          <reference field="7" count="1" selected="0">
            <x v="125"/>
          </reference>
          <reference field="30" count="1" selected="0">
            <x v="4"/>
          </reference>
        </references>
      </pivotArea>
    </format>
    <format dxfId="227">
      <pivotArea dataOnly="0" labelOnly="1" outline="0" fieldPosition="0">
        <references count="2">
          <reference field="7" count="1" selected="0">
            <x v="125"/>
          </reference>
          <reference field="30" count="1">
            <x v="4"/>
          </reference>
        </references>
      </pivotArea>
    </format>
    <format dxfId="226">
      <pivotArea outline="0" fieldPosition="0">
        <references count="2">
          <reference field="7" count="2" selected="0">
            <x v="126"/>
            <x v="127"/>
          </reference>
          <reference field="30" count="2" selected="0">
            <x v="1"/>
            <x v="4"/>
          </reference>
        </references>
      </pivotArea>
    </format>
    <format dxfId="225">
      <pivotArea outline="0" fieldPosition="0">
        <references count="1">
          <reference field="7" count="5" selected="0">
            <x v="129"/>
            <x v="130"/>
            <x v="131"/>
            <x v="132"/>
            <x v="133"/>
          </reference>
        </references>
      </pivotArea>
    </format>
    <format dxfId="224">
      <pivotArea dataOnly="0" labelOnly="1" outline="0" fieldPosition="0">
        <references count="2">
          <reference field="7" count="1" selected="0">
            <x v="2"/>
          </reference>
          <reference field="30" count="1">
            <x v="1"/>
          </reference>
        </references>
      </pivotArea>
    </format>
    <format dxfId="223">
      <pivotArea dataOnly="0" labelOnly="1" outline="0" fieldPosition="0">
        <references count="2">
          <reference field="7" count="1" selected="0">
            <x v="16"/>
          </reference>
          <reference field="30" count="1">
            <x v="2"/>
          </reference>
        </references>
      </pivotArea>
    </format>
    <format dxfId="222">
      <pivotArea dataOnly="0" labelOnly="1" outline="0" fieldPosition="0">
        <references count="2">
          <reference field="7" count="1" selected="0">
            <x v="20"/>
          </reference>
          <reference field="30" count="1">
            <x v="1"/>
          </reference>
        </references>
      </pivotArea>
    </format>
    <format dxfId="221">
      <pivotArea dataOnly="0" labelOnly="1" outline="0" fieldPosition="0">
        <references count="2">
          <reference field="7" count="1" selected="0">
            <x v="27"/>
          </reference>
          <reference field="30" count="1">
            <x v="2"/>
          </reference>
        </references>
      </pivotArea>
    </format>
    <format dxfId="220">
      <pivotArea dataOnly="0" labelOnly="1" outline="0" fieldPosition="0">
        <references count="2">
          <reference field="7" count="1" selected="0">
            <x v="30"/>
          </reference>
          <reference field="30" count="1">
            <x v="2"/>
          </reference>
        </references>
      </pivotArea>
    </format>
    <format dxfId="219">
      <pivotArea dataOnly="0" labelOnly="1" outline="0" fieldPosition="0">
        <references count="2">
          <reference field="7" count="1" selected="0">
            <x v="36"/>
          </reference>
          <reference field="30" count="1">
            <x v="1"/>
          </reference>
        </references>
      </pivotArea>
    </format>
    <format dxfId="218">
      <pivotArea dataOnly="0" labelOnly="1" outline="0" fieldPosition="0">
        <references count="2">
          <reference field="7" count="1" selected="0">
            <x v="43"/>
          </reference>
          <reference field="30" count="1">
            <x v="1"/>
          </reference>
        </references>
      </pivotArea>
    </format>
    <format dxfId="217">
      <pivotArea dataOnly="0" labelOnly="1" outline="0" fieldPosition="0">
        <references count="2">
          <reference field="7" count="1" selected="0">
            <x v="44"/>
          </reference>
          <reference field="30" count="1">
            <x v="1"/>
          </reference>
        </references>
      </pivotArea>
    </format>
    <format dxfId="216">
      <pivotArea dataOnly="0" labelOnly="1" outline="0" fieldPosition="0">
        <references count="2">
          <reference field="7" count="1" selected="0">
            <x v="46"/>
          </reference>
          <reference field="30" count="1">
            <x v="2"/>
          </reference>
        </references>
      </pivotArea>
    </format>
    <format dxfId="215">
      <pivotArea dataOnly="0" labelOnly="1" outline="0" fieldPosition="0">
        <references count="2">
          <reference field="7" count="1" selected="0">
            <x v="47"/>
          </reference>
          <reference field="30" count="1">
            <x v="1"/>
          </reference>
        </references>
      </pivotArea>
    </format>
    <format dxfId="214">
      <pivotArea dataOnly="0" labelOnly="1" outline="0" fieldPosition="0">
        <references count="2">
          <reference field="7" count="1" selected="0">
            <x v="62"/>
          </reference>
          <reference field="30" count="1">
            <x v="2"/>
          </reference>
        </references>
      </pivotArea>
    </format>
    <format dxfId="213">
      <pivotArea dataOnly="0" labelOnly="1" outline="0" fieldPosition="0">
        <references count="2">
          <reference field="7" count="1" selected="0">
            <x v="68"/>
          </reference>
          <reference field="30" count="1">
            <x v="2"/>
          </reference>
        </references>
      </pivotArea>
    </format>
    <format dxfId="212">
      <pivotArea dataOnly="0" labelOnly="1" outline="0" fieldPosition="0">
        <references count="2">
          <reference field="7" count="1" selected="0">
            <x v="73"/>
          </reference>
          <reference field="30" count="1">
            <x v="1"/>
          </reference>
        </references>
      </pivotArea>
    </format>
    <format dxfId="211">
      <pivotArea dataOnly="0" labelOnly="1" outline="0" fieldPosition="0">
        <references count="2">
          <reference field="7" count="1" selected="0">
            <x v="75"/>
          </reference>
          <reference field="30" count="1">
            <x v="2"/>
          </reference>
        </references>
      </pivotArea>
    </format>
    <format dxfId="210">
      <pivotArea dataOnly="0" labelOnly="1" outline="0" fieldPosition="0">
        <references count="2">
          <reference field="7" count="1" selected="0">
            <x v="76"/>
          </reference>
          <reference field="30" count="1">
            <x v="2"/>
          </reference>
        </references>
      </pivotArea>
    </format>
    <format dxfId="209">
      <pivotArea dataOnly="0" labelOnly="1" outline="0" fieldPosition="0">
        <references count="2">
          <reference field="7" count="1" selected="0">
            <x v="77"/>
          </reference>
          <reference field="30" count="1">
            <x v="2"/>
          </reference>
        </references>
      </pivotArea>
    </format>
    <format dxfId="208">
      <pivotArea dataOnly="0" labelOnly="1" outline="0" fieldPosition="0">
        <references count="2">
          <reference field="7" count="1" selected="0">
            <x v="78"/>
          </reference>
          <reference field="30" count="1">
            <x v="2"/>
          </reference>
        </references>
      </pivotArea>
    </format>
    <format dxfId="207">
      <pivotArea dataOnly="0" labelOnly="1" outline="0" fieldPosition="0">
        <references count="2">
          <reference field="7" count="1" selected="0">
            <x v="79"/>
          </reference>
          <reference field="30" count="1">
            <x v="2"/>
          </reference>
        </references>
      </pivotArea>
    </format>
    <format dxfId="206">
      <pivotArea dataOnly="0" labelOnly="1" outline="0" fieldPosition="0">
        <references count="2">
          <reference field="7" count="1" selected="0">
            <x v="80"/>
          </reference>
          <reference field="30" count="1">
            <x v="2"/>
          </reference>
        </references>
      </pivotArea>
    </format>
    <format dxfId="205">
      <pivotArea dataOnly="0" labelOnly="1" outline="0" fieldPosition="0">
        <references count="2">
          <reference field="7" count="1" selected="0">
            <x v="81"/>
          </reference>
          <reference field="30" count="1">
            <x v="1"/>
          </reference>
        </references>
      </pivotArea>
    </format>
    <format dxfId="204">
      <pivotArea dataOnly="0" labelOnly="1" outline="0" fieldPosition="0">
        <references count="2">
          <reference field="7" count="1" selected="0">
            <x v="82"/>
          </reference>
          <reference field="30" count="1">
            <x v="1"/>
          </reference>
        </references>
      </pivotArea>
    </format>
    <format dxfId="203">
      <pivotArea dataOnly="0" labelOnly="1" outline="0" fieldPosition="0">
        <references count="2">
          <reference field="7" count="1" selected="0">
            <x v="83"/>
          </reference>
          <reference field="30" count="1">
            <x v="1"/>
          </reference>
        </references>
      </pivotArea>
    </format>
    <format dxfId="202">
      <pivotArea dataOnly="0" labelOnly="1" outline="0" fieldPosition="0">
        <references count="2">
          <reference field="7" count="1" selected="0">
            <x v="84"/>
          </reference>
          <reference field="30" count="1">
            <x v="1"/>
          </reference>
        </references>
      </pivotArea>
    </format>
    <format dxfId="201">
      <pivotArea dataOnly="0" labelOnly="1" outline="0" fieldPosition="0">
        <references count="2">
          <reference field="7" count="1" selected="0">
            <x v="85"/>
          </reference>
          <reference field="30" count="1">
            <x v="2"/>
          </reference>
        </references>
      </pivotArea>
    </format>
    <format dxfId="200">
      <pivotArea dataOnly="0" labelOnly="1" outline="0" fieldPosition="0">
        <references count="2">
          <reference field="7" count="1" selected="0">
            <x v="86"/>
          </reference>
          <reference field="30" count="1">
            <x v="2"/>
          </reference>
        </references>
      </pivotArea>
    </format>
    <format dxfId="199">
      <pivotArea dataOnly="0" labelOnly="1" outline="0" fieldPosition="0">
        <references count="2">
          <reference field="7" count="1" selected="0">
            <x v="87"/>
          </reference>
          <reference field="30" count="1">
            <x v="1"/>
          </reference>
        </references>
      </pivotArea>
    </format>
    <format dxfId="198">
      <pivotArea dataOnly="0" labelOnly="1" outline="0" fieldPosition="0">
        <references count="2">
          <reference field="7" count="1" selected="0">
            <x v="88"/>
          </reference>
          <reference field="30" count="1">
            <x v="1"/>
          </reference>
        </references>
      </pivotArea>
    </format>
    <format dxfId="197">
      <pivotArea dataOnly="0" labelOnly="1" outline="0" fieldPosition="0">
        <references count="2">
          <reference field="7" count="1" selected="0">
            <x v="89"/>
          </reference>
          <reference field="30" count="1">
            <x v="1"/>
          </reference>
        </references>
      </pivotArea>
    </format>
    <format dxfId="196">
      <pivotArea dataOnly="0" labelOnly="1" outline="0" fieldPosition="0">
        <references count="2">
          <reference field="7" count="1" selected="0">
            <x v="90"/>
          </reference>
          <reference field="30" count="1">
            <x v="1"/>
          </reference>
        </references>
      </pivotArea>
    </format>
    <format dxfId="195">
      <pivotArea dataOnly="0" labelOnly="1" outline="0" fieldPosition="0">
        <references count="2">
          <reference field="7" count="1" selected="0">
            <x v="91"/>
          </reference>
          <reference field="30" count="1">
            <x v="1"/>
          </reference>
        </references>
      </pivotArea>
    </format>
    <format dxfId="194">
      <pivotArea dataOnly="0" labelOnly="1" outline="0" fieldPosition="0">
        <references count="2">
          <reference field="7" count="1" selected="0">
            <x v="92"/>
          </reference>
          <reference field="30" count="1">
            <x v="1"/>
          </reference>
        </references>
      </pivotArea>
    </format>
    <format dxfId="193">
      <pivotArea dataOnly="0" labelOnly="1" outline="0" fieldPosition="0">
        <references count="2">
          <reference field="7" count="1" selected="0">
            <x v="93"/>
          </reference>
          <reference field="30" count="1">
            <x v="1"/>
          </reference>
        </references>
      </pivotArea>
    </format>
    <format dxfId="192">
      <pivotArea dataOnly="0" labelOnly="1" outline="0" fieldPosition="0">
        <references count="2">
          <reference field="7" count="1" selected="0">
            <x v="94"/>
          </reference>
          <reference field="30" count="1">
            <x v="1"/>
          </reference>
        </references>
      </pivotArea>
    </format>
    <format dxfId="191">
      <pivotArea dataOnly="0" labelOnly="1" outline="0" fieldPosition="0">
        <references count="2">
          <reference field="7" count="1" selected="0">
            <x v="95"/>
          </reference>
          <reference field="30" count="1">
            <x v="1"/>
          </reference>
        </references>
      </pivotArea>
    </format>
    <format dxfId="190">
      <pivotArea dataOnly="0" labelOnly="1" outline="0" fieldPosition="0">
        <references count="2">
          <reference field="7" count="1" selected="0">
            <x v="96"/>
          </reference>
          <reference field="30" count="1">
            <x v="2"/>
          </reference>
        </references>
      </pivotArea>
    </format>
    <format dxfId="189">
      <pivotArea dataOnly="0" labelOnly="1" outline="0" fieldPosition="0">
        <references count="2">
          <reference field="7" count="1" selected="0">
            <x v="97"/>
          </reference>
          <reference field="30" count="1">
            <x v="2"/>
          </reference>
        </references>
      </pivotArea>
    </format>
    <format dxfId="188">
      <pivotArea dataOnly="0" labelOnly="1" outline="0" fieldPosition="0">
        <references count="2">
          <reference field="7" count="1" selected="0">
            <x v="98"/>
          </reference>
          <reference field="30" count="1">
            <x v="0"/>
          </reference>
        </references>
      </pivotArea>
    </format>
    <format dxfId="187">
      <pivotArea dataOnly="0" labelOnly="1" outline="0" fieldPosition="0">
        <references count="2">
          <reference field="7" count="1" selected="0">
            <x v="99"/>
          </reference>
          <reference field="30" count="1">
            <x v="1"/>
          </reference>
        </references>
      </pivotArea>
    </format>
    <format dxfId="186">
      <pivotArea dataOnly="0" labelOnly="1" outline="0" fieldPosition="0">
        <references count="2">
          <reference field="7" count="1" selected="0">
            <x v="100"/>
          </reference>
          <reference field="30" count="1">
            <x v="1"/>
          </reference>
        </references>
      </pivotArea>
    </format>
    <format dxfId="185">
      <pivotArea dataOnly="0" labelOnly="1" outline="0" fieldPosition="0">
        <references count="2">
          <reference field="7" count="1" selected="0">
            <x v="101"/>
          </reference>
          <reference field="30" count="1">
            <x v="2"/>
          </reference>
        </references>
      </pivotArea>
    </format>
    <format dxfId="184">
      <pivotArea dataOnly="0" labelOnly="1" outline="0" fieldPosition="0">
        <references count="2">
          <reference field="7" count="1" selected="0">
            <x v="102"/>
          </reference>
          <reference field="30" count="1">
            <x v="2"/>
          </reference>
        </references>
      </pivotArea>
    </format>
    <format dxfId="183">
      <pivotArea dataOnly="0" labelOnly="1" outline="0" fieldPosition="0">
        <references count="2">
          <reference field="7" count="1" selected="0">
            <x v="103"/>
          </reference>
          <reference field="30" count="1">
            <x v="2"/>
          </reference>
        </references>
      </pivotArea>
    </format>
    <format dxfId="182">
      <pivotArea dataOnly="0" labelOnly="1" outline="0" fieldPosition="0">
        <references count="2">
          <reference field="7" count="1" selected="0">
            <x v="104"/>
          </reference>
          <reference field="30" count="1">
            <x v="2"/>
          </reference>
        </references>
      </pivotArea>
    </format>
    <format dxfId="181">
      <pivotArea dataOnly="0" labelOnly="1" outline="0" fieldPosition="0">
        <references count="2">
          <reference field="7" count="1" selected="0">
            <x v="105"/>
          </reference>
          <reference field="30" count="1">
            <x v="2"/>
          </reference>
        </references>
      </pivotArea>
    </format>
    <format dxfId="180">
      <pivotArea dataOnly="0" labelOnly="1" outline="0" fieldPosition="0">
        <references count="2">
          <reference field="7" count="1" selected="0">
            <x v="106"/>
          </reference>
          <reference field="30" count="1">
            <x v="1"/>
          </reference>
        </references>
      </pivotArea>
    </format>
    <format dxfId="179">
      <pivotArea dataOnly="0" labelOnly="1" outline="0" fieldPosition="0">
        <references count="2">
          <reference field="7" count="1" selected="0">
            <x v="107"/>
          </reference>
          <reference field="30" count="1">
            <x v="2"/>
          </reference>
        </references>
      </pivotArea>
    </format>
    <format dxfId="178">
      <pivotArea dataOnly="0" labelOnly="1" outline="0" fieldPosition="0">
        <references count="2">
          <reference field="7" count="1" selected="0">
            <x v="108"/>
          </reference>
          <reference field="30" count="1">
            <x v="1"/>
          </reference>
        </references>
      </pivotArea>
    </format>
    <format dxfId="177">
      <pivotArea dataOnly="0" labelOnly="1" outline="0" fieldPosition="0">
        <references count="2">
          <reference field="7" count="1" selected="0">
            <x v="109"/>
          </reference>
          <reference field="30" count="1">
            <x v="1"/>
          </reference>
        </references>
      </pivotArea>
    </format>
    <format dxfId="176">
      <pivotArea dataOnly="0" labelOnly="1" outline="0" fieldPosition="0">
        <references count="2">
          <reference field="7" count="1" selected="0">
            <x v="110"/>
          </reference>
          <reference field="30" count="1">
            <x v="1"/>
          </reference>
        </references>
      </pivotArea>
    </format>
    <format dxfId="175">
      <pivotArea dataOnly="0" labelOnly="1" outline="0" fieldPosition="0">
        <references count="2">
          <reference field="7" count="1" selected="0">
            <x v="111"/>
          </reference>
          <reference field="30" count="1">
            <x v="2"/>
          </reference>
        </references>
      </pivotArea>
    </format>
    <format dxfId="174">
      <pivotArea dataOnly="0" labelOnly="1" outline="0" fieldPosition="0">
        <references count="2">
          <reference field="7" count="1" selected="0">
            <x v="112"/>
          </reference>
          <reference field="30" count="1">
            <x v="1"/>
          </reference>
        </references>
      </pivotArea>
    </format>
    <format dxfId="173">
      <pivotArea dataOnly="0" labelOnly="1" outline="0" fieldPosition="0">
        <references count="2">
          <reference field="7" count="1" selected="0">
            <x v="113"/>
          </reference>
          <reference field="30" count="1">
            <x v="2"/>
          </reference>
        </references>
      </pivotArea>
    </format>
    <format dxfId="172">
      <pivotArea dataOnly="0" labelOnly="1" outline="0" fieldPosition="0">
        <references count="2">
          <reference field="7" count="1" selected="0">
            <x v="114"/>
          </reference>
          <reference field="30" count="1">
            <x v="2"/>
          </reference>
        </references>
      </pivotArea>
    </format>
    <format dxfId="171">
      <pivotArea dataOnly="0" labelOnly="1" outline="0" fieldPosition="0">
        <references count="2">
          <reference field="7" count="1" selected="0">
            <x v="115"/>
          </reference>
          <reference field="30" count="1">
            <x v="1"/>
          </reference>
        </references>
      </pivotArea>
    </format>
    <format dxfId="170">
      <pivotArea dataOnly="0" labelOnly="1" outline="0" fieldPosition="0">
        <references count="2">
          <reference field="7" count="1" selected="0">
            <x v="116"/>
          </reference>
          <reference field="30" count="1">
            <x v="1"/>
          </reference>
        </references>
      </pivotArea>
    </format>
    <format dxfId="169">
      <pivotArea dataOnly="0" labelOnly="1" outline="0" fieldPosition="0">
        <references count="2">
          <reference field="7" count="1" selected="0">
            <x v="117"/>
          </reference>
          <reference field="30" count="1">
            <x v="2"/>
          </reference>
        </references>
      </pivotArea>
    </format>
    <format dxfId="168">
      <pivotArea dataOnly="0" labelOnly="1" outline="0" fieldPosition="0">
        <references count="2">
          <reference field="7" count="1" selected="0">
            <x v="118"/>
          </reference>
          <reference field="30" count="1">
            <x v="1"/>
          </reference>
        </references>
      </pivotArea>
    </format>
    <format dxfId="167">
      <pivotArea dataOnly="0" labelOnly="1" outline="0" fieldPosition="0">
        <references count="2">
          <reference field="7" count="1" selected="0">
            <x v="119"/>
          </reference>
          <reference field="30" count="1">
            <x v="2"/>
          </reference>
        </references>
      </pivotArea>
    </format>
    <format dxfId="166">
      <pivotArea dataOnly="0" labelOnly="1" outline="0" fieldPosition="0">
        <references count="2">
          <reference field="7" count="1" selected="0">
            <x v="120"/>
          </reference>
          <reference field="30" count="1">
            <x v="1"/>
          </reference>
        </references>
      </pivotArea>
    </format>
    <format dxfId="165">
      <pivotArea dataOnly="0" labelOnly="1" outline="0" fieldPosition="0">
        <references count="2">
          <reference field="7" count="1" selected="0">
            <x v="121"/>
          </reference>
          <reference field="30" count="1">
            <x v="1"/>
          </reference>
        </references>
      </pivotArea>
    </format>
    <format dxfId="164">
      <pivotArea dataOnly="0" labelOnly="1" outline="0" fieldPosition="0">
        <references count="2">
          <reference field="7" count="1" selected="0">
            <x v="122"/>
          </reference>
          <reference field="30" count="1">
            <x v="1"/>
          </reference>
        </references>
      </pivotArea>
    </format>
    <format dxfId="163">
      <pivotArea dataOnly="0" labelOnly="1" outline="0" fieldPosition="0">
        <references count="2">
          <reference field="7" count="1" selected="0">
            <x v="123"/>
          </reference>
          <reference field="30" count="1">
            <x v="1"/>
          </reference>
        </references>
      </pivotArea>
    </format>
    <format dxfId="162">
      <pivotArea dataOnly="0" labelOnly="1" outline="0" fieldPosition="0">
        <references count="2">
          <reference field="7" count="1" selected="0">
            <x v="124"/>
          </reference>
          <reference field="30" count="1">
            <x v="4"/>
          </reference>
        </references>
      </pivotArea>
    </format>
    <format dxfId="161">
      <pivotArea dataOnly="0" labelOnly="1" outline="0" fieldPosition="0">
        <references count="2">
          <reference field="7" count="1" selected="0">
            <x v="125"/>
          </reference>
          <reference field="30" count="1">
            <x v="2"/>
          </reference>
        </references>
      </pivotArea>
    </format>
    <format dxfId="160">
      <pivotArea dataOnly="0" labelOnly="1" outline="0" fieldPosition="0">
        <references count="2">
          <reference field="7" count="1" selected="0">
            <x v="126"/>
          </reference>
          <reference field="30" count="1">
            <x v="1"/>
          </reference>
        </references>
      </pivotArea>
    </format>
    <format dxfId="159">
      <pivotArea dataOnly="0" labelOnly="1" outline="0" fieldPosition="0">
        <references count="2">
          <reference field="7" count="1" selected="0">
            <x v="127"/>
          </reference>
          <reference field="30" count="1">
            <x v="0"/>
          </reference>
        </references>
      </pivotArea>
    </format>
    <format dxfId="158">
      <pivotArea dataOnly="0" labelOnly="1" outline="0" fieldPosition="0">
        <references count="2">
          <reference field="7" count="1" selected="0">
            <x v="128"/>
          </reference>
          <reference field="30" count="1">
            <x v="1"/>
          </reference>
        </references>
      </pivotArea>
    </format>
    <format dxfId="157">
      <pivotArea dataOnly="0" labelOnly="1" outline="0" fieldPosition="0">
        <references count="2">
          <reference field="7" count="1" selected="0">
            <x v="129"/>
          </reference>
          <reference field="30" count="1">
            <x v="1"/>
          </reference>
        </references>
      </pivotArea>
    </format>
    <format dxfId="156">
      <pivotArea dataOnly="0" labelOnly="1" outline="0" fieldPosition="0">
        <references count="2">
          <reference field="7" count="1" selected="0">
            <x v="130"/>
          </reference>
          <reference field="30" count="1">
            <x v="1"/>
          </reference>
        </references>
      </pivotArea>
    </format>
    <format dxfId="155">
      <pivotArea dataOnly="0" labelOnly="1" outline="0" fieldPosition="0">
        <references count="2">
          <reference field="7" count="1" selected="0">
            <x v="131"/>
          </reference>
          <reference field="30" count="1">
            <x v="2"/>
          </reference>
        </references>
      </pivotArea>
    </format>
    <format dxfId="154">
      <pivotArea dataOnly="0" labelOnly="1" outline="0" fieldPosition="0">
        <references count="2">
          <reference field="7" count="1" selected="0">
            <x v="132"/>
          </reference>
          <reference field="30" count="1">
            <x v="2"/>
          </reference>
        </references>
      </pivotArea>
    </format>
    <format dxfId="153">
      <pivotArea dataOnly="0" labelOnly="1" outline="0" fieldPosition="0">
        <references count="2">
          <reference field="7" count="1" selected="0">
            <x v="133"/>
          </reference>
          <reference field="30" count="1">
            <x v="2"/>
          </reference>
        </references>
      </pivotArea>
    </format>
    <format dxfId="152">
      <pivotArea dataOnly="0" labelOnly="1" outline="0" fieldPosition="0">
        <references count="2">
          <reference field="7" count="1" selected="0">
            <x v="2"/>
          </reference>
          <reference field="30" count="1">
            <x v="1"/>
          </reference>
        </references>
      </pivotArea>
    </format>
    <format dxfId="151">
      <pivotArea dataOnly="0" labelOnly="1" outline="0" fieldPosition="0">
        <references count="2">
          <reference field="7" count="1" selected="0">
            <x v="16"/>
          </reference>
          <reference field="30" count="1">
            <x v="2"/>
          </reference>
        </references>
      </pivotArea>
    </format>
    <format dxfId="150">
      <pivotArea dataOnly="0" labelOnly="1" outline="0" fieldPosition="0">
        <references count="2">
          <reference field="7" count="1" selected="0">
            <x v="20"/>
          </reference>
          <reference field="30" count="1">
            <x v="1"/>
          </reference>
        </references>
      </pivotArea>
    </format>
    <format dxfId="149">
      <pivotArea dataOnly="0" labelOnly="1" outline="0" fieldPosition="0">
        <references count="2">
          <reference field="7" count="1" selected="0">
            <x v="27"/>
          </reference>
          <reference field="30" count="1">
            <x v="2"/>
          </reference>
        </references>
      </pivotArea>
    </format>
    <format dxfId="148">
      <pivotArea dataOnly="0" labelOnly="1" outline="0" fieldPosition="0">
        <references count="2">
          <reference field="7" count="1" selected="0">
            <x v="30"/>
          </reference>
          <reference field="30" count="1">
            <x v="2"/>
          </reference>
        </references>
      </pivotArea>
    </format>
    <format dxfId="147">
      <pivotArea dataOnly="0" labelOnly="1" outline="0" fieldPosition="0">
        <references count="2">
          <reference field="7" count="1" selected="0">
            <x v="36"/>
          </reference>
          <reference field="30" count="1">
            <x v="1"/>
          </reference>
        </references>
      </pivotArea>
    </format>
    <format dxfId="146">
      <pivotArea dataOnly="0" labelOnly="1" outline="0" fieldPosition="0">
        <references count="2">
          <reference field="7" count="1" selected="0">
            <x v="43"/>
          </reference>
          <reference field="30" count="1">
            <x v="1"/>
          </reference>
        </references>
      </pivotArea>
    </format>
    <format dxfId="145">
      <pivotArea dataOnly="0" labelOnly="1" outline="0" fieldPosition="0">
        <references count="2">
          <reference field="7" count="1" selected="0">
            <x v="44"/>
          </reference>
          <reference field="30" count="1">
            <x v="1"/>
          </reference>
        </references>
      </pivotArea>
    </format>
    <format dxfId="144">
      <pivotArea dataOnly="0" labelOnly="1" outline="0" fieldPosition="0">
        <references count="2">
          <reference field="7" count="1" selected="0">
            <x v="46"/>
          </reference>
          <reference field="30" count="1">
            <x v="2"/>
          </reference>
        </references>
      </pivotArea>
    </format>
    <format dxfId="143">
      <pivotArea dataOnly="0" labelOnly="1" outline="0" fieldPosition="0">
        <references count="2">
          <reference field="7" count="1" selected="0">
            <x v="47"/>
          </reference>
          <reference field="30" count="1">
            <x v="1"/>
          </reference>
        </references>
      </pivotArea>
    </format>
    <format dxfId="142">
      <pivotArea dataOnly="0" labelOnly="1" outline="0" fieldPosition="0">
        <references count="2">
          <reference field="7" count="1" selected="0">
            <x v="62"/>
          </reference>
          <reference field="30" count="1">
            <x v="2"/>
          </reference>
        </references>
      </pivotArea>
    </format>
    <format dxfId="141">
      <pivotArea dataOnly="0" labelOnly="1" outline="0" fieldPosition="0">
        <references count="2">
          <reference field="7" count="1" selected="0">
            <x v="68"/>
          </reference>
          <reference field="30" count="1">
            <x v="2"/>
          </reference>
        </references>
      </pivotArea>
    </format>
    <format dxfId="140">
      <pivotArea dataOnly="0" labelOnly="1" outline="0" fieldPosition="0">
        <references count="2">
          <reference field="7" count="1" selected="0">
            <x v="73"/>
          </reference>
          <reference field="30" count="1">
            <x v="1"/>
          </reference>
        </references>
      </pivotArea>
    </format>
    <format dxfId="139">
      <pivotArea dataOnly="0" labelOnly="1" outline="0" fieldPosition="0">
        <references count="2">
          <reference field="7" count="1" selected="0">
            <x v="75"/>
          </reference>
          <reference field="30" count="1">
            <x v="2"/>
          </reference>
        </references>
      </pivotArea>
    </format>
    <format dxfId="138">
      <pivotArea dataOnly="0" labelOnly="1" outline="0" fieldPosition="0">
        <references count="2">
          <reference field="7" count="1" selected="0">
            <x v="76"/>
          </reference>
          <reference field="30" count="1">
            <x v="2"/>
          </reference>
        </references>
      </pivotArea>
    </format>
    <format dxfId="137">
      <pivotArea dataOnly="0" labelOnly="1" outline="0" fieldPosition="0">
        <references count="2">
          <reference field="7" count="1" selected="0">
            <x v="77"/>
          </reference>
          <reference field="30" count="1">
            <x v="2"/>
          </reference>
        </references>
      </pivotArea>
    </format>
    <format dxfId="136">
      <pivotArea dataOnly="0" labelOnly="1" outline="0" fieldPosition="0">
        <references count="2">
          <reference field="7" count="1" selected="0">
            <x v="78"/>
          </reference>
          <reference field="30" count="1">
            <x v="2"/>
          </reference>
        </references>
      </pivotArea>
    </format>
    <format dxfId="135">
      <pivotArea dataOnly="0" labelOnly="1" outline="0" fieldPosition="0">
        <references count="2">
          <reference field="7" count="1" selected="0">
            <x v="79"/>
          </reference>
          <reference field="30" count="1">
            <x v="2"/>
          </reference>
        </references>
      </pivotArea>
    </format>
    <format dxfId="134">
      <pivotArea dataOnly="0" labelOnly="1" outline="0" fieldPosition="0">
        <references count="2">
          <reference field="7" count="1" selected="0">
            <x v="80"/>
          </reference>
          <reference field="30" count="1">
            <x v="2"/>
          </reference>
        </references>
      </pivotArea>
    </format>
    <format dxfId="133">
      <pivotArea dataOnly="0" labelOnly="1" outline="0" fieldPosition="0">
        <references count="2">
          <reference field="7" count="1" selected="0">
            <x v="81"/>
          </reference>
          <reference field="30" count="1">
            <x v="1"/>
          </reference>
        </references>
      </pivotArea>
    </format>
    <format dxfId="132">
      <pivotArea dataOnly="0" labelOnly="1" outline="0" fieldPosition="0">
        <references count="2">
          <reference field="7" count="1" selected="0">
            <x v="82"/>
          </reference>
          <reference field="30" count="1">
            <x v="1"/>
          </reference>
        </references>
      </pivotArea>
    </format>
    <format dxfId="131">
      <pivotArea dataOnly="0" labelOnly="1" outline="0" fieldPosition="0">
        <references count="2">
          <reference field="7" count="1" selected="0">
            <x v="83"/>
          </reference>
          <reference field="30" count="1">
            <x v="1"/>
          </reference>
        </references>
      </pivotArea>
    </format>
    <format dxfId="130">
      <pivotArea dataOnly="0" labelOnly="1" outline="0" fieldPosition="0">
        <references count="2">
          <reference field="7" count="1" selected="0">
            <x v="84"/>
          </reference>
          <reference field="30" count="1">
            <x v="1"/>
          </reference>
        </references>
      </pivotArea>
    </format>
    <format dxfId="129">
      <pivotArea dataOnly="0" labelOnly="1" outline="0" fieldPosition="0">
        <references count="2">
          <reference field="7" count="1" selected="0">
            <x v="85"/>
          </reference>
          <reference field="30" count="1">
            <x v="2"/>
          </reference>
        </references>
      </pivotArea>
    </format>
    <format dxfId="128">
      <pivotArea dataOnly="0" labelOnly="1" outline="0" fieldPosition="0">
        <references count="2">
          <reference field="7" count="1" selected="0">
            <x v="86"/>
          </reference>
          <reference field="30" count="1">
            <x v="2"/>
          </reference>
        </references>
      </pivotArea>
    </format>
    <format dxfId="127">
      <pivotArea dataOnly="0" labelOnly="1" outline="0" fieldPosition="0">
        <references count="2">
          <reference field="7" count="1" selected="0">
            <x v="87"/>
          </reference>
          <reference field="30" count="1">
            <x v="1"/>
          </reference>
        </references>
      </pivotArea>
    </format>
    <format dxfId="126">
      <pivotArea dataOnly="0" labelOnly="1" outline="0" fieldPosition="0">
        <references count="2">
          <reference field="7" count="1" selected="0">
            <x v="88"/>
          </reference>
          <reference field="30" count="1">
            <x v="1"/>
          </reference>
        </references>
      </pivotArea>
    </format>
    <format dxfId="125">
      <pivotArea dataOnly="0" labelOnly="1" outline="0" fieldPosition="0">
        <references count="2">
          <reference field="7" count="1" selected="0">
            <x v="89"/>
          </reference>
          <reference field="30" count="1">
            <x v="1"/>
          </reference>
        </references>
      </pivotArea>
    </format>
    <format dxfId="124">
      <pivotArea dataOnly="0" labelOnly="1" outline="0" fieldPosition="0">
        <references count="2">
          <reference field="7" count="1" selected="0">
            <x v="90"/>
          </reference>
          <reference field="30" count="1">
            <x v="1"/>
          </reference>
        </references>
      </pivotArea>
    </format>
    <format dxfId="123">
      <pivotArea dataOnly="0" labelOnly="1" outline="0" fieldPosition="0">
        <references count="2">
          <reference field="7" count="1" selected="0">
            <x v="91"/>
          </reference>
          <reference field="30" count="1">
            <x v="1"/>
          </reference>
        </references>
      </pivotArea>
    </format>
    <format dxfId="122">
      <pivotArea dataOnly="0" labelOnly="1" outline="0" fieldPosition="0">
        <references count="2">
          <reference field="7" count="1" selected="0">
            <x v="92"/>
          </reference>
          <reference field="30" count="1">
            <x v="1"/>
          </reference>
        </references>
      </pivotArea>
    </format>
    <format dxfId="121">
      <pivotArea dataOnly="0" labelOnly="1" outline="0" fieldPosition="0">
        <references count="2">
          <reference field="7" count="1" selected="0">
            <x v="93"/>
          </reference>
          <reference field="30" count="1">
            <x v="1"/>
          </reference>
        </references>
      </pivotArea>
    </format>
    <format dxfId="120">
      <pivotArea dataOnly="0" labelOnly="1" outline="0" fieldPosition="0">
        <references count="2">
          <reference field="7" count="1" selected="0">
            <x v="94"/>
          </reference>
          <reference field="30" count="1">
            <x v="1"/>
          </reference>
        </references>
      </pivotArea>
    </format>
    <format dxfId="119">
      <pivotArea dataOnly="0" labelOnly="1" outline="0" fieldPosition="0">
        <references count="2">
          <reference field="7" count="1" selected="0">
            <x v="95"/>
          </reference>
          <reference field="30" count="1">
            <x v="1"/>
          </reference>
        </references>
      </pivotArea>
    </format>
    <format dxfId="118">
      <pivotArea dataOnly="0" labelOnly="1" outline="0" fieldPosition="0">
        <references count="2">
          <reference field="7" count="1" selected="0">
            <x v="96"/>
          </reference>
          <reference field="30" count="1">
            <x v="2"/>
          </reference>
        </references>
      </pivotArea>
    </format>
    <format dxfId="117">
      <pivotArea dataOnly="0" labelOnly="1" outline="0" fieldPosition="0">
        <references count="2">
          <reference field="7" count="1" selected="0">
            <x v="97"/>
          </reference>
          <reference field="30" count="1">
            <x v="2"/>
          </reference>
        </references>
      </pivotArea>
    </format>
    <format dxfId="116">
      <pivotArea dataOnly="0" labelOnly="1" outline="0" fieldPosition="0">
        <references count="2">
          <reference field="7" count="1" selected="0">
            <x v="98"/>
          </reference>
          <reference field="30" count="1">
            <x v="0"/>
          </reference>
        </references>
      </pivotArea>
    </format>
    <format dxfId="115">
      <pivotArea dataOnly="0" labelOnly="1" outline="0" fieldPosition="0">
        <references count="2">
          <reference field="7" count="1" selected="0">
            <x v="99"/>
          </reference>
          <reference field="30" count="1">
            <x v="1"/>
          </reference>
        </references>
      </pivotArea>
    </format>
    <format dxfId="114">
      <pivotArea dataOnly="0" labelOnly="1" outline="0" fieldPosition="0">
        <references count="2">
          <reference field="7" count="1" selected="0">
            <x v="100"/>
          </reference>
          <reference field="30" count="1">
            <x v="1"/>
          </reference>
        </references>
      </pivotArea>
    </format>
    <format dxfId="113">
      <pivotArea dataOnly="0" labelOnly="1" outline="0" fieldPosition="0">
        <references count="2">
          <reference field="7" count="1" selected="0">
            <x v="101"/>
          </reference>
          <reference field="30" count="1">
            <x v="2"/>
          </reference>
        </references>
      </pivotArea>
    </format>
    <format dxfId="112">
      <pivotArea dataOnly="0" labelOnly="1" outline="0" fieldPosition="0">
        <references count="2">
          <reference field="7" count="1" selected="0">
            <x v="102"/>
          </reference>
          <reference field="30" count="1">
            <x v="2"/>
          </reference>
        </references>
      </pivotArea>
    </format>
    <format dxfId="111">
      <pivotArea dataOnly="0" labelOnly="1" outline="0" fieldPosition="0">
        <references count="2">
          <reference field="7" count="1" selected="0">
            <x v="103"/>
          </reference>
          <reference field="30" count="1">
            <x v="2"/>
          </reference>
        </references>
      </pivotArea>
    </format>
    <format dxfId="110">
      <pivotArea dataOnly="0" labelOnly="1" outline="0" fieldPosition="0">
        <references count="2">
          <reference field="7" count="1" selected="0">
            <x v="104"/>
          </reference>
          <reference field="30" count="1">
            <x v="2"/>
          </reference>
        </references>
      </pivotArea>
    </format>
    <format dxfId="109">
      <pivotArea dataOnly="0" labelOnly="1" outline="0" fieldPosition="0">
        <references count="2">
          <reference field="7" count="1" selected="0">
            <x v="105"/>
          </reference>
          <reference field="30" count="1">
            <x v="2"/>
          </reference>
        </references>
      </pivotArea>
    </format>
    <format dxfId="108">
      <pivotArea dataOnly="0" labelOnly="1" outline="0" fieldPosition="0">
        <references count="2">
          <reference field="7" count="1" selected="0">
            <x v="106"/>
          </reference>
          <reference field="30" count="1">
            <x v="1"/>
          </reference>
        </references>
      </pivotArea>
    </format>
    <format dxfId="107">
      <pivotArea dataOnly="0" labelOnly="1" outline="0" fieldPosition="0">
        <references count="2">
          <reference field="7" count="1" selected="0">
            <x v="107"/>
          </reference>
          <reference field="30" count="1">
            <x v="2"/>
          </reference>
        </references>
      </pivotArea>
    </format>
    <format dxfId="106">
      <pivotArea dataOnly="0" labelOnly="1" outline="0" fieldPosition="0">
        <references count="2">
          <reference field="7" count="1" selected="0">
            <x v="108"/>
          </reference>
          <reference field="30" count="1">
            <x v="1"/>
          </reference>
        </references>
      </pivotArea>
    </format>
    <format dxfId="105">
      <pivotArea dataOnly="0" labelOnly="1" outline="0" fieldPosition="0">
        <references count="2">
          <reference field="7" count="1" selected="0">
            <x v="109"/>
          </reference>
          <reference field="30" count="1">
            <x v="1"/>
          </reference>
        </references>
      </pivotArea>
    </format>
    <format dxfId="104">
      <pivotArea dataOnly="0" labelOnly="1" outline="0" fieldPosition="0">
        <references count="2">
          <reference field="7" count="1" selected="0">
            <x v="110"/>
          </reference>
          <reference field="30" count="1">
            <x v="1"/>
          </reference>
        </references>
      </pivotArea>
    </format>
    <format dxfId="103">
      <pivotArea dataOnly="0" labelOnly="1" outline="0" fieldPosition="0">
        <references count="2">
          <reference field="7" count="1" selected="0">
            <x v="111"/>
          </reference>
          <reference field="30" count="1">
            <x v="2"/>
          </reference>
        </references>
      </pivotArea>
    </format>
    <format dxfId="102">
      <pivotArea dataOnly="0" labelOnly="1" outline="0" fieldPosition="0">
        <references count="2">
          <reference field="7" count="1" selected="0">
            <x v="112"/>
          </reference>
          <reference field="30" count="1">
            <x v="1"/>
          </reference>
        </references>
      </pivotArea>
    </format>
    <format dxfId="101">
      <pivotArea dataOnly="0" labelOnly="1" outline="0" fieldPosition="0">
        <references count="2">
          <reference field="7" count="1" selected="0">
            <x v="113"/>
          </reference>
          <reference field="30" count="1">
            <x v="2"/>
          </reference>
        </references>
      </pivotArea>
    </format>
    <format dxfId="100">
      <pivotArea dataOnly="0" labelOnly="1" outline="0" fieldPosition="0">
        <references count="2">
          <reference field="7" count="1" selected="0">
            <x v="114"/>
          </reference>
          <reference field="30" count="1">
            <x v="2"/>
          </reference>
        </references>
      </pivotArea>
    </format>
    <format dxfId="99">
      <pivotArea dataOnly="0" labelOnly="1" outline="0" fieldPosition="0">
        <references count="2">
          <reference field="7" count="1" selected="0">
            <x v="115"/>
          </reference>
          <reference field="30" count="1">
            <x v="1"/>
          </reference>
        </references>
      </pivotArea>
    </format>
    <format dxfId="98">
      <pivotArea dataOnly="0" labelOnly="1" outline="0" fieldPosition="0">
        <references count="2">
          <reference field="7" count="1" selected="0">
            <x v="116"/>
          </reference>
          <reference field="30" count="1">
            <x v="1"/>
          </reference>
        </references>
      </pivotArea>
    </format>
    <format dxfId="97">
      <pivotArea dataOnly="0" labelOnly="1" outline="0" fieldPosition="0">
        <references count="2">
          <reference field="7" count="1" selected="0">
            <x v="117"/>
          </reference>
          <reference field="30" count="1">
            <x v="2"/>
          </reference>
        </references>
      </pivotArea>
    </format>
    <format dxfId="96">
      <pivotArea dataOnly="0" labelOnly="1" outline="0" fieldPosition="0">
        <references count="2">
          <reference field="7" count="1" selected="0">
            <x v="118"/>
          </reference>
          <reference field="30" count="1">
            <x v="1"/>
          </reference>
        </references>
      </pivotArea>
    </format>
    <format dxfId="95">
      <pivotArea dataOnly="0" labelOnly="1" outline="0" fieldPosition="0">
        <references count="2">
          <reference field="7" count="1" selected="0">
            <x v="119"/>
          </reference>
          <reference field="30" count="1">
            <x v="2"/>
          </reference>
        </references>
      </pivotArea>
    </format>
    <format dxfId="94">
      <pivotArea dataOnly="0" labelOnly="1" outline="0" fieldPosition="0">
        <references count="2">
          <reference field="7" count="1" selected="0">
            <x v="120"/>
          </reference>
          <reference field="30" count="1">
            <x v="1"/>
          </reference>
        </references>
      </pivotArea>
    </format>
    <format dxfId="93">
      <pivotArea dataOnly="0" labelOnly="1" outline="0" fieldPosition="0">
        <references count="2">
          <reference field="7" count="1" selected="0">
            <x v="121"/>
          </reference>
          <reference field="30" count="1">
            <x v="1"/>
          </reference>
        </references>
      </pivotArea>
    </format>
    <format dxfId="92">
      <pivotArea dataOnly="0" labelOnly="1" outline="0" fieldPosition="0">
        <references count="2">
          <reference field="7" count="1" selected="0">
            <x v="122"/>
          </reference>
          <reference field="30" count="1">
            <x v="1"/>
          </reference>
        </references>
      </pivotArea>
    </format>
    <format dxfId="91">
      <pivotArea dataOnly="0" labelOnly="1" outline="0" fieldPosition="0">
        <references count="2">
          <reference field="7" count="1" selected="0">
            <x v="123"/>
          </reference>
          <reference field="30" count="1">
            <x v="1"/>
          </reference>
        </references>
      </pivotArea>
    </format>
    <format dxfId="90">
      <pivotArea dataOnly="0" labelOnly="1" outline="0" fieldPosition="0">
        <references count="2">
          <reference field="7" count="1" selected="0">
            <x v="124"/>
          </reference>
          <reference field="30" count="1">
            <x v="4"/>
          </reference>
        </references>
      </pivotArea>
    </format>
    <format dxfId="89">
      <pivotArea dataOnly="0" labelOnly="1" outline="0" fieldPosition="0">
        <references count="2">
          <reference field="7" count="1" selected="0">
            <x v="125"/>
          </reference>
          <reference field="30" count="1">
            <x v="2"/>
          </reference>
        </references>
      </pivotArea>
    </format>
    <format dxfId="88">
      <pivotArea dataOnly="0" labelOnly="1" outline="0" fieldPosition="0">
        <references count="2">
          <reference field="7" count="1" selected="0">
            <x v="126"/>
          </reference>
          <reference field="30" count="1">
            <x v="1"/>
          </reference>
        </references>
      </pivotArea>
    </format>
    <format dxfId="87">
      <pivotArea dataOnly="0" labelOnly="1" outline="0" fieldPosition="0">
        <references count="2">
          <reference field="7" count="1" selected="0">
            <x v="127"/>
          </reference>
          <reference field="30" count="1">
            <x v="0"/>
          </reference>
        </references>
      </pivotArea>
    </format>
    <format dxfId="86">
      <pivotArea dataOnly="0" labelOnly="1" outline="0" fieldPosition="0">
        <references count="2">
          <reference field="7" count="1" selected="0">
            <x v="128"/>
          </reference>
          <reference field="30" count="1">
            <x v="1"/>
          </reference>
        </references>
      </pivotArea>
    </format>
    <format dxfId="85">
      <pivotArea dataOnly="0" labelOnly="1" outline="0" fieldPosition="0">
        <references count="2">
          <reference field="7" count="1" selected="0">
            <x v="129"/>
          </reference>
          <reference field="30" count="1">
            <x v="1"/>
          </reference>
        </references>
      </pivotArea>
    </format>
    <format dxfId="84">
      <pivotArea dataOnly="0" labelOnly="1" outline="0" fieldPosition="0">
        <references count="2">
          <reference field="7" count="1" selected="0">
            <x v="130"/>
          </reference>
          <reference field="30" count="1">
            <x v="1"/>
          </reference>
        </references>
      </pivotArea>
    </format>
    <format dxfId="83">
      <pivotArea dataOnly="0" labelOnly="1" outline="0" fieldPosition="0">
        <references count="2">
          <reference field="7" count="1" selected="0">
            <x v="131"/>
          </reference>
          <reference field="30" count="1">
            <x v="2"/>
          </reference>
        </references>
      </pivotArea>
    </format>
    <format dxfId="82">
      <pivotArea dataOnly="0" labelOnly="1" outline="0" fieldPosition="0">
        <references count="2">
          <reference field="7" count="1" selected="0">
            <x v="132"/>
          </reference>
          <reference field="30" count="1">
            <x v="2"/>
          </reference>
        </references>
      </pivotArea>
    </format>
    <format dxfId="81">
      <pivotArea dataOnly="0" labelOnly="1" outline="0" fieldPosition="0">
        <references count="2">
          <reference field="7" count="1" selected="0">
            <x v="133"/>
          </reference>
          <reference field="30" count="1">
            <x v="2"/>
          </reference>
        </references>
      </pivotArea>
    </format>
    <format dxfId="80">
      <pivotArea outline="0" collapsedLevelsAreSubtotals="1" fieldPosition="0"/>
    </format>
    <format dxfId="79">
      <pivotArea outline="0" collapsedLevelsAreSubtotals="1" fieldPosition="0"/>
    </format>
    <format dxfId="78">
      <pivotArea outline="0" collapsedLevelsAreSubtotals="1" fieldPosition="0"/>
    </format>
    <format dxfId="77">
      <pivotArea outline="0" collapsedLevelsAreSubtotals="1" fieldPosition="0">
        <references count="2">
          <reference field="7" count="3" selected="0">
            <x v="2"/>
            <x v="16"/>
            <x v="20"/>
          </reference>
          <reference field="30" count="2" selected="0">
            <x v="1"/>
            <x v="2"/>
          </reference>
        </references>
      </pivotArea>
    </format>
    <format dxfId="76">
      <pivotArea outline="0" collapsedLevelsAreSubtotals="1" fieldPosition="0">
        <references count="2">
          <reference field="7" count="3" selected="0">
            <x v="2"/>
            <x v="16"/>
            <x v="20"/>
          </reference>
          <reference field="30" count="2" selected="0">
            <x v="1"/>
            <x v="2"/>
          </reference>
        </references>
      </pivotArea>
    </format>
    <format dxfId="75">
      <pivotArea outline="0" collapsedLevelsAreSubtotals="1" fieldPosition="0">
        <references count="2">
          <reference field="7" count="3" selected="0">
            <x v="2"/>
            <x v="16"/>
            <x v="20"/>
          </reference>
          <reference field="30" count="2" selected="0">
            <x v="1"/>
            <x v="2"/>
          </reference>
        </references>
      </pivotArea>
    </format>
    <format dxfId="74">
      <pivotArea outline="0" collapsedLevelsAreSubtotals="1" fieldPosition="0">
        <references count="2">
          <reference field="7" count="3" selected="0">
            <x v="2"/>
            <x v="16"/>
            <x v="20"/>
          </reference>
          <reference field="30" count="2" selected="0">
            <x v="1"/>
            <x v="2"/>
          </reference>
        </references>
      </pivotArea>
    </format>
    <format dxfId="73">
      <pivotArea outline="0" collapsedLevelsAreSubtotals="1" fieldPosition="0">
        <references count="2">
          <reference field="7" count="3" selected="0">
            <x v="2"/>
            <x v="16"/>
            <x v="20"/>
          </reference>
          <reference field="30" count="2" selected="0">
            <x v="1"/>
            <x v="2"/>
          </reference>
        </references>
      </pivotArea>
    </format>
    <format dxfId="72">
      <pivotArea outline="0" collapsedLevelsAreSubtotals="1" fieldPosition="0">
        <references count="2">
          <reference field="7" count="3" selected="0">
            <x v="2"/>
            <x v="16"/>
            <x v="20"/>
          </reference>
          <reference field="30" count="2" selected="0">
            <x v="1"/>
            <x v="2"/>
          </reference>
        </references>
      </pivotArea>
    </format>
    <format dxfId="71">
      <pivotArea outline="0" collapsedLevelsAreSubtotals="1" fieldPosition="0">
        <references count="2">
          <reference field="7" count="4" selected="0">
            <x v="30"/>
            <x v="36"/>
            <x v="43"/>
            <x v="44"/>
          </reference>
          <reference field="30" count="2" selected="0">
            <x v="1"/>
            <x v="2"/>
          </reference>
        </references>
      </pivotArea>
    </format>
    <format dxfId="70">
      <pivotArea outline="0" collapsedLevelsAreSubtotals="1" fieldPosition="0">
        <references count="2">
          <reference field="7" count="4" selected="0">
            <x v="30"/>
            <x v="36"/>
            <x v="43"/>
            <x v="44"/>
          </reference>
          <reference field="30" count="2" selected="0">
            <x v="1"/>
            <x v="2"/>
          </reference>
        </references>
      </pivotArea>
    </format>
    <format dxfId="69">
      <pivotArea outline="0" collapsedLevelsAreSubtotals="1" fieldPosition="0">
        <references count="2">
          <reference field="7" count="9" selected="0">
            <x v="47"/>
            <x v="62"/>
            <x v="68"/>
            <x v="73"/>
            <x v="75"/>
            <x v="76"/>
            <x v="77"/>
            <x v="78"/>
            <x v="79"/>
          </reference>
          <reference field="30" count="2" selected="0">
            <x v="1"/>
            <x v="2"/>
          </reference>
        </references>
      </pivotArea>
    </format>
    <format dxfId="68">
      <pivotArea outline="0" collapsedLevelsAreSubtotals="1" fieldPosition="0">
        <references count="2">
          <reference field="7" count="1" selected="0">
            <x v="83"/>
          </reference>
          <reference field="30" count="1" selected="0">
            <x v="1"/>
          </reference>
        </references>
      </pivotArea>
    </format>
    <format dxfId="67">
      <pivotArea outline="0" collapsedLevelsAreSubtotals="1" fieldPosition="0">
        <references count="2">
          <reference field="7" count="1" selected="0">
            <x v="83"/>
          </reference>
          <reference field="30" count="1" selected="0">
            <x v="1"/>
          </reference>
        </references>
      </pivotArea>
    </format>
    <format dxfId="66">
      <pivotArea outline="0" collapsedLevelsAreSubtotals="1" fieldPosition="0">
        <references count="2">
          <reference field="7" count="1" selected="0">
            <x v="83"/>
          </reference>
          <reference field="30" count="1" selected="0">
            <x v="1"/>
          </reference>
        </references>
      </pivotArea>
    </format>
    <format dxfId="65">
      <pivotArea outline="0" collapsedLevelsAreSubtotals="1" fieldPosition="0">
        <references count="2">
          <reference field="7" count="1" selected="0">
            <x v="83"/>
          </reference>
          <reference field="30" count="1" selected="0">
            <x v="1"/>
          </reference>
        </references>
      </pivotArea>
    </format>
    <format dxfId="64">
      <pivotArea outline="0" collapsedLevelsAreSubtotals="1" fieldPosition="0">
        <references count="2">
          <reference field="7" count="1" selected="0">
            <x v="117"/>
          </reference>
          <reference field="30" count="1" selected="0">
            <x v="2"/>
          </reference>
        </references>
      </pivotArea>
    </format>
    <format dxfId="63">
      <pivotArea outline="0" collapsedLevelsAreSubtotals="1" fieldPosition="0">
        <references count="2">
          <reference field="7" count="1" selected="0">
            <x v="117"/>
          </reference>
          <reference field="30" count="1" selected="0">
            <x v="2"/>
          </reference>
        </references>
      </pivotArea>
    </format>
    <format dxfId="62">
      <pivotArea outline="0" collapsedLevelsAreSubtotals="1" fieldPosition="0">
        <references count="2">
          <reference field="7" count="5" selected="0">
            <x v="121"/>
            <x v="122"/>
            <x v="123"/>
            <x v="124"/>
            <x v="125"/>
          </reference>
          <reference field="30" count="3" selected="0">
            <x v="1"/>
            <x v="2"/>
            <x v="4"/>
          </reference>
        </references>
      </pivotArea>
    </format>
    <format dxfId="61">
      <pivotArea outline="0" collapsedLevelsAreSubtotals="1" fieldPosition="0">
        <references count="2">
          <reference field="7" count="5" selected="0">
            <x v="121"/>
            <x v="122"/>
            <x v="123"/>
            <x v="124"/>
            <x v="125"/>
          </reference>
          <reference field="30" count="3" selected="0">
            <x v="1"/>
            <x v="2"/>
            <x v="4"/>
          </reference>
        </references>
      </pivotArea>
    </format>
    <format dxfId="60">
      <pivotArea outline="0" collapsedLevelsAreSubtotals="1" fieldPosition="0">
        <references count="2">
          <reference field="7" count="1" selected="0">
            <x v="128"/>
          </reference>
          <reference field="30" count="1" selected="0">
            <x v="1"/>
          </reference>
        </references>
      </pivotArea>
    </format>
    <format dxfId="59">
      <pivotArea outline="0" collapsedLevelsAreSubtotals="1" fieldPosition="0">
        <references count="2">
          <reference field="7" count="1" selected="0">
            <x v="128"/>
          </reference>
          <reference field="30" count="1" selected="0">
            <x v="1"/>
          </reference>
        </references>
      </pivotArea>
    </format>
    <format dxfId="58">
      <pivotArea outline="0" collapsedLevelsAreSubtotals="1" fieldPosition="0">
        <references count="2">
          <reference field="7" count="1" selected="0">
            <x v="128"/>
          </reference>
          <reference field="30" count="1" selected="0">
            <x v="1"/>
          </reference>
        </references>
      </pivotArea>
    </format>
    <format dxfId="57">
      <pivotArea outline="0" collapsedLevelsAreSubtotals="1" fieldPosition="0">
        <references count="2">
          <reference field="7" count="1" selected="0">
            <x v="128"/>
          </reference>
          <reference field="30" count="1" selected="0">
            <x v="1"/>
          </reference>
        </references>
      </pivotArea>
    </format>
  </formats>
  <pivotTableStyleInfo name="PivotStyleMedium4" showRowHeaders="1" showColHeaders="1" showRowStripes="0" showColStripes="0" showLastColumn="1"/>
</pivotTableDefinition>
</file>

<file path=xl/pivotTables/pivotTable7.xml><?xml version="1.0" encoding="utf-8"?>
<pivotTableDefinition xmlns="http://schemas.openxmlformats.org/spreadsheetml/2006/main" name="TablaDinámica1" cacheId="27" applyNumberFormats="0" applyBorderFormats="0" applyFontFormats="0" applyPatternFormats="0" applyAlignmentFormats="0" applyWidthHeightFormats="1" dataCaption="Valores" updatedVersion="3" minRefreshableVersion="3" rowGrandTotals="0" itemPrintTitles="1" createdVersion="6" indent="0" outline="1" outlineData="1" multipleFieldFilters="0">
  <location ref="A3:A17" firstHeaderRow="1" firstDataRow="1" firstDataCol="1"/>
  <pivotFields count="34">
    <pivotField showAll="0"/>
    <pivotField showAll="0"/>
    <pivotField showAll="0" defaultSubtotal="0"/>
    <pivotField showAll="0"/>
    <pivotField name=" PROCESO " axis="axisRow" showAll="0">
      <items count="34">
        <item m="1" x="19"/>
        <item m="1" x="26"/>
        <item m="1" x="32"/>
        <item m="1" x="25"/>
        <item m="1" x="27"/>
        <item m="1" x="18"/>
        <item m="1" x="24"/>
        <item m="1" x="30"/>
        <item m="1" x="15"/>
        <item m="1" x="20"/>
        <item x="1"/>
        <item x="5"/>
        <item x="12"/>
        <item m="1" x="22"/>
        <item x="2"/>
        <item m="1" x="23"/>
        <item x="13"/>
        <item x="9"/>
        <item m="1" x="28"/>
        <item m="1" x="29"/>
        <item m="1" x="31"/>
        <item x="3"/>
        <item m="1" x="17"/>
        <item x="0"/>
        <item x="6"/>
        <item m="1" x="16"/>
        <item x="8"/>
        <item x="10"/>
        <item x="11"/>
        <item m="1" x="21"/>
        <item x="4"/>
        <item m="1" x="14"/>
        <item x="7"/>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numFmtId="9" showAll="0" defaultSubtotal="0"/>
    <pivotField showAll="0" defaultSubtotal="0"/>
    <pivotField showAll="0" defaultSubtotal="0"/>
    <pivotField showAll="0" defaultSubtotal="0"/>
    <pivotField showAll="0" defaultSubtotal="0"/>
    <pivotField showAll="0" defaultSubtotal="0"/>
    <pivotField numFmtId="9" showAll="0" defaultSubtotal="0"/>
    <pivotField showAll="0"/>
    <pivotField showAll="0"/>
    <pivotField numFmtId="9" showAll="0" defaultSubtotal="0"/>
    <pivotField dragToRow="0" dragToCol="0" dragToPage="0" showAll="0" defaultSubtotal="0"/>
  </pivotFields>
  <rowFields count="1">
    <field x="4"/>
  </rowFields>
  <rowItems count="14">
    <i>
      <x v="10"/>
    </i>
    <i>
      <x v="11"/>
    </i>
    <i>
      <x v="12"/>
    </i>
    <i>
      <x v="14"/>
    </i>
    <i>
      <x v="16"/>
    </i>
    <i>
      <x v="17"/>
    </i>
    <i>
      <x v="21"/>
    </i>
    <i>
      <x v="23"/>
    </i>
    <i>
      <x v="24"/>
    </i>
    <i>
      <x v="26"/>
    </i>
    <i>
      <x v="27"/>
    </i>
    <i>
      <x v="28"/>
    </i>
    <i>
      <x v="30"/>
    </i>
    <i>
      <x v="32"/>
    </i>
  </rowItems>
  <colItems count="1">
    <i/>
  </colItems>
  <formats count="16">
    <format dxfId="1056">
      <pivotArea outline="0" collapsedLevelsAreSubtotals="1" fieldPosition="0"/>
    </format>
    <format dxfId="1055">
      <pivotArea type="all" dataOnly="0" outline="0" fieldPosition="0"/>
    </format>
    <format dxfId="1054">
      <pivotArea outline="0" collapsedLevelsAreSubtotals="1" fieldPosition="0"/>
    </format>
    <format dxfId="1053">
      <pivotArea field="4" type="button" dataOnly="0" labelOnly="1" outline="0" axis="axisRow" fieldPosition="0"/>
    </format>
    <format dxfId="1052">
      <pivotArea dataOnly="0" labelOnly="1" outline="0" axis="axisValues" fieldPosition="0"/>
    </format>
    <format dxfId="1051">
      <pivotArea dataOnly="0" labelOnly="1" fieldPosition="0">
        <references count="1">
          <reference field="4" count="0"/>
        </references>
      </pivotArea>
    </format>
    <format dxfId="1050">
      <pivotArea dataOnly="0" labelOnly="1" outline="0" axis="axisValues" fieldPosition="0"/>
    </format>
    <format dxfId="1049">
      <pivotArea field="4" type="button" dataOnly="0" labelOnly="1" outline="0" axis="axisRow" fieldPosition="0"/>
    </format>
    <format dxfId="1048">
      <pivotArea field="4" type="button" dataOnly="0" labelOnly="1" outline="0" axis="axisRow" fieldPosition="0"/>
    </format>
    <format dxfId="1047">
      <pivotArea dataOnly="0" labelOnly="1" outline="0" axis="axisValues" fieldPosition="0"/>
    </format>
    <format dxfId="1046">
      <pivotArea dataOnly="0" labelOnly="1" outline="0" axis="axisValues" fieldPosition="0"/>
    </format>
    <format dxfId="1045">
      <pivotArea field="4" type="button" dataOnly="0" labelOnly="1" outline="0" axis="axisRow" fieldPosition="0"/>
    </format>
    <format dxfId="1044">
      <pivotArea dataOnly="0" labelOnly="1" outline="0" axis="axisValues" fieldPosition="0"/>
    </format>
    <format dxfId="1043">
      <pivotArea dataOnly="0" labelOnly="1" outline="0" axis="axisValues" fieldPosition="0"/>
    </format>
    <format dxfId="1042">
      <pivotArea outline="0" collapsedLevelsAreSubtotals="1" fieldPosition="0"/>
    </format>
    <format dxfId="1041">
      <pivotArea dataOnly="0" labelOnly="1" fieldPosition="0">
        <references count="1">
          <reference field="4" count="13">
            <x v="9"/>
            <x v="10"/>
            <x v="11"/>
            <x v="12"/>
            <x v="13"/>
            <x v="14"/>
            <x v="15"/>
            <x v="16"/>
            <x v="17"/>
            <x v="18"/>
            <x v="19"/>
            <x v="20"/>
            <x v="21"/>
          </reference>
        </references>
      </pivotArea>
    </format>
  </formats>
  <pivotTableStyleInfo name="PivotStyleMedium4" showRowHeaders="1" showColHeaders="1" showRowStripes="0" showColStripes="0" showLastColumn="1"/>
</pivotTableDefinition>
</file>

<file path=xl/pivotTables/pivotTable8.xml><?xml version="1.0" encoding="utf-8"?>
<pivotTableDefinition xmlns="http://schemas.openxmlformats.org/spreadsheetml/2006/main" name="Productos Periodo" cacheId="27" applyNumberFormats="0" applyBorderFormats="0" applyFontFormats="0" applyPatternFormats="0" applyAlignmentFormats="0" applyWidthHeightFormats="1" dataCaption="Valores" updatedVersion="3" minRefreshableVersion="3" rowGrandTotals="0" colGrandTotals="0" itemPrintTitles="1" createdVersion="6" indent="0" outline="1" outlineData="1" multipleFieldFilters="0" chartFormat="33" rowHeaderCaption="PROCESO ">
  <location ref="A65:A79" firstHeaderRow="1" firstDataRow="1" firstDataCol="1"/>
  <pivotFields count="34">
    <pivotField showAll="0"/>
    <pivotField showAll="0"/>
    <pivotField showAll="0" defaultSubtotal="0"/>
    <pivotField showAll="0"/>
    <pivotField axis="axisRow" showAll="0">
      <items count="34">
        <item m="1" x="19"/>
        <item m="1" x="26"/>
        <item m="1" x="32"/>
        <item m="1" x="25"/>
        <item m="1" x="27"/>
        <item m="1" x="18"/>
        <item m="1" x="24"/>
        <item m="1" x="30"/>
        <item m="1" x="15"/>
        <item m="1" x="20"/>
        <item x="1"/>
        <item x="5"/>
        <item x="12"/>
        <item m="1" x="22"/>
        <item x="2"/>
        <item m="1" x="23"/>
        <item x="13"/>
        <item x="9"/>
        <item m="1" x="28"/>
        <item m="1" x="29"/>
        <item m="1" x="31"/>
        <item x="3"/>
        <item m="1" x="17"/>
        <item x="0"/>
        <item x="6"/>
        <item m="1" x="16"/>
        <item x="8"/>
        <item x="10"/>
        <item x="11"/>
        <item m="1" x="21"/>
        <item x="4"/>
        <item m="1" x="14"/>
        <item x="7"/>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numFmtId="9" showAll="0" defaultSubtotal="0"/>
    <pivotField showAll="0" defaultSubtotal="0"/>
    <pivotField showAll="0" defaultSubtotal="0"/>
    <pivotField showAll="0" defaultSubtotal="0"/>
    <pivotField showAll="0" defaultSubtotal="0"/>
    <pivotField showAll="0" defaultSubtotal="0"/>
    <pivotField numFmtId="9" showAll="0" defaultSubtotal="0"/>
    <pivotField showAll="0"/>
    <pivotField showAll="0"/>
    <pivotField numFmtId="9" showAll="0" defaultSubtotal="0"/>
    <pivotField dragToRow="0" dragToCol="0" dragToPage="0" showAll="0" defaultSubtotal="0"/>
  </pivotFields>
  <rowFields count="1">
    <field x="4"/>
  </rowFields>
  <rowItems count="14">
    <i>
      <x v="10"/>
    </i>
    <i>
      <x v="11"/>
    </i>
    <i>
      <x v="12"/>
    </i>
    <i>
      <x v="14"/>
    </i>
    <i>
      <x v="16"/>
    </i>
    <i>
      <x v="17"/>
    </i>
    <i>
      <x v="21"/>
    </i>
    <i>
      <x v="23"/>
    </i>
    <i>
      <x v="24"/>
    </i>
    <i>
      <x v="26"/>
    </i>
    <i>
      <x v="27"/>
    </i>
    <i>
      <x v="28"/>
    </i>
    <i>
      <x v="30"/>
    </i>
    <i>
      <x v="32"/>
    </i>
  </rowItems>
  <colItems count="1">
    <i/>
  </colItems>
  <formats count="15">
    <format dxfId="1071">
      <pivotArea field="4" type="button" dataOnly="0" labelOnly="1" outline="0" axis="axisRow" fieldPosition="0"/>
    </format>
    <format dxfId="1070">
      <pivotArea type="all" dataOnly="0" outline="0" fieldPosition="0"/>
    </format>
    <format dxfId="1069">
      <pivotArea outline="0" collapsedLevelsAreSubtotals="1" fieldPosition="0"/>
    </format>
    <format dxfId="1068">
      <pivotArea field="4" type="button" dataOnly="0" labelOnly="1" outline="0" axis="axisRow" fieldPosition="0"/>
    </format>
    <format dxfId="1067">
      <pivotArea dataOnly="0" labelOnly="1" fieldPosition="0">
        <references count="1">
          <reference field="4" count="0"/>
        </references>
      </pivotArea>
    </format>
    <format dxfId="1066">
      <pivotArea dataOnly="0" labelOnly="1" grandRow="1" outline="0" fieldPosition="0"/>
    </format>
    <format dxfId="1065">
      <pivotArea type="all" dataOnly="0" outline="0" fieldPosition="0"/>
    </format>
    <format dxfId="1064">
      <pivotArea outline="0" collapsedLevelsAreSubtotals="1" fieldPosition="0"/>
    </format>
    <format dxfId="1063">
      <pivotArea field="4" type="button" dataOnly="0" labelOnly="1" outline="0" axis="axisRow" fieldPosition="0"/>
    </format>
    <format dxfId="1062">
      <pivotArea dataOnly="0" labelOnly="1" fieldPosition="0">
        <references count="1">
          <reference field="4" count="0"/>
        </references>
      </pivotArea>
    </format>
    <format dxfId="1061">
      <pivotArea type="all" dataOnly="0" outline="0" fieldPosition="0"/>
    </format>
    <format dxfId="1060">
      <pivotArea outline="0" collapsedLevelsAreSubtotals="1" fieldPosition="0"/>
    </format>
    <format dxfId="1059">
      <pivotArea field="4" type="button" dataOnly="0" labelOnly="1" outline="0" axis="axisRow" fieldPosition="0"/>
    </format>
    <format dxfId="1058">
      <pivotArea dataOnly="0" labelOnly="1" fieldPosition="0">
        <references count="1">
          <reference field="4" count="0"/>
        </references>
      </pivotArea>
    </format>
    <format dxfId="1057">
      <pivotArea dataOnly="0" labelOnly="1" fieldPosition="0">
        <references count="1">
          <reference field="4" count="0"/>
        </references>
      </pivotArea>
    </format>
  </formats>
  <pivotTableStyleInfo name="PivotStyleMedium4"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openxmlformats.org/officeDocument/2006/relationships/ctrlProp" Target="../ctrlProps/ctrlProp2.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file:///\\172.16.92.9\Ruta%20de%20la%20Calidad\03.%20PROCESOS%20DE%20APOYO\GESTI&#211;N%20DE%20ASUNTOS%20JUR&#205;DICOS\03.%20PROCEDIMIENTOS\CONTRATACI&#211;N" TargetMode="External"/><Relationship Id="rId7" Type="http://schemas.openxmlformats.org/officeDocument/2006/relationships/comments" Target="../comments1.xml"/><Relationship Id="rId2" Type="http://schemas.openxmlformats.org/officeDocument/2006/relationships/hyperlink" Target="file:///\\172.16.92.9\Ruta%20de%20la%20Calidad\03.%20PROCESOS%20DE%20APOYO\GESTI&#211;N%20DE%20ASUNTOS%20JUR&#205;DICOS\03.%20PROCEDIMIENTOS\CONTRATACI&#211;N\04.%20CONTRATACI&#211;N%20DIRECTA" TargetMode="External"/><Relationship Id="rId1" Type="http://schemas.openxmlformats.org/officeDocument/2006/relationships/hyperlink" Target="https://mail.google.com/mail/u/1/"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ivotTable" Target="../pivotTables/pivotTable4.xml"/><Relationship Id="rId7" Type="http://schemas.openxmlformats.org/officeDocument/2006/relationships/pivotTable" Target="../pivotTables/pivotTable8.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 Id="rId9"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tabColor theme="6"/>
  </sheetPr>
  <dimension ref="B9:CI118"/>
  <sheetViews>
    <sheetView showGridLines="0" topLeftCell="A82" zoomScale="75" zoomScaleNormal="75" workbookViewId="0">
      <selection activeCell="E46" sqref="E46"/>
    </sheetView>
  </sheetViews>
  <sheetFormatPr baseColWidth="10" defaultRowHeight="15"/>
  <cols>
    <col min="1" max="1" width="5.28515625" customWidth="1"/>
    <col min="2" max="2" width="31.42578125" customWidth="1"/>
    <col min="3" max="3" width="31.7109375" customWidth="1"/>
    <col min="4" max="5" width="7.5703125" customWidth="1"/>
    <col min="6" max="6" width="48.28515625" customWidth="1"/>
    <col min="7" max="7" width="22.5703125" style="56" customWidth="1"/>
    <col min="8" max="8" width="14" customWidth="1"/>
    <col min="9" max="9" width="14" bestFit="1" customWidth="1"/>
    <col min="10" max="10" width="14" customWidth="1"/>
    <col min="11" max="11" width="13.5703125" customWidth="1"/>
    <col min="72" max="72" width="19.5703125" customWidth="1"/>
    <col min="73" max="73" width="12.42578125" customWidth="1"/>
    <col min="74" max="74" width="20.42578125" customWidth="1"/>
    <col min="75" max="75" width="14.85546875" customWidth="1"/>
    <col min="76" max="76" width="23.28515625" customWidth="1"/>
    <col min="77" max="77" width="15.85546875" customWidth="1"/>
    <col min="78" max="78" width="14.85546875" customWidth="1"/>
    <col min="79" max="79" width="16.28515625" customWidth="1"/>
    <col min="80" max="80" width="14.5703125" customWidth="1"/>
    <col min="81" max="81" width="14.7109375" customWidth="1"/>
    <col min="82" max="82" width="22.7109375" customWidth="1"/>
    <col min="83" max="83" width="13.28515625" customWidth="1"/>
    <col min="84" max="87" width="11" customWidth="1"/>
  </cols>
  <sheetData>
    <row r="9" spans="72:84" ht="45">
      <c r="BU9" s="32" t="s">
        <v>20</v>
      </c>
      <c r="BV9" s="32" t="s">
        <v>26</v>
      </c>
      <c r="BW9" s="32" t="s">
        <v>28</v>
      </c>
      <c r="BX9" s="32" t="s">
        <v>33</v>
      </c>
      <c r="BY9" s="32" t="s">
        <v>35</v>
      </c>
      <c r="BZ9" s="32" t="s">
        <v>36</v>
      </c>
      <c r="CA9" s="32" t="s">
        <v>37</v>
      </c>
      <c r="CB9" s="32" t="s">
        <v>39</v>
      </c>
      <c r="CC9" s="32" t="s">
        <v>41</v>
      </c>
      <c r="CD9" s="10"/>
      <c r="CE9" s="37" t="s">
        <v>72</v>
      </c>
      <c r="CF9" s="25"/>
    </row>
    <row r="10" spans="72:84">
      <c r="BT10" s="25" t="s">
        <v>89</v>
      </c>
      <c r="BU10" s="46">
        <f>AVERAGE('PLAN DE ACCIÓN 2020 Producto'!AE7:AE12)</f>
        <v>0.98</v>
      </c>
      <c r="BV10" s="47">
        <f>AVERAGE('PLAN DE ACCIÓN 2020 Producto'!AE13)</f>
        <v>1</v>
      </c>
      <c r="BW10" s="47">
        <f>AVERAGE('PLAN DE ACCIÓN 2020 Producto'!AE14:AE34)</f>
        <v>0.64079365079365092</v>
      </c>
      <c r="BX10" s="47">
        <f>AVERAGE('PLAN DE ACCIÓN 2020 Producto'!AE35:AE43)</f>
        <v>0.8322222222222222</v>
      </c>
      <c r="BY10" s="47">
        <f>AVERAGE('PLAN DE ACCIÓN 2020 Producto'!AE44:AE58)</f>
        <v>0.42666666666666669</v>
      </c>
      <c r="BZ10" s="47" t="e">
        <f>AVERAGE('PLAN DE ACCIÓN 2020 Producto'!#REF!)</f>
        <v>#REF!</v>
      </c>
      <c r="CA10" s="47">
        <f>AVERAGE('PLAN DE ACCIÓN 2020 Producto'!AE72:AE74)</f>
        <v>0.66666666666666663</v>
      </c>
      <c r="CB10" s="47">
        <f>AVERAGE('PLAN DE ACCIÓN 2020 Producto'!AE75:AE81)</f>
        <v>0.46623376623376622</v>
      </c>
      <c r="CC10" s="48" t="e">
        <f>AVERAGE('PLAN DE ACCIÓN 2020 Producto'!#REF!)</f>
        <v>#REF!</v>
      </c>
      <c r="CE10" s="39" t="e">
        <f>VLOOKUP($B$44,Tablas!$A$4:$B$12,2,FALSE)</f>
        <v>#N/A</v>
      </c>
      <c r="CF10" s="39" t="e">
        <f>VLOOKUP($C$44,Tablas!$A$21:$B$29,2,FALSE)</f>
        <v>#N/A</v>
      </c>
    </row>
    <row r="11" spans="72:84">
      <c r="BT11" s="25" t="s">
        <v>90</v>
      </c>
      <c r="BU11" s="45">
        <f>AVERAGE('PLAN DE ACCIÓN 2020 Actividades'!V6:V29)</f>
        <v>0.69285714285714284</v>
      </c>
      <c r="BV11" s="45">
        <f>AVERAGE('PLAN DE ACCIÓN 2020 Actividades'!V30:V33)</f>
        <v>0.02</v>
      </c>
      <c r="BW11" s="45">
        <f>AVERAGE('PLAN DE ACCIÓN 2020 Actividades'!V34:V88)</f>
        <v>0.38111111111111112</v>
      </c>
      <c r="BX11" s="45">
        <f>AVERAGE('PLAN DE ACCIÓN 2020 Actividades'!V89:V96)</f>
        <v>1</v>
      </c>
      <c r="BY11" s="45">
        <f>AVERAGE('PLAN DE ACCIÓN 2020 Actividades'!V97:V158)</f>
        <v>0.42716049382716048</v>
      </c>
      <c r="BZ11" s="45">
        <f>AVERAGE('PLAN DE ACCIÓN 2020 Actividades'!V159:V179)</f>
        <v>0.71799999999999997</v>
      </c>
      <c r="CA11" s="45">
        <f>AVERAGE('PLAN DE ACCIÓN 2020 Actividades'!V180:V226)</f>
        <v>0.16048780487804878</v>
      </c>
      <c r="CB11" s="45" t="e">
        <f>AVERAGE('PLAN DE ACCIÓN 2020 Actividades'!V227:V253)</f>
        <v>#DIV/0!</v>
      </c>
      <c r="CC11" s="45" t="e">
        <f>AVERAGE('PLAN DE ACCIÓN 2020 Actividades'!#REF!)</f>
        <v>#REF!</v>
      </c>
    </row>
    <row r="14" spans="72:84" ht="45">
      <c r="BU14" s="32" t="s">
        <v>20</v>
      </c>
      <c r="BV14" s="32" t="s">
        <v>26</v>
      </c>
      <c r="BW14" s="32" t="s">
        <v>28</v>
      </c>
      <c r="BX14" s="32" t="s">
        <v>33</v>
      </c>
      <c r="BY14" s="32" t="s">
        <v>35</v>
      </c>
      <c r="BZ14" s="32" t="s">
        <v>36</v>
      </c>
      <c r="CA14" s="32" t="s">
        <v>37</v>
      </c>
      <c r="CB14" s="32" t="s">
        <v>39</v>
      </c>
      <c r="CC14" s="32" t="s">
        <v>41</v>
      </c>
      <c r="CE14" s="37" t="s">
        <v>95</v>
      </c>
      <c r="CF14" s="25">
        <f>GETPIVOTDATA("Estado del Producto",Tablas!$A$45)</f>
        <v>75</v>
      </c>
    </row>
    <row r="15" spans="72:84">
      <c r="BT15" s="25" t="s">
        <v>89</v>
      </c>
      <c r="BU15" s="33" t="e">
        <f>+GETPIVOTDATA("AVENCE PONDERADO",Tablas!$A$3,"DEPENDENCIA","1. Dirección")</f>
        <v>#REF!</v>
      </c>
      <c r="BV15" s="33">
        <f t="shared" ref="BV15:CC15" si="0">IF($BU19=TRUE,BV10,"")</f>
        <v>1</v>
      </c>
      <c r="BW15" s="33">
        <f t="shared" si="0"/>
        <v>0.64079365079365092</v>
      </c>
      <c r="BX15" s="33">
        <f t="shared" si="0"/>
        <v>0.8322222222222222</v>
      </c>
      <c r="BY15" s="33">
        <f t="shared" si="0"/>
        <v>0.42666666666666669</v>
      </c>
      <c r="BZ15" s="33" t="e">
        <f t="shared" si="0"/>
        <v>#REF!</v>
      </c>
      <c r="CA15" s="33">
        <f t="shared" si="0"/>
        <v>0.66666666666666663</v>
      </c>
      <c r="CB15" s="33">
        <f t="shared" si="0"/>
        <v>0.46623376623376622</v>
      </c>
      <c r="CC15" s="33" t="e">
        <f t="shared" si="0"/>
        <v>#REF!</v>
      </c>
      <c r="CE15" s="26" t="s">
        <v>73</v>
      </c>
      <c r="CF15" s="38">
        <f>GETPIVOTDATA("Estado del Producto",Tablas!$A$45,"Estado del Producto","EN EJECUCIÓN")</f>
        <v>60</v>
      </c>
    </row>
    <row r="16" spans="72:84">
      <c r="BT16" s="25" t="s">
        <v>90</v>
      </c>
      <c r="BU16" s="33">
        <f>IF($BU20=TRUE,BU11,"")</f>
        <v>0.69285714285714284</v>
      </c>
      <c r="BV16" s="33">
        <f t="shared" ref="BV16:CC16" si="1">IF($BU20=TRUE,BV11,"")</f>
        <v>0.02</v>
      </c>
      <c r="BW16" s="33">
        <f t="shared" si="1"/>
        <v>0.38111111111111112</v>
      </c>
      <c r="BX16" s="33">
        <f t="shared" si="1"/>
        <v>1</v>
      </c>
      <c r="BY16" s="33">
        <f t="shared" si="1"/>
        <v>0.42716049382716048</v>
      </c>
      <c r="BZ16" s="33">
        <f t="shared" si="1"/>
        <v>0.71799999999999997</v>
      </c>
      <c r="CA16" s="33">
        <f t="shared" si="1"/>
        <v>0.16048780487804878</v>
      </c>
      <c r="CB16" s="33" t="e">
        <f t="shared" si="1"/>
        <v>#DIV/0!</v>
      </c>
      <c r="CC16" s="33" t="e">
        <f t="shared" si="1"/>
        <v>#REF!</v>
      </c>
      <c r="CE16" s="26" t="s">
        <v>74</v>
      </c>
      <c r="CF16" s="38">
        <f>GETPIVOTDATA("Estado del Producto",Tablas!$A$45,"Estado del Producto","SIN EJECUTAR")</f>
        <v>15</v>
      </c>
    </row>
    <row r="17" spans="72:87">
      <c r="CE17" s="25" t="s">
        <v>94</v>
      </c>
      <c r="CF17" s="39">
        <f>CF15/CF14</f>
        <v>0.8</v>
      </c>
      <c r="CH17" s="35" t="s">
        <v>74</v>
      </c>
      <c r="CI17">
        <f>VLOOKUP($CH$17,$CE$15:$CF$16,2,FALSE)</f>
        <v>15</v>
      </c>
    </row>
    <row r="19" spans="72:87">
      <c r="BT19" s="25" t="s">
        <v>92</v>
      </c>
      <c r="BU19" t="b">
        <v>1</v>
      </c>
    </row>
    <row r="20" spans="72:87">
      <c r="BT20" s="25" t="s">
        <v>93</v>
      </c>
      <c r="BU20" t="b">
        <v>1</v>
      </c>
    </row>
    <row r="21" spans="72:87">
      <c r="BT21" s="34" t="s">
        <v>91</v>
      </c>
      <c r="BU21" t="str">
        <f>IF(AND(BU19=FALSE,BU20=FALSE),"Activa Cumplimiento de Productos o Actividades", "Cumplimiento " &amp; IF(AND(BU19=TRUE,BU20=TRUE),"Productos y Actividades",IF(BU19=TRUE,"Productos Segundo trimestre","Actividades Segundo trimestre")))</f>
        <v>Cumplimiento Productos y Actividades</v>
      </c>
    </row>
    <row r="33" spans="2:7">
      <c r="B33" s="36"/>
    </row>
    <row r="40" spans="2:7" ht="15.75" thickBot="1"/>
    <row r="41" spans="2:7" ht="15.75" thickBot="1">
      <c r="F41" s="94" t="s">
        <v>116</v>
      </c>
      <c r="G41" s="70" t="s">
        <v>113</v>
      </c>
    </row>
    <row r="42" spans="2:7" ht="15.75" thickBot="1"/>
    <row r="43" spans="2:7" ht="45.75" thickBot="1">
      <c r="B43" s="41" t="s">
        <v>88</v>
      </c>
      <c r="C43" s="42" t="s">
        <v>71</v>
      </c>
      <c r="F43" s="30" t="s">
        <v>4</v>
      </c>
      <c r="G43" s="31" t="s">
        <v>50</v>
      </c>
    </row>
    <row r="44" spans="2:7" ht="44.25" thickTop="1" thickBot="1">
      <c r="B44" s="44" t="s">
        <v>56</v>
      </c>
      <c r="C44" s="43" t="s">
        <v>56</v>
      </c>
      <c r="F44" s="29" t="s">
        <v>21</v>
      </c>
      <c r="G44" s="70" t="s">
        <v>112</v>
      </c>
    </row>
    <row r="45" spans="2:7" ht="16.5" thickTop="1" thickBot="1">
      <c r="F45" s="29" t="s">
        <v>98</v>
      </c>
      <c r="G45" s="28" t="s">
        <v>886</v>
      </c>
    </row>
    <row r="46" spans="2:7" ht="15.75" thickBot="1">
      <c r="F46" s="29" t="s">
        <v>99</v>
      </c>
      <c r="G46" s="28" t="s">
        <v>963</v>
      </c>
    </row>
    <row r="47" spans="2:7" ht="15.75" thickBot="1">
      <c r="F47" s="29" t="s">
        <v>100</v>
      </c>
      <c r="G47" s="28" t="s">
        <v>886</v>
      </c>
    </row>
    <row r="48" spans="2:7" ht="15.75" thickBot="1">
      <c r="F48" s="29" t="s">
        <v>101</v>
      </c>
      <c r="G48" s="28" t="s">
        <v>886</v>
      </c>
    </row>
    <row r="49" spans="6:7" ht="15.75" thickBot="1">
      <c r="F49" s="29" t="s">
        <v>102</v>
      </c>
      <c r="G49" s="28" t="s">
        <v>886</v>
      </c>
    </row>
    <row r="50" spans="6:7" ht="15.75" thickBot="1">
      <c r="F50" s="29" t="s">
        <v>259</v>
      </c>
      <c r="G50" s="28" t="s">
        <v>886</v>
      </c>
    </row>
    <row r="51" spans="6:7" ht="30.75" thickBot="1">
      <c r="F51" s="29" t="s">
        <v>260</v>
      </c>
      <c r="G51" s="28" t="s">
        <v>112</v>
      </c>
    </row>
    <row r="52" spans="6:7" ht="15.75" thickBot="1">
      <c r="F52" s="29" t="s">
        <v>103</v>
      </c>
      <c r="G52" s="28" t="s">
        <v>886</v>
      </c>
    </row>
    <row r="53" spans="6:7" ht="30.75" thickBot="1">
      <c r="F53" s="29" t="s">
        <v>104</v>
      </c>
      <c r="G53" s="28" t="s">
        <v>112</v>
      </c>
    </row>
    <row r="54" spans="6:7" ht="15.75" thickBot="1">
      <c r="F54" s="29" t="s">
        <v>105</v>
      </c>
      <c r="G54" s="70" t="s">
        <v>112</v>
      </c>
    </row>
    <row r="55" spans="6:7" ht="15.75" thickBot="1">
      <c r="F55" s="70" t="s">
        <v>144</v>
      </c>
      <c r="G55" s="70" t="s">
        <v>885</v>
      </c>
    </row>
    <row r="56" spans="6:7" ht="30.75" thickBot="1">
      <c r="F56" s="70" t="s">
        <v>220</v>
      </c>
      <c r="G56" s="70" t="s">
        <v>886</v>
      </c>
    </row>
    <row r="57" spans="6:7" ht="15.75" thickBot="1">
      <c r="F57" s="70" t="s">
        <v>224</v>
      </c>
      <c r="G57" s="70" t="s">
        <v>886</v>
      </c>
    </row>
    <row r="58" spans="6:7" ht="15.75" thickBot="1">
      <c r="F58" s="70" t="s">
        <v>226</v>
      </c>
      <c r="G58" s="70" t="s">
        <v>112</v>
      </c>
    </row>
    <row r="59" spans="6:7" ht="45.75" thickBot="1">
      <c r="F59" s="70" t="s">
        <v>206</v>
      </c>
      <c r="G59" s="70" t="s">
        <v>886</v>
      </c>
    </row>
    <row r="60" spans="6:7" ht="30.75" thickBot="1">
      <c r="F60" s="70" t="s">
        <v>151</v>
      </c>
      <c r="G60" s="70" t="s">
        <v>112</v>
      </c>
    </row>
    <row r="61" spans="6:7" ht="30.75" thickBot="1">
      <c r="F61" s="70" t="s">
        <v>156</v>
      </c>
      <c r="G61" s="70" t="s">
        <v>112</v>
      </c>
    </row>
    <row r="62" spans="6:7" ht="30.75" thickBot="1">
      <c r="F62" s="70" t="s">
        <v>157</v>
      </c>
      <c r="G62" s="70" t="s">
        <v>963</v>
      </c>
    </row>
    <row r="63" spans="6:7" ht="15.75" thickBot="1">
      <c r="F63" s="70" t="s">
        <v>154</v>
      </c>
      <c r="G63" s="70" t="s">
        <v>885</v>
      </c>
    </row>
    <row r="64" spans="6:7" ht="30.75" thickBot="1">
      <c r="F64" s="70" t="s">
        <v>588</v>
      </c>
      <c r="G64" s="70" t="s">
        <v>886</v>
      </c>
    </row>
    <row r="65" spans="6:7" ht="15.75" thickBot="1">
      <c r="F65" s="70" t="s">
        <v>593</v>
      </c>
      <c r="G65" s="70" t="s">
        <v>886</v>
      </c>
    </row>
    <row r="66" spans="6:7" ht="15.75" thickBot="1">
      <c r="F66" s="70" t="s">
        <v>596</v>
      </c>
      <c r="G66" s="70" t="s">
        <v>886</v>
      </c>
    </row>
    <row r="67" spans="6:7" ht="105.75" thickBot="1">
      <c r="F67" s="70" t="s">
        <v>600</v>
      </c>
      <c r="G67" s="70" t="s">
        <v>886</v>
      </c>
    </row>
    <row r="68" spans="6:7" ht="30.75" thickBot="1">
      <c r="F68" s="70" t="s">
        <v>313</v>
      </c>
      <c r="G68" s="70" t="s">
        <v>886</v>
      </c>
    </row>
    <row r="69" spans="6:7" ht="45.75" thickBot="1">
      <c r="F69" s="70" t="s">
        <v>337</v>
      </c>
      <c r="G69" s="70" t="s">
        <v>886</v>
      </c>
    </row>
    <row r="70" spans="6:7" ht="45.75" thickBot="1">
      <c r="F70" s="70" t="s">
        <v>339</v>
      </c>
      <c r="G70" s="70" t="s">
        <v>112</v>
      </c>
    </row>
    <row r="71" spans="6:7" ht="30.75" thickBot="1">
      <c r="F71" s="70" t="s">
        <v>340</v>
      </c>
      <c r="G71" s="70" t="s">
        <v>963</v>
      </c>
    </row>
    <row r="72" spans="6:7" ht="30.75" thickBot="1">
      <c r="F72" s="70" t="s">
        <v>342</v>
      </c>
      <c r="G72" s="70" t="s">
        <v>886</v>
      </c>
    </row>
    <row r="73" spans="6:7" ht="30.75" thickBot="1">
      <c r="F73" s="70" t="s">
        <v>343</v>
      </c>
      <c r="G73" s="70" t="s">
        <v>112</v>
      </c>
    </row>
    <row r="74" spans="6:7" ht="30.75" thickBot="1">
      <c r="F74" s="70" t="s">
        <v>344</v>
      </c>
      <c r="G74" s="70" t="s">
        <v>886</v>
      </c>
    </row>
    <row r="75" spans="6:7" ht="45.75" thickBot="1">
      <c r="F75" s="70" t="s">
        <v>347</v>
      </c>
      <c r="G75" s="70" t="s">
        <v>886</v>
      </c>
    </row>
    <row r="76" spans="6:7" ht="30.75" thickBot="1">
      <c r="F76" s="70" t="s">
        <v>349</v>
      </c>
      <c r="G76" s="70" t="s">
        <v>112</v>
      </c>
    </row>
    <row r="77" spans="6:7" ht="15.75" thickBot="1">
      <c r="F77" s="70" t="s">
        <v>352</v>
      </c>
      <c r="G77" s="70" t="s">
        <v>112</v>
      </c>
    </row>
    <row r="78" spans="6:7" ht="15.75" thickBot="1">
      <c r="F78" s="70" t="s">
        <v>354</v>
      </c>
      <c r="G78" s="70" t="s">
        <v>112</v>
      </c>
    </row>
    <row r="79" spans="6:7" ht="30.75" thickBot="1">
      <c r="F79" s="70" t="s">
        <v>356</v>
      </c>
      <c r="G79" s="70" t="s">
        <v>886</v>
      </c>
    </row>
    <row r="80" spans="6:7" ht="30.75" thickBot="1">
      <c r="F80" s="70" t="s">
        <v>359</v>
      </c>
      <c r="G80" s="70" t="s">
        <v>886</v>
      </c>
    </row>
    <row r="81" spans="6:7" ht="15.75" thickBot="1">
      <c r="F81" s="70" t="s">
        <v>361</v>
      </c>
      <c r="G81" s="70" t="s">
        <v>112</v>
      </c>
    </row>
    <row r="82" spans="6:7" ht="60.75" thickBot="1">
      <c r="F82" s="70" t="s">
        <v>315</v>
      </c>
      <c r="G82" s="70" t="s">
        <v>112</v>
      </c>
    </row>
    <row r="83" spans="6:7" ht="15.75" thickBot="1">
      <c r="F83" s="70" t="s">
        <v>469</v>
      </c>
      <c r="G83" s="70" t="s">
        <v>886</v>
      </c>
    </row>
    <row r="84" spans="6:7" ht="30.75" thickBot="1">
      <c r="F84" s="70" t="s">
        <v>471</v>
      </c>
      <c r="G84" s="70" t="s">
        <v>886</v>
      </c>
    </row>
    <row r="85" spans="6:7" ht="15.75" thickBot="1">
      <c r="F85" s="70" t="s">
        <v>473</v>
      </c>
      <c r="G85" s="70" t="s">
        <v>886</v>
      </c>
    </row>
    <row r="86" spans="6:7" ht="15.75" thickBot="1">
      <c r="F86" s="70" t="s">
        <v>475</v>
      </c>
      <c r="G86" s="70" t="s">
        <v>886</v>
      </c>
    </row>
    <row r="87" spans="6:7" ht="30.75" thickBot="1">
      <c r="F87" s="70" t="s">
        <v>328</v>
      </c>
      <c r="G87" s="70" t="s">
        <v>963</v>
      </c>
    </row>
    <row r="88" spans="6:7" ht="30.75" thickBot="1">
      <c r="F88" s="70" t="s">
        <v>397</v>
      </c>
      <c r="G88" s="70" t="s">
        <v>885</v>
      </c>
    </row>
    <row r="89" spans="6:7" ht="45.75" thickBot="1">
      <c r="F89" s="70" t="s">
        <v>399</v>
      </c>
      <c r="G89" s="70" t="s">
        <v>112</v>
      </c>
    </row>
    <row r="90" spans="6:7" ht="30.75" thickBot="1">
      <c r="F90" s="70" t="s">
        <v>410</v>
      </c>
      <c r="G90" s="70" t="s">
        <v>112</v>
      </c>
    </row>
    <row r="91" spans="6:7" ht="30.75" thickBot="1">
      <c r="F91" s="70" t="s">
        <v>412</v>
      </c>
      <c r="G91" s="70" t="s">
        <v>112</v>
      </c>
    </row>
    <row r="92" spans="6:7" ht="30.75" thickBot="1">
      <c r="F92" s="70" t="s">
        <v>161</v>
      </c>
      <c r="G92" s="70" t="s">
        <v>112</v>
      </c>
    </row>
    <row r="93" spans="6:7" ht="45.75" thickBot="1">
      <c r="F93" s="70" t="s">
        <v>415</v>
      </c>
      <c r="G93" s="70" t="s">
        <v>112</v>
      </c>
    </row>
    <row r="94" spans="6:7" ht="30.75" thickBot="1">
      <c r="F94" s="70" t="s">
        <v>444</v>
      </c>
      <c r="G94" s="70" t="s">
        <v>963</v>
      </c>
    </row>
    <row r="95" spans="6:7" ht="30.75" thickBot="1">
      <c r="F95" s="70" t="s">
        <v>446</v>
      </c>
      <c r="G95" s="70" t="s">
        <v>963</v>
      </c>
    </row>
    <row r="96" spans="6:7" ht="30.75" thickBot="1">
      <c r="F96" s="70" t="s">
        <v>448</v>
      </c>
      <c r="G96" s="70" t="s">
        <v>963</v>
      </c>
    </row>
    <row r="97" spans="6:7" ht="60.75" thickBot="1">
      <c r="F97" s="70" t="s">
        <v>450</v>
      </c>
      <c r="G97" s="70" t="s">
        <v>963</v>
      </c>
    </row>
    <row r="98" spans="6:7" ht="30.75" thickBot="1">
      <c r="F98" s="70" t="s">
        <v>235</v>
      </c>
      <c r="G98" s="70" t="s">
        <v>886</v>
      </c>
    </row>
    <row r="99" spans="6:7" ht="30.75" thickBot="1">
      <c r="F99" s="70" t="s">
        <v>327</v>
      </c>
      <c r="G99" s="70" t="s">
        <v>886</v>
      </c>
    </row>
    <row r="100" spans="6:7" ht="30.75" thickBot="1">
      <c r="F100" s="70" t="s">
        <v>267</v>
      </c>
      <c r="G100" s="70" t="s">
        <v>886</v>
      </c>
    </row>
    <row r="101" spans="6:7" ht="30.75" thickBot="1">
      <c r="F101" s="70" t="s">
        <v>268</v>
      </c>
      <c r="G101" s="70" t="s">
        <v>886</v>
      </c>
    </row>
    <row r="102" spans="6:7" ht="15.75" thickBot="1">
      <c r="F102" s="70" t="s">
        <v>269</v>
      </c>
      <c r="G102" s="70" t="s">
        <v>112</v>
      </c>
    </row>
    <row r="103" spans="6:7" ht="45.75" thickBot="1">
      <c r="F103" s="70" t="s">
        <v>270</v>
      </c>
      <c r="G103" s="70" t="s">
        <v>886</v>
      </c>
    </row>
    <row r="104" spans="6:7" ht="60.75" thickBot="1">
      <c r="F104" s="70" t="s">
        <v>271</v>
      </c>
      <c r="G104" s="70" t="s">
        <v>963</v>
      </c>
    </row>
    <row r="105" spans="6:7" ht="15.75" thickBot="1">
      <c r="F105" s="70" t="s">
        <v>272</v>
      </c>
      <c r="G105" s="70" t="s">
        <v>885</v>
      </c>
    </row>
    <row r="106" spans="6:7" ht="15.75" thickBot="1">
      <c r="F106" s="70" t="s">
        <v>273</v>
      </c>
      <c r="G106" s="70" t="s">
        <v>886</v>
      </c>
    </row>
    <row r="107" spans="6:7" ht="45.75" thickBot="1">
      <c r="F107" s="70" t="s">
        <v>274</v>
      </c>
      <c r="G107" s="70" t="s">
        <v>886</v>
      </c>
    </row>
    <row r="108" spans="6:7" ht="30.75" thickBot="1">
      <c r="F108" s="70" t="s">
        <v>321</v>
      </c>
      <c r="G108" s="70" t="s">
        <v>886</v>
      </c>
    </row>
    <row r="109" spans="6:7" ht="75.75" thickBot="1">
      <c r="F109" s="70" t="s">
        <v>603</v>
      </c>
      <c r="G109" s="70" t="s">
        <v>112</v>
      </c>
    </row>
    <row r="110" spans="6:7" ht="60.75" thickBot="1">
      <c r="F110" s="70" t="s">
        <v>606</v>
      </c>
      <c r="G110" s="70" t="s">
        <v>886</v>
      </c>
    </row>
    <row r="111" spans="6:7" ht="30.75" thickBot="1">
      <c r="F111" s="70" t="s">
        <v>609</v>
      </c>
      <c r="G111" s="70" t="s">
        <v>886</v>
      </c>
    </row>
    <row r="112" spans="6:7" ht="30.75" thickBot="1">
      <c r="F112" s="70" t="s">
        <v>614</v>
      </c>
      <c r="G112" s="70" t="s">
        <v>886</v>
      </c>
    </row>
    <row r="113" spans="6:7" ht="30.75" thickBot="1">
      <c r="F113" s="70" t="s">
        <v>616</v>
      </c>
      <c r="G113" s="70" t="s">
        <v>112</v>
      </c>
    </row>
    <row r="114" spans="6:7" ht="30.75" thickBot="1">
      <c r="F114" s="70" t="s">
        <v>620</v>
      </c>
      <c r="G114" s="70" t="s">
        <v>112</v>
      </c>
    </row>
    <row r="115" spans="6:7" ht="30.75" thickBot="1">
      <c r="F115" s="70" t="s">
        <v>623</v>
      </c>
      <c r="G115" s="70" t="s">
        <v>885</v>
      </c>
    </row>
    <row r="116" spans="6:7" ht="30.75" thickBot="1">
      <c r="F116" s="70" t="s">
        <v>626</v>
      </c>
      <c r="G116" s="70" t="s">
        <v>112</v>
      </c>
    </row>
    <row r="117" spans="6:7" ht="30.75" thickBot="1">
      <c r="F117" s="70" t="s">
        <v>629</v>
      </c>
      <c r="G117" s="70" t="s">
        <v>112</v>
      </c>
    </row>
    <row r="118" spans="6:7" ht="60.75" thickBot="1">
      <c r="F118" s="70" t="s">
        <v>930</v>
      </c>
      <c r="G118" s="70" t="s">
        <v>886</v>
      </c>
    </row>
  </sheetData>
  <dataValidations count="1">
    <dataValidation type="list" allowBlank="1" showInputMessage="1" showErrorMessage="1" sqref="CH17">
      <formula1>$CE$15:$CE$16</formula1>
    </dataValidation>
  </dataValidations>
  <pageMargins left="0.7" right="0.7" top="0.75" bottom="0.75" header="0.3" footer="0.3"/>
  <pageSetup orientation="portrait" horizontalDpi="4294967294" verticalDpi="4294967294" r:id="rId2"/>
  <drawing r:id="rId3"/>
  <legacyDrawing r:id="rId4"/>
</worksheet>
</file>

<file path=xl/worksheets/sheet2.xml><?xml version="1.0" encoding="utf-8"?>
<worksheet xmlns="http://schemas.openxmlformats.org/spreadsheetml/2006/main" xmlns:r="http://schemas.openxmlformats.org/officeDocument/2006/relationships">
  <sheetPr>
    <tabColor theme="3" tint="0.79998168889431442"/>
  </sheetPr>
  <dimension ref="A1:AI92"/>
  <sheetViews>
    <sheetView showGridLines="0" tabSelected="1" topLeftCell="E1" zoomScale="81" zoomScaleNormal="81" workbookViewId="0">
      <selection activeCell="I42" sqref="I42"/>
    </sheetView>
  </sheetViews>
  <sheetFormatPr baseColWidth="10" defaultRowHeight="15"/>
  <cols>
    <col min="1" max="1" width="4.140625" customWidth="1"/>
    <col min="2" max="3" width="29.7109375" customWidth="1"/>
    <col min="4" max="4" width="38.5703125" customWidth="1"/>
    <col min="5" max="5" width="26.28515625" customWidth="1"/>
    <col min="6" max="6" width="30.7109375" customWidth="1"/>
    <col min="7" max="7" width="30.7109375" style="58" customWidth="1"/>
    <col min="8" max="8" width="8.42578125" customWidth="1"/>
    <col min="9" max="14" width="31.5703125" customWidth="1"/>
    <col min="15" max="17" width="11.42578125" customWidth="1"/>
    <col min="18" max="18" width="18.28515625" customWidth="1"/>
    <col min="19" max="21" width="36.7109375" style="334" customWidth="1"/>
    <col min="22" max="24" width="36.7109375" customWidth="1"/>
    <col min="25" max="30" width="36.7109375" style="58" customWidth="1"/>
    <col min="31" max="34" width="18.28515625" customWidth="1"/>
  </cols>
  <sheetData>
    <row r="1" spans="1:35" ht="15.75" thickBot="1">
      <c r="AE1" s="497"/>
    </row>
    <row r="2" spans="1:35" ht="105" customHeight="1" thickBot="1">
      <c r="B2" s="499" t="s">
        <v>334</v>
      </c>
      <c r="C2" s="500"/>
      <c r="D2" s="500"/>
      <c r="E2" s="500"/>
      <c r="F2" s="500"/>
      <c r="G2" s="500"/>
      <c r="H2" s="500"/>
      <c r="I2" s="500"/>
      <c r="J2" s="500"/>
      <c r="K2" s="500"/>
      <c r="L2" s="500"/>
      <c r="M2" s="500"/>
      <c r="N2" s="500"/>
      <c r="O2" s="500"/>
      <c r="P2" s="500"/>
      <c r="Q2" s="500"/>
      <c r="R2" s="501"/>
      <c r="AE2" s="497"/>
    </row>
    <row r="3" spans="1:35" ht="23.25" customHeight="1">
      <c r="A3" s="155"/>
      <c r="B3" s="502" t="s">
        <v>333</v>
      </c>
      <c r="C3" s="502"/>
      <c r="D3" s="502"/>
      <c r="E3" s="502"/>
      <c r="F3" s="502"/>
      <c r="G3" s="502"/>
      <c r="H3" s="502"/>
      <c r="I3" s="502"/>
      <c r="J3" s="502"/>
      <c r="K3" s="502"/>
      <c r="L3" s="502"/>
      <c r="M3" s="502"/>
      <c r="N3" s="502"/>
      <c r="O3" s="502"/>
      <c r="P3" s="502"/>
      <c r="Q3" s="502"/>
      <c r="R3" s="502"/>
      <c r="AE3" s="497"/>
    </row>
    <row r="4" spans="1:35">
      <c r="B4" s="503" t="s">
        <v>335</v>
      </c>
      <c r="C4" s="503"/>
      <c r="D4" s="503"/>
      <c r="E4" s="503"/>
      <c r="F4" s="503"/>
      <c r="G4" s="503"/>
      <c r="H4" s="503"/>
      <c r="I4" s="503"/>
      <c r="J4" s="503"/>
      <c r="K4" s="503"/>
      <c r="L4" s="503"/>
      <c r="M4" s="503"/>
      <c r="N4" s="503"/>
      <c r="O4" s="503"/>
      <c r="P4" s="503"/>
      <c r="Q4" s="503"/>
      <c r="R4" s="503"/>
      <c r="AE4" s="497"/>
    </row>
    <row r="5" spans="1:35" ht="15.75" thickBot="1">
      <c r="B5" s="504"/>
      <c r="C5" s="504"/>
      <c r="D5" s="504"/>
      <c r="E5" s="504"/>
      <c r="F5" s="504"/>
      <c r="G5" s="504"/>
      <c r="H5" s="504"/>
      <c r="I5" s="504"/>
      <c r="J5" s="504"/>
      <c r="K5" s="504"/>
      <c r="L5" s="504"/>
      <c r="M5" s="504"/>
      <c r="N5" s="504"/>
      <c r="O5" s="504"/>
      <c r="P5" s="504"/>
      <c r="Q5" s="504"/>
      <c r="R5" s="504"/>
      <c r="AE5" s="498"/>
    </row>
    <row r="6" spans="1:35" ht="78.75" customHeight="1">
      <c r="B6" s="111" t="s">
        <v>42</v>
      </c>
      <c r="C6" s="111" t="s">
        <v>43</v>
      </c>
      <c r="D6" s="111" t="s">
        <v>312</v>
      </c>
      <c r="E6" s="150" t="s">
        <v>1</v>
      </c>
      <c r="F6" s="111" t="s">
        <v>2</v>
      </c>
      <c r="G6" s="111" t="s">
        <v>117</v>
      </c>
      <c r="H6" s="151" t="s">
        <v>3</v>
      </c>
      <c r="I6" s="151" t="s">
        <v>4</v>
      </c>
      <c r="J6" s="152" t="s">
        <v>5</v>
      </c>
      <c r="K6" s="151" t="s">
        <v>6</v>
      </c>
      <c r="L6" s="151" t="s">
        <v>7</v>
      </c>
      <c r="M6" s="151" t="s">
        <v>8</v>
      </c>
      <c r="N6" s="152" t="s">
        <v>9</v>
      </c>
      <c r="O6" s="153" t="s">
        <v>10</v>
      </c>
      <c r="P6" s="153" t="s">
        <v>11</v>
      </c>
      <c r="Q6" s="153" t="s">
        <v>12</v>
      </c>
      <c r="R6" s="153" t="s">
        <v>13</v>
      </c>
      <c r="S6" s="335" t="s">
        <v>123</v>
      </c>
      <c r="T6" s="335" t="s">
        <v>124</v>
      </c>
      <c r="U6" s="335" t="s">
        <v>125</v>
      </c>
      <c r="V6" s="66" t="s">
        <v>51</v>
      </c>
      <c r="W6" s="66" t="s">
        <v>49</v>
      </c>
      <c r="X6" s="67" t="s">
        <v>52</v>
      </c>
      <c r="Y6" s="66" t="s">
        <v>859</v>
      </c>
      <c r="Z6" s="66" t="s">
        <v>124</v>
      </c>
      <c r="AA6" s="66" t="s">
        <v>749</v>
      </c>
      <c r="AB6" s="66" t="s">
        <v>51</v>
      </c>
      <c r="AC6" s="66" t="s">
        <v>49</v>
      </c>
      <c r="AD6" s="67" t="s">
        <v>52</v>
      </c>
      <c r="AE6" s="63" t="s">
        <v>950</v>
      </c>
      <c r="AF6" s="63" t="s">
        <v>50</v>
      </c>
      <c r="AG6" s="63" t="s">
        <v>48</v>
      </c>
      <c r="AH6" s="64" t="s">
        <v>954</v>
      </c>
    </row>
    <row r="7" spans="1:35" ht="80.099999999999994" customHeight="1">
      <c r="B7" s="201" t="s">
        <v>46</v>
      </c>
      <c r="C7" s="201" t="s">
        <v>136</v>
      </c>
      <c r="D7" s="125" t="s">
        <v>34</v>
      </c>
      <c r="E7" s="116" t="s">
        <v>167</v>
      </c>
      <c r="F7" s="169" t="s">
        <v>167</v>
      </c>
      <c r="G7" s="169" t="s">
        <v>35</v>
      </c>
      <c r="H7" s="149">
        <v>1</v>
      </c>
      <c r="I7" s="169" t="s">
        <v>588</v>
      </c>
      <c r="J7" s="164">
        <v>5.8799999999999998E-2</v>
      </c>
      <c r="K7" s="164">
        <v>1</v>
      </c>
      <c r="L7" s="164" t="s">
        <v>589</v>
      </c>
      <c r="M7" s="225" t="s">
        <v>590</v>
      </c>
      <c r="N7" s="225" t="s">
        <v>591</v>
      </c>
      <c r="O7" s="170">
        <v>0</v>
      </c>
      <c r="P7" s="170">
        <v>0.3</v>
      </c>
      <c r="Q7" s="170">
        <v>0.57999999999999996</v>
      </c>
      <c r="R7" s="170">
        <v>1</v>
      </c>
      <c r="S7" s="123">
        <v>0</v>
      </c>
      <c r="T7" s="65">
        <v>0</v>
      </c>
      <c r="U7" s="81" t="s">
        <v>592</v>
      </c>
      <c r="V7" s="73"/>
      <c r="W7" s="82"/>
      <c r="X7" s="84"/>
      <c r="Y7" s="340">
        <f>P7</f>
        <v>0.3</v>
      </c>
      <c r="Z7" s="340">
        <f>+P7-O7</f>
        <v>0.3</v>
      </c>
      <c r="AA7" s="340">
        <v>0.3</v>
      </c>
      <c r="AB7" s="415" t="s">
        <v>860</v>
      </c>
      <c r="AC7" s="416" t="s">
        <v>902</v>
      </c>
      <c r="AD7" s="336"/>
      <c r="AE7" s="71">
        <f>IFERROR((AA7/Y7),0)</f>
        <v>1</v>
      </c>
      <c r="AF7" s="59" t="str">
        <f>+IF(AND(AE7&gt;=0%,AE7&lt;=60%),"MALO",IF(AND(AE7&gt;=61%,AE7&lt;=80%),"REGULAR",IF(AND(AE7&gt;=81%,AE7&lt;95%),"BUENO","EXCELENTE")))</f>
        <v>EXCELENTE</v>
      </c>
      <c r="AG7" s="60" t="str">
        <f>IF(AE7&gt;0,"EN EJECUCIÓN","SIN EJECUTAR")</f>
        <v>EN EJECUCIÓN</v>
      </c>
      <c r="AH7" s="61">
        <f>AE7*J7</f>
        <v>5.8799999999999998E-2</v>
      </c>
      <c r="AI7" s="16">
        <f>+AH7+AH8+AH9+AH10+AH72+AH73+AH74+AH75+AH76+AH77+AH78+AH79+AH80+AH81+AH82+AH83+AH84</f>
        <v>0.59762181818181814</v>
      </c>
    </row>
    <row r="8" spans="1:35" ht="80.099999999999994" customHeight="1">
      <c r="B8" s="201" t="s">
        <v>46</v>
      </c>
      <c r="C8" s="201" t="s">
        <v>136</v>
      </c>
      <c r="D8" s="125" t="s">
        <v>34</v>
      </c>
      <c r="E8" s="116" t="s">
        <v>167</v>
      </c>
      <c r="F8" s="169" t="s">
        <v>167</v>
      </c>
      <c r="G8" s="169" t="s">
        <v>35</v>
      </c>
      <c r="H8" s="149">
        <v>2</v>
      </c>
      <c r="I8" s="257" t="s">
        <v>593</v>
      </c>
      <c r="J8" s="164">
        <v>5.8799999999999998E-2</v>
      </c>
      <c r="K8" s="164">
        <v>2</v>
      </c>
      <c r="L8" s="164" t="s">
        <v>594</v>
      </c>
      <c r="M8" s="225" t="s">
        <v>595</v>
      </c>
      <c r="N8" s="225" t="s">
        <v>591</v>
      </c>
      <c r="O8" s="224">
        <v>0</v>
      </c>
      <c r="P8" s="224">
        <v>0.23</v>
      </c>
      <c r="Q8" s="224">
        <v>0.4</v>
      </c>
      <c r="R8" s="224">
        <v>1</v>
      </c>
      <c r="S8" s="123">
        <v>0</v>
      </c>
      <c r="T8" s="65">
        <v>0</v>
      </c>
      <c r="U8" s="81" t="s">
        <v>592</v>
      </c>
      <c r="V8" s="73"/>
      <c r="W8" s="82"/>
      <c r="X8" s="84"/>
      <c r="Y8" s="340">
        <f>P8</f>
        <v>0.23</v>
      </c>
      <c r="Z8" s="340">
        <f t="shared" ref="Z8:Z71" si="0">+P8-O8</f>
        <v>0.23</v>
      </c>
      <c r="AA8" s="340">
        <v>0.23</v>
      </c>
      <c r="AB8" s="340" t="s">
        <v>903</v>
      </c>
      <c r="AC8" s="416" t="s">
        <v>902</v>
      </c>
      <c r="AD8" s="336"/>
      <c r="AE8" s="396">
        <f t="shared" ref="AE8:AE70" si="1">IFERROR((AA8/Y8),0)</f>
        <v>1</v>
      </c>
      <c r="AF8" s="236" t="str">
        <f t="shared" ref="AF8:AF71" si="2">+IF(AND(AE8&gt;=0%,AE8&lt;=60%),"MALO",IF(AND(AE8&gt;=61%,AE8&lt;=80%),"REGULAR",IF(AND(AE8&gt;=81%,AE8&lt;95%),"BUENO","EXCELENTE")))</f>
        <v>EXCELENTE</v>
      </c>
      <c r="AG8" s="235" t="str">
        <f t="shared" ref="AG8:AG71" si="3">IF(AE8&gt;0,"EN EJECUCIÓN","SIN EJECUTAR")</f>
        <v>EN EJECUCIÓN</v>
      </c>
      <c r="AH8" s="237">
        <f>AE8*J8</f>
        <v>5.8799999999999998E-2</v>
      </c>
    </row>
    <row r="9" spans="1:35" ht="80.099999999999994" customHeight="1">
      <c r="B9" s="171" t="s">
        <v>46</v>
      </c>
      <c r="C9" s="201" t="s">
        <v>136</v>
      </c>
      <c r="D9" s="125" t="s">
        <v>34</v>
      </c>
      <c r="E9" s="116" t="s">
        <v>167</v>
      </c>
      <c r="F9" s="201" t="s">
        <v>167</v>
      </c>
      <c r="G9" s="169" t="s">
        <v>35</v>
      </c>
      <c r="H9" s="149">
        <v>3</v>
      </c>
      <c r="I9" s="257" t="s">
        <v>596</v>
      </c>
      <c r="J9" s="164">
        <v>5.8799999999999998E-2</v>
      </c>
      <c r="K9" s="164">
        <v>1</v>
      </c>
      <c r="L9" s="164" t="s">
        <v>597</v>
      </c>
      <c r="M9" s="126" t="s">
        <v>598</v>
      </c>
      <c r="N9" s="225" t="s">
        <v>591</v>
      </c>
      <c r="O9" s="170">
        <v>0.1</v>
      </c>
      <c r="P9" s="170">
        <v>0.55000000000000004</v>
      </c>
      <c r="Q9" s="170">
        <v>0.75</v>
      </c>
      <c r="R9" s="170">
        <v>1</v>
      </c>
      <c r="S9" s="130">
        <v>0.1</v>
      </c>
      <c r="T9" s="65">
        <v>0.1</v>
      </c>
      <c r="U9" s="86" t="s">
        <v>599</v>
      </c>
      <c r="V9" s="109"/>
      <c r="W9" s="89"/>
      <c r="X9" s="84"/>
      <c r="Y9" s="340">
        <f>P9</f>
        <v>0.55000000000000004</v>
      </c>
      <c r="Z9" s="340">
        <f t="shared" si="0"/>
        <v>0.45000000000000007</v>
      </c>
      <c r="AA9" s="340">
        <v>0.55000000000000004</v>
      </c>
      <c r="AB9" s="415" t="s">
        <v>904</v>
      </c>
      <c r="AC9" s="340" t="s">
        <v>905</v>
      </c>
      <c r="AD9" s="336"/>
      <c r="AE9" s="396">
        <f t="shared" si="1"/>
        <v>1</v>
      </c>
      <c r="AF9" s="236" t="str">
        <f t="shared" si="2"/>
        <v>EXCELENTE</v>
      </c>
      <c r="AG9" s="235" t="str">
        <f t="shared" si="3"/>
        <v>EN EJECUCIÓN</v>
      </c>
      <c r="AH9" s="237">
        <f>AE9*J9</f>
        <v>5.8799999999999998E-2</v>
      </c>
    </row>
    <row r="10" spans="1:35" ht="80.099999999999994" customHeight="1">
      <c r="B10" s="171" t="s">
        <v>46</v>
      </c>
      <c r="C10" s="201" t="s">
        <v>136</v>
      </c>
      <c r="D10" s="125" t="s">
        <v>34</v>
      </c>
      <c r="E10" s="116" t="s">
        <v>167</v>
      </c>
      <c r="F10" s="201" t="s">
        <v>167</v>
      </c>
      <c r="G10" s="169" t="s">
        <v>35</v>
      </c>
      <c r="H10" s="149">
        <v>4</v>
      </c>
      <c r="I10" s="257" t="s">
        <v>600</v>
      </c>
      <c r="J10" s="164">
        <v>5.8799999999999998E-2</v>
      </c>
      <c r="K10" s="164">
        <v>52</v>
      </c>
      <c r="L10" s="164" t="s">
        <v>601</v>
      </c>
      <c r="M10" s="225" t="s">
        <v>602</v>
      </c>
      <c r="N10" s="225" t="s">
        <v>591</v>
      </c>
      <c r="O10" s="170">
        <v>0</v>
      </c>
      <c r="P10" s="170">
        <v>0.44</v>
      </c>
      <c r="Q10" s="170">
        <v>0.7</v>
      </c>
      <c r="R10" s="170">
        <v>1</v>
      </c>
      <c r="S10" s="123">
        <v>0</v>
      </c>
      <c r="T10" s="65">
        <v>0</v>
      </c>
      <c r="U10" s="87" t="s">
        <v>592</v>
      </c>
      <c r="V10" s="109"/>
      <c r="W10" s="89"/>
      <c r="X10" s="84"/>
      <c r="Y10" s="340">
        <f>P10</f>
        <v>0.44</v>
      </c>
      <c r="Z10" s="340">
        <f t="shared" si="0"/>
        <v>0.44</v>
      </c>
      <c r="AA10" s="340">
        <v>0.44</v>
      </c>
      <c r="AB10" s="340" t="s">
        <v>906</v>
      </c>
      <c r="AC10" s="415" t="s">
        <v>223</v>
      </c>
      <c r="AD10" s="336"/>
      <c r="AE10" s="396">
        <f t="shared" si="1"/>
        <v>1</v>
      </c>
      <c r="AF10" s="236" t="str">
        <f t="shared" si="2"/>
        <v>EXCELENTE</v>
      </c>
      <c r="AG10" s="235" t="str">
        <f t="shared" si="3"/>
        <v>EN EJECUCIÓN</v>
      </c>
      <c r="AH10" s="237">
        <f>AE10*J10</f>
        <v>5.8799999999999998E-2</v>
      </c>
    </row>
    <row r="11" spans="1:35" ht="80.099999999999994" customHeight="1">
      <c r="B11" s="201" t="s">
        <v>44</v>
      </c>
      <c r="C11" s="201" t="s">
        <v>45</v>
      </c>
      <c r="D11" s="4" t="s">
        <v>19</v>
      </c>
      <c r="E11" s="116" t="s">
        <v>57</v>
      </c>
      <c r="F11" s="169" t="s">
        <v>57</v>
      </c>
      <c r="G11" s="169" t="s">
        <v>26</v>
      </c>
      <c r="H11" s="149">
        <v>1</v>
      </c>
      <c r="I11" s="169" t="s">
        <v>144</v>
      </c>
      <c r="J11" s="225">
        <v>1</v>
      </c>
      <c r="K11" s="164">
        <v>1</v>
      </c>
      <c r="L11" s="164" t="s">
        <v>38</v>
      </c>
      <c r="M11" s="225" t="s">
        <v>145</v>
      </c>
      <c r="N11" s="225" t="s">
        <v>146</v>
      </c>
      <c r="O11" s="170">
        <v>0.25</v>
      </c>
      <c r="P11" s="170">
        <v>0.5</v>
      </c>
      <c r="Q11" s="170">
        <v>0.75</v>
      </c>
      <c r="R11" s="170">
        <v>1</v>
      </c>
      <c r="S11" s="123">
        <v>0.25</v>
      </c>
      <c r="T11" s="65">
        <v>0.25</v>
      </c>
      <c r="U11" s="80">
        <v>0.2132</v>
      </c>
      <c r="V11" s="433" t="s">
        <v>497</v>
      </c>
      <c r="W11" s="93" t="s">
        <v>498</v>
      </c>
      <c r="X11" s="85" t="s">
        <v>499</v>
      </c>
      <c r="Y11" s="340">
        <f t="shared" ref="Y11:Y74" si="4">P11</f>
        <v>0.5</v>
      </c>
      <c r="Z11" s="340">
        <f t="shared" si="0"/>
        <v>0.25</v>
      </c>
      <c r="AA11" s="340">
        <v>0.44</v>
      </c>
      <c r="AB11" s="340" t="s">
        <v>837</v>
      </c>
      <c r="AC11" s="377" t="s">
        <v>498</v>
      </c>
      <c r="AD11" s="377" t="s">
        <v>838</v>
      </c>
      <c r="AE11" s="396">
        <f t="shared" si="1"/>
        <v>0.88</v>
      </c>
      <c r="AF11" s="236" t="str">
        <f t="shared" si="2"/>
        <v>BUENO</v>
      </c>
      <c r="AG11" s="235" t="str">
        <f t="shared" si="3"/>
        <v>EN EJECUCIÓN</v>
      </c>
      <c r="AH11" s="237">
        <f t="shared" ref="AH11:AH44" si="5">AE11*J11</f>
        <v>0.88</v>
      </c>
    </row>
    <row r="12" spans="1:35" ht="80.099999999999994" customHeight="1">
      <c r="B12" s="201" t="s">
        <v>44</v>
      </c>
      <c r="C12" s="201" t="s">
        <v>45</v>
      </c>
      <c r="D12" s="4" t="s">
        <v>19</v>
      </c>
      <c r="E12" s="116" t="s">
        <v>59</v>
      </c>
      <c r="F12" s="169" t="s">
        <v>59</v>
      </c>
      <c r="G12" s="169" t="s">
        <v>33</v>
      </c>
      <c r="H12" s="149">
        <v>1</v>
      </c>
      <c r="I12" s="168" t="s">
        <v>220</v>
      </c>
      <c r="J12" s="118">
        <v>0.25</v>
      </c>
      <c r="K12" s="192">
        <v>1</v>
      </c>
      <c r="L12" s="192" t="s">
        <v>38</v>
      </c>
      <c r="M12" s="119" t="s">
        <v>221</v>
      </c>
      <c r="N12" s="148" t="s">
        <v>890</v>
      </c>
      <c r="O12" s="170">
        <v>0.1</v>
      </c>
      <c r="P12" s="170">
        <v>0.2</v>
      </c>
      <c r="Q12" s="170">
        <v>0.3</v>
      </c>
      <c r="R12" s="170">
        <v>1</v>
      </c>
      <c r="S12" s="124"/>
      <c r="T12" s="65"/>
      <c r="U12" s="80">
        <v>0.1</v>
      </c>
      <c r="V12" s="406" t="s">
        <v>891</v>
      </c>
      <c r="W12" s="90"/>
      <c r="X12" s="91"/>
      <c r="Y12" s="340">
        <f t="shared" si="4"/>
        <v>0.2</v>
      </c>
      <c r="Z12" s="340">
        <f t="shared" si="0"/>
        <v>0.1</v>
      </c>
      <c r="AA12" s="340">
        <v>0.2</v>
      </c>
      <c r="AB12" s="407" t="s">
        <v>895</v>
      </c>
      <c r="AC12" s="408" t="s">
        <v>898</v>
      </c>
      <c r="AD12" s="322"/>
      <c r="AE12" s="396">
        <f t="shared" si="1"/>
        <v>1</v>
      </c>
      <c r="AF12" s="236" t="str">
        <f t="shared" si="2"/>
        <v>EXCELENTE</v>
      </c>
      <c r="AG12" s="235" t="str">
        <f t="shared" si="3"/>
        <v>EN EJECUCIÓN</v>
      </c>
      <c r="AH12" s="237">
        <f t="shared" si="5"/>
        <v>0.25</v>
      </c>
      <c r="AI12" s="16">
        <f>AH12+AH13+AH14+AH15</f>
        <v>0.75</v>
      </c>
    </row>
    <row r="13" spans="1:35" ht="80.099999999999994" customHeight="1">
      <c r="B13" s="201" t="s">
        <v>44</v>
      </c>
      <c r="C13" s="201" t="s">
        <v>45</v>
      </c>
      <c r="D13" s="4" t="s">
        <v>19</v>
      </c>
      <c r="E13" s="116" t="s">
        <v>59</v>
      </c>
      <c r="F13" s="169" t="s">
        <v>59</v>
      </c>
      <c r="G13" s="169" t="s">
        <v>33</v>
      </c>
      <c r="H13" s="149">
        <v>2</v>
      </c>
      <c r="I13" s="119" t="s">
        <v>313</v>
      </c>
      <c r="J13" s="118">
        <v>0.25</v>
      </c>
      <c r="K13" s="192">
        <v>1</v>
      </c>
      <c r="L13" s="192" t="s">
        <v>38</v>
      </c>
      <c r="M13" s="119" t="s">
        <v>223</v>
      </c>
      <c r="N13" s="148" t="s">
        <v>890</v>
      </c>
      <c r="O13" s="170">
        <v>0.1</v>
      </c>
      <c r="P13" s="170">
        <v>0.2</v>
      </c>
      <c r="Q13" s="170">
        <v>0.3</v>
      </c>
      <c r="R13" s="170">
        <v>1</v>
      </c>
      <c r="S13" s="124"/>
      <c r="T13" s="65"/>
      <c r="U13" s="80">
        <v>0.1</v>
      </c>
      <c r="V13" s="407" t="s">
        <v>892</v>
      </c>
      <c r="W13" s="110"/>
      <c r="X13" s="91"/>
      <c r="Y13" s="340">
        <f t="shared" si="4"/>
        <v>0.2</v>
      </c>
      <c r="Z13" s="340">
        <f t="shared" si="0"/>
        <v>0.1</v>
      </c>
      <c r="AA13" s="340">
        <v>0.2</v>
      </c>
      <c r="AB13" s="407" t="s">
        <v>896</v>
      </c>
      <c r="AC13" s="409" t="s">
        <v>899</v>
      </c>
      <c r="AD13" s="322"/>
      <c r="AE13" s="396">
        <f t="shared" si="1"/>
        <v>1</v>
      </c>
      <c r="AF13" s="236" t="str">
        <f t="shared" si="2"/>
        <v>EXCELENTE</v>
      </c>
      <c r="AG13" s="235" t="str">
        <f t="shared" si="3"/>
        <v>EN EJECUCIÓN</v>
      </c>
      <c r="AH13" s="237">
        <f t="shared" si="5"/>
        <v>0.25</v>
      </c>
    </row>
    <row r="14" spans="1:35" ht="80.099999999999994" customHeight="1">
      <c r="B14" s="201" t="s">
        <v>44</v>
      </c>
      <c r="C14" s="201" t="s">
        <v>45</v>
      </c>
      <c r="D14" s="4" t="s">
        <v>19</v>
      </c>
      <c r="E14" s="116" t="s">
        <v>59</v>
      </c>
      <c r="F14" s="169" t="s">
        <v>59</v>
      </c>
      <c r="G14" s="169" t="s">
        <v>33</v>
      </c>
      <c r="H14" s="149">
        <v>3</v>
      </c>
      <c r="I14" s="173" t="s">
        <v>224</v>
      </c>
      <c r="J14" s="118">
        <v>0.25</v>
      </c>
      <c r="K14" s="170">
        <v>1</v>
      </c>
      <c r="L14" s="170" t="s">
        <v>38</v>
      </c>
      <c r="M14" s="148" t="s">
        <v>225</v>
      </c>
      <c r="N14" s="172" t="s">
        <v>890</v>
      </c>
      <c r="O14" s="170">
        <v>0.1</v>
      </c>
      <c r="P14" s="170">
        <v>0.2</v>
      </c>
      <c r="Q14" s="170">
        <v>0.3</v>
      </c>
      <c r="R14" s="170">
        <v>1</v>
      </c>
      <c r="S14" s="124"/>
      <c r="T14" s="65"/>
      <c r="U14" s="80">
        <v>0.1</v>
      </c>
      <c r="V14" s="386" t="s">
        <v>893</v>
      </c>
      <c r="W14" s="90"/>
      <c r="X14" s="91"/>
      <c r="Y14" s="340">
        <f t="shared" si="4"/>
        <v>0.2</v>
      </c>
      <c r="Z14" s="340">
        <f t="shared" si="0"/>
        <v>0.1</v>
      </c>
      <c r="AA14" s="340">
        <v>0.2</v>
      </c>
      <c r="AB14" s="407" t="s">
        <v>897</v>
      </c>
      <c r="AC14" s="410" t="s">
        <v>900</v>
      </c>
      <c r="AD14" s="322"/>
      <c r="AE14" s="396">
        <f t="shared" si="1"/>
        <v>1</v>
      </c>
      <c r="AF14" s="236" t="str">
        <f t="shared" si="2"/>
        <v>EXCELENTE</v>
      </c>
      <c r="AG14" s="235" t="str">
        <f t="shared" si="3"/>
        <v>EN EJECUCIÓN</v>
      </c>
      <c r="AH14" s="237">
        <f t="shared" si="5"/>
        <v>0.25</v>
      </c>
    </row>
    <row r="15" spans="1:35" ht="80.099999999999994" customHeight="1">
      <c r="B15" s="201" t="s">
        <v>44</v>
      </c>
      <c r="C15" s="201" t="s">
        <v>45</v>
      </c>
      <c r="D15" s="4" t="s">
        <v>19</v>
      </c>
      <c r="E15" s="116" t="s">
        <v>59</v>
      </c>
      <c r="F15" s="169" t="s">
        <v>59</v>
      </c>
      <c r="G15" s="169" t="s">
        <v>33</v>
      </c>
      <c r="H15" s="149">
        <v>4</v>
      </c>
      <c r="I15" s="168" t="s">
        <v>226</v>
      </c>
      <c r="J15" s="118">
        <v>0.25</v>
      </c>
      <c r="K15" s="170">
        <v>1</v>
      </c>
      <c r="L15" s="170" t="s">
        <v>38</v>
      </c>
      <c r="M15" s="119" t="s">
        <v>225</v>
      </c>
      <c r="N15" s="120" t="s">
        <v>890</v>
      </c>
      <c r="O15" s="170">
        <v>0.1</v>
      </c>
      <c r="P15" s="170">
        <v>0.2</v>
      </c>
      <c r="Q15" s="170">
        <v>0.3</v>
      </c>
      <c r="R15" s="170">
        <v>1</v>
      </c>
      <c r="S15" s="124"/>
      <c r="T15" s="65"/>
      <c r="U15" s="80">
        <v>0.1</v>
      </c>
      <c r="V15" s="386" t="s">
        <v>894</v>
      </c>
      <c r="W15" s="90"/>
      <c r="X15" s="92"/>
      <c r="Y15" s="340">
        <f t="shared" si="4"/>
        <v>0.2</v>
      </c>
      <c r="Z15" s="340">
        <f t="shared" si="0"/>
        <v>0.1</v>
      </c>
      <c r="AA15" s="340">
        <v>0</v>
      </c>
      <c r="AB15" s="407" t="s">
        <v>894</v>
      </c>
      <c r="AC15" s="407"/>
      <c r="AD15" s="411" t="s">
        <v>901</v>
      </c>
      <c r="AE15" s="396">
        <f t="shared" si="1"/>
        <v>0</v>
      </c>
      <c r="AF15" s="236" t="str">
        <f t="shared" si="2"/>
        <v>MALO</v>
      </c>
      <c r="AG15" s="235" t="str">
        <f t="shared" si="3"/>
        <v>SIN EJECUTAR</v>
      </c>
      <c r="AH15" s="237">
        <f t="shared" si="5"/>
        <v>0</v>
      </c>
    </row>
    <row r="16" spans="1:35" ht="80.099999999999994" customHeight="1">
      <c r="B16" s="201" t="s">
        <v>44</v>
      </c>
      <c r="C16" s="201" t="s">
        <v>45</v>
      </c>
      <c r="D16" s="4" t="s">
        <v>19</v>
      </c>
      <c r="E16" s="116" t="s">
        <v>64</v>
      </c>
      <c r="F16" s="169" t="s">
        <v>64</v>
      </c>
      <c r="G16" s="169" t="s">
        <v>39</v>
      </c>
      <c r="H16" s="149">
        <v>1</v>
      </c>
      <c r="I16" s="169" t="s">
        <v>337</v>
      </c>
      <c r="J16" s="164">
        <v>0.08</v>
      </c>
      <c r="K16" s="164">
        <v>1</v>
      </c>
      <c r="L16" s="164" t="s">
        <v>38</v>
      </c>
      <c r="M16" s="174" t="s">
        <v>337</v>
      </c>
      <c r="N16" s="225" t="s">
        <v>338</v>
      </c>
      <c r="O16" s="170">
        <v>0.25</v>
      </c>
      <c r="P16" s="170">
        <v>0.25</v>
      </c>
      <c r="Q16" s="170">
        <v>0.5</v>
      </c>
      <c r="R16" s="170">
        <v>1</v>
      </c>
      <c r="S16" s="123">
        <v>0.25</v>
      </c>
      <c r="T16" s="65">
        <v>0.25</v>
      </c>
      <c r="U16" s="80">
        <v>0.03</v>
      </c>
      <c r="V16" s="363" t="s">
        <v>803</v>
      </c>
      <c r="W16" s="93" t="s">
        <v>500</v>
      </c>
      <c r="X16" s="85"/>
      <c r="Y16" s="340">
        <f t="shared" si="4"/>
        <v>0.25</v>
      </c>
      <c r="Z16" s="340">
        <f t="shared" si="0"/>
        <v>0</v>
      </c>
      <c r="AA16" s="340">
        <v>0.47</v>
      </c>
      <c r="AB16" s="340" t="s">
        <v>786</v>
      </c>
      <c r="AC16" s="337" t="s">
        <v>787</v>
      </c>
      <c r="AD16" s="337"/>
      <c r="AE16" s="447">
        <v>1</v>
      </c>
      <c r="AF16" s="236" t="str">
        <f t="shared" si="2"/>
        <v>EXCELENTE</v>
      </c>
      <c r="AG16" s="235" t="str">
        <f t="shared" si="3"/>
        <v>EN EJECUCIÓN</v>
      </c>
      <c r="AH16" s="237">
        <f t="shared" si="5"/>
        <v>0.08</v>
      </c>
      <c r="AI16" s="16">
        <f>+AH18+AH19+AH20+AH21+AH22+AH23+AH24+AH25+AH26+AH27+AH28</f>
        <v>0.50586666666666669</v>
      </c>
    </row>
    <row r="17" spans="2:35" s="58" customFormat="1" ht="80.099999999999994" customHeight="1">
      <c r="B17" s="434" t="s">
        <v>44</v>
      </c>
      <c r="C17" s="434" t="s">
        <v>45</v>
      </c>
      <c r="D17" s="4" t="s">
        <v>19</v>
      </c>
      <c r="E17" s="116" t="s">
        <v>64</v>
      </c>
      <c r="F17" s="435" t="s">
        <v>64</v>
      </c>
      <c r="G17" s="435" t="s">
        <v>39</v>
      </c>
      <c r="H17" s="149">
        <v>2</v>
      </c>
      <c r="I17" s="435" t="s">
        <v>339</v>
      </c>
      <c r="J17" s="437">
        <v>0.08</v>
      </c>
      <c r="K17" s="437">
        <v>1</v>
      </c>
      <c r="L17" s="437" t="s">
        <v>38</v>
      </c>
      <c r="M17" s="174" t="s">
        <v>339</v>
      </c>
      <c r="N17" s="438" t="s">
        <v>338</v>
      </c>
      <c r="O17" s="447">
        <v>0</v>
      </c>
      <c r="P17" s="447">
        <v>0</v>
      </c>
      <c r="Q17" s="447">
        <v>0.5</v>
      </c>
      <c r="R17" s="447">
        <v>1</v>
      </c>
      <c r="S17" s="123">
        <v>0</v>
      </c>
      <c r="T17" s="65"/>
      <c r="U17" s="80">
        <v>0.05</v>
      </c>
      <c r="V17" s="363" t="s">
        <v>501</v>
      </c>
      <c r="W17" s="93" t="s">
        <v>502</v>
      </c>
      <c r="X17" s="85"/>
      <c r="Y17" s="340">
        <f t="shared" si="4"/>
        <v>0</v>
      </c>
      <c r="Z17" s="340">
        <f t="shared" si="0"/>
        <v>0</v>
      </c>
      <c r="AA17" s="340">
        <v>0.08</v>
      </c>
      <c r="AB17" s="340" t="s">
        <v>788</v>
      </c>
      <c r="AC17" s="337" t="s">
        <v>789</v>
      </c>
      <c r="AD17" s="337"/>
      <c r="AE17" s="447">
        <f>IFERROR((AA17/Y17),0)</f>
        <v>0</v>
      </c>
      <c r="AF17" s="447" t="str">
        <f t="shared" si="2"/>
        <v>MALO</v>
      </c>
      <c r="AG17" s="445" t="str">
        <f t="shared" si="3"/>
        <v>SIN EJECUTAR</v>
      </c>
      <c r="AH17" s="446">
        <f t="shared" si="5"/>
        <v>0</v>
      </c>
      <c r="AI17" s="16"/>
    </row>
    <row r="18" spans="2:35" s="58" customFormat="1" ht="80.099999999999994" customHeight="1">
      <c r="B18" s="201" t="s">
        <v>44</v>
      </c>
      <c r="C18" s="201" t="s">
        <v>45</v>
      </c>
      <c r="D18" s="4" t="s">
        <v>19</v>
      </c>
      <c r="E18" s="116" t="s">
        <v>64</v>
      </c>
      <c r="F18" s="251" t="s">
        <v>64</v>
      </c>
      <c r="G18" s="251" t="s">
        <v>39</v>
      </c>
      <c r="H18" s="149">
        <v>3</v>
      </c>
      <c r="I18" s="169" t="s">
        <v>340</v>
      </c>
      <c r="J18" s="164">
        <v>0.08</v>
      </c>
      <c r="K18" s="164">
        <v>1</v>
      </c>
      <c r="L18" s="164" t="s">
        <v>38</v>
      </c>
      <c r="M18" s="175" t="s">
        <v>341</v>
      </c>
      <c r="N18" s="225" t="s">
        <v>338</v>
      </c>
      <c r="O18" s="170">
        <v>0.2</v>
      </c>
      <c r="P18" s="170">
        <v>0.5</v>
      </c>
      <c r="Q18" s="170">
        <v>0.8</v>
      </c>
      <c r="R18" s="170">
        <v>1</v>
      </c>
      <c r="S18" s="123">
        <v>0.2</v>
      </c>
      <c r="T18" s="65"/>
      <c r="U18" s="65">
        <v>0.21</v>
      </c>
      <c r="V18" s="76" t="s">
        <v>503</v>
      </c>
      <c r="W18" s="93" t="s">
        <v>504</v>
      </c>
      <c r="X18" s="85"/>
      <c r="Y18" s="340">
        <f t="shared" si="4"/>
        <v>0.5</v>
      </c>
      <c r="Z18" s="340">
        <f t="shared" si="0"/>
        <v>0.3</v>
      </c>
      <c r="AA18" s="340">
        <v>0.32</v>
      </c>
      <c r="AB18" s="340" t="s">
        <v>503</v>
      </c>
      <c r="AC18" s="337" t="s">
        <v>504</v>
      </c>
      <c r="AD18" s="337"/>
      <c r="AE18" s="396">
        <f t="shared" si="1"/>
        <v>0.64</v>
      </c>
      <c r="AF18" s="236" t="str">
        <f t="shared" si="2"/>
        <v>REGULAR</v>
      </c>
      <c r="AG18" s="235" t="str">
        <f t="shared" si="3"/>
        <v>EN EJECUCIÓN</v>
      </c>
      <c r="AH18" s="237">
        <f t="shared" si="5"/>
        <v>5.1200000000000002E-2</v>
      </c>
    </row>
    <row r="19" spans="2:35" s="58" customFormat="1" ht="80.099999999999994" customHeight="1">
      <c r="B19" s="201" t="s">
        <v>44</v>
      </c>
      <c r="C19" s="201" t="s">
        <v>45</v>
      </c>
      <c r="D19" s="4" t="s">
        <v>19</v>
      </c>
      <c r="E19" s="116" t="s">
        <v>64</v>
      </c>
      <c r="F19" s="251" t="s">
        <v>64</v>
      </c>
      <c r="G19" s="251" t="s">
        <v>39</v>
      </c>
      <c r="H19" s="149">
        <v>4</v>
      </c>
      <c r="I19" s="194" t="s">
        <v>342</v>
      </c>
      <c r="J19" s="164">
        <v>0.08</v>
      </c>
      <c r="K19" s="164">
        <v>1</v>
      </c>
      <c r="L19" s="164" t="s">
        <v>38</v>
      </c>
      <c r="M19" s="177" t="s">
        <v>342</v>
      </c>
      <c r="N19" s="225" t="s">
        <v>338</v>
      </c>
      <c r="O19" s="170">
        <v>0.25</v>
      </c>
      <c r="P19" s="170">
        <v>0.25</v>
      </c>
      <c r="Q19" s="170">
        <v>0.5</v>
      </c>
      <c r="R19" s="170">
        <v>1</v>
      </c>
      <c r="S19" s="123">
        <v>0.25</v>
      </c>
      <c r="T19" s="65"/>
      <c r="U19" s="65">
        <v>0.01</v>
      </c>
      <c r="V19" s="76" t="s">
        <v>505</v>
      </c>
      <c r="W19" s="93"/>
      <c r="X19" s="85"/>
      <c r="Y19" s="340">
        <f t="shared" si="4"/>
        <v>0.25</v>
      </c>
      <c r="Z19" s="340">
        <f t="shared" si="0"/>
        <v>0</v>
      </c>
      <c r="AA19" s="340">
        <v>0.4</v>
      </c>
      <c r="AB19" s="340" t="s">
        <v>790</v>
      </c>
      <c r="AC19" s="337" t="s">
        <v>791</v>
      </c>
      <c r="AD19" s="337"/>
      <c r="AE19" s="396">
        <f t="shared" si="1"/>
        <v>1.6</v>
      </c>
      <c r="AF19" s="236" t="str">
        <f t="shared" si="2"/>
        <v>EXCELENTE</v>
      </c>
      <c r="AG19" s="235" t="str">
        <f t="shared" si="3"/>
        <v>EN EJECUCIÓN</v>
      </c>
      <c r="AH19" s="237">
        <f t="shared" si="5"/>
        <v>0.128</v>
      </c>
    </row>
    <row r="20" spans="2:35" s="58" customFormat="1" ht="80.099999999999994" customHeight="1">
      <c r="B20" s="201" t="s">
        <v>44</v>
      </c>
      <c r="C20" s="201" t="s">
        <v>45</v>
      </c>
      <c r="D20" s="4" t="s">
        <v>19</v>
      </c>
      <c r="E20" s="116" t="s">
        <v>64</v>
      </c>
      <c r="F20" s="251" t="s">
        <v>64</v>
      </c>
      <c r="G20" s="251" t="s">
        <v>39</v>
      </c>
      <c r="H20" s="149">
        <v>5</v>
      </c>
      <c r="I20" s="480" t="s">
        <v>343</v>
      </c>
      <c r="J20" s="164">
        <v>0.08</v>
      </c>
      <c r="K20" s="164">
        <v>1</v>
      </c>
      <c r="L20" s="164" t="s">
        <v>38</v>
      </c>
      <c r="M20" s="178" t="s">
        <v>343</v>
      </c>
      <c r="N20" s="225" t="s">
        <v>338</v>
      </c>
      <c r="O20" s="224">
        <v>0.4</v>
      </c>
      <c r="P20" s="224">
        <v>0.6</v>
      </c>
      <c r="Q20" s="224">
        <v>0.8</v>
      </c>
      <c r="R20" s="170">
        <v>1</v>
      </c>
      <c r="S20" s="123">
        <v>0.4</v>
      </c>
      <c r="T20" s="65"/>
      <c r="U20" s="65">
        <v>0.05</v>
      </c>
      <c r="V20" s="76" t="s">
        <v>506</v>
      </c>
      <c r="W20" s="93" t="s">
        <v>507</v>
      </c>
      <c r="X20" s="85"/>
      <c r="Y20" s="340">
        <f t="shared" si="4"/>
        <v>0.6</v>
      </c>
      <c r="Z20" s="340">
        <f t="shared" si="0"/>
        <v>0.19999999999999996</v>
      </c>
      <c r="AA20" s="340">
        <v>0.05</v>
      </c>
      <c r="AB20" s="340" t="s">
        <v>792</v>
      </c>
      <c r="AC20" s="337"/>
      <c r="AD20" s="337" t="s">
        <v>793</v>
      </c>
      <c r="AE20" s="396">
        <f t="shared" si="1"/>
        <v>8.3333333333333343E-2</v>
      </c>
      <c r="AF20" s="236" t="str">
        <f t="shared" si="2"/>
        <v>MALO</v>
      </c>
      <c r="AG20" s="235" t="str">
        <f t="shared" si="3"/>
        <v>EN EJECUCIÓN</v>
      </c>
      <c r="AH20" s="237">
        <f t="shared" si="5"/>
        <v>6.666666666666668E-3</v>
      </c>
    </row>
    <row r="21" spans="2:35" ht="80.099999999999994" customHeight="1">
      <c r="B21" s="171" t="s">
        <v>44</v>
      </c>
      <c r="C21" s="201" t="s">
        <v>45</v>
      </c>
      <c r="D21" s="4" t="s">
        <v>19</v>
      </c>
      <c r="E21" s="116" t="s">
        <v>314</v>
      </c>
      <c r="F21" s="116" t="s">
        <v>314</v>
      </c>
      <c r="G21" s="169" t="s">
        <v>39</v>
      </c>
      <c r="H21" s="149">
        <v>6</v>
      </c>
      <c r="I21" s="194" t="s">
        <v>344</v>
      </c>
      <c r="J21" s="225">
        <v>0.08</v>
      </c>
      <c r="K21" s="164">
        <v>1</v>
      </c>
      <c r="L21" s="166" t="s">
        <v>38</v>
      </c>
      <c r="M21" s="225" t="s">
        <v>345</v>
      </c>
      <c r="N21" s="225" t="s">
        <v>346</v>
      </c>
      <c r="O21" s="170">
        <v>0.2</v>
      </c>
      <c r="P21" s="170">
        <v>0.5</v>
      </c>
      <c r="Q21" s="170">
        <v>0.7</v>
      </c>
      <c r="R21" s="170">
        <v>1</v>
      </c>
      <c r="S21" s="123">
        <v>0.2</v>
      </c>
      <c r="T21" s="65"/>
      <c r="U21" s="65">
        <v>0.54</v>
      </c>
      <c r="V21" s="76" t="s">
        <v>508</v>
      </c>
      <c r="W21" s="93" t="s">
        <v>509</v>
      </c>
      <c r="X21" s="85" t="s">
        <v>510</v>
      </c>
      <c r="Y21" s="340">
        <f t="shared" si="4"/>
        <v>0.5</v>
      </c>
      <c r="Z21" s="340">
        <f t="shared" si="0"/>
        <v>0.3</v>
      </c>
      <c r="AA21" s="340">
        <v>0.5</v>
      </c>
      <c r="AB21" s="340" t="s">
        <v>794</v>
      </c>
      <c r="AC21" s="337" t="s">
        <v>795</v>
      </c>
      <c r="AD21" s="337"/>
      <c r="AE21" s="396">
        <f t="shared" si="1"/>
        <v>1</v>
      </c>
      <c r="AF21" s="236" t="str">
        <f t="shared" si="2"/>
        <v>EXCELENTE</v>
      </c>
      <c r="AG21" s="235" t="str">
        <f t="shared" si="3"/>
        <v>EN EJECUCIÓN</v>
      </c>
      <c r="AH21" s="237">
        <f t="shared" si="5"/>
        <v>0.08</v>
      </c>
    </row>
    <row r="22" spans="2:35" ht="80.099999999999994" customHeight="1">
      <c r="B22" s="171" t="s">
        <v>44</v>
      </c>
      <c r="C22" s="201" t="s">
        <v>45</v>
      </c>
      <c r="D22" s="4" t="s">
        <v>19</v>
      </c>
      <c r="E22" s="116" t="s">
        <v>314</v>
      </c>
      <c r="F22" s="116" t="s">
        <v>314</v>
      </c>
      <c r="G22" s="169" t="s">
        <v>39</v>
      </c>
      <c r="H22" s="149">
        <v>7</v>
      </c>
      <c r="I22" s="230" t="s">
        <v>347</v>
      </c>
      <c r="J22" s="225">
        <v>0.08</v>
      </c>
      <c r="K22" s="166">
        <v>1</v>
      </c>
      <c r="L22" s="166" t="s">
        <v>38</v>
      </c>
      <c r="M22" s="225" t="s">
        <v>348</v>
      </c>
      <c r="N22" s="225" t="s">
        <v>346</v>
      </c>
      <c r="O22" s="234">
        <v>0.1</v>
      </c>
      <c r="P22" s="234">
        <v>0.3</v>
      </c>
      <c r="Q22" s="234">
        <v>0.7</v>
      </c>
      <c r="R22" s="234">
        <v>1</v>
      </c>
      <c r="S22" s="123">
        <v>0.1</v>
      </c>
      <c r="T22" s="65"/>
      <c r="U22" s="65">
        <v>0.34</v>
      </c>
      <c r="V22" s="252" t="s">
        <v>511</v>
      </c>
      <c r="W22" s="93" t="s">
        <v>512</v>
      </c>
      <c r="X22" s="85" t="s">
        <v>513</v>
      </c>
      <c r="Y22" s="340">
        <f t="shared" si="4"/>
        <v>0.3</v>
      </c>
      <c r="Z22" s="340">
        <f t="shared" si="0"/>
        <v>0.19999999999999998</v>
      </c>
      <c r="AA22" s="340">
        <v>0.64</v>
      </c>
      <c r="AB22" s="340" t="s">
        <v>796</v>
      </c>
      <c r="AC22" s="337" t="s">
        <v>797</v>
      </c>
      <c r="AD22" s="337"/>
      <c r="AE22" s="396">
        <v>1</v>
      </c>
      <c r="AF22" s="236" t="str">
        <f t="shared" si="2"/>
        <v>EXCELENTE</v>
      </c>
      <c r="AG22" s="235" t="str">
        <f t="shared" si="3"/>
        <v>EN EJECUCIÓN</v>
      </c>
      <c r="AH22" s="237">
        <f t="shared" si="5"/>
        <v>0.08</v>
      </c>
    </row>
    <row r="23" spans="2:35" s="58" customFormat="1" ht="80.099999999999994" customHeight="1">
      <c r="B23" s="171" t="s">
        <v>44</v>
      </c>
      <c r="C23" s="434" t="s">
        <v>45</v>
      </c>
      <c r="D23" s="4" t="s">
        <v>19</v>
      </c>
      <c r="E23" s="116" t="s">
        <v>63</v>
      </c>
      <c r="F23" s="116" t="s">
        <v>63</v>
      </c>
      <c r="G23" s="435" t="s">
        <v>39</v>
      </c>
      <c r="H23" s="149">
        <v>8</v>
      </c>
      <c r="I23" s="487" t="s">
        <v>349</v>
      </c>
      <c r="J23" s="438">
        <v>0.08</v>
      </c>
      <c r="K23" s="436">
        <v>1</v>
      </c>
      <c r="L23" s="436" t="s">
        <v>38</v>
      </c>
      <c r="M23" s="438" t="s">
        <v>350</v>
      </c>
      <c r="N23" s="438" t="s">
        <v>351</v>
      </c>
      <c r="O23" s="446">
        <v>0</v>
      </c>
      <c r="P23" s="446">
        <v>0</v>
      </c>
      <c r="Q23" s="446">
        <v>0.5</v>
      </c>
      <c r="R23" s="446">
        <v>1</v>
      </c>
      <c r="S23" s="123">
        <v>0</v>
      </c>
      <c r="T23" s="65"/>
      <c r="U23" s="65" t="s">
        <v>932</v>
      </c>
      <c r="V23" s="252" t="s">
        <v>514</v>
      </c>
      <c r="W23" s="93" t="s">
        <v>515</v>
      </c>
      <c r="X23" s="85"/>
      <c r="Y23" s="340">
        <f t="shared" si="4"/>
        <v>0</v>
      </c>
      <c r="Z23" s="340">
        <f t="shared" si="0"/>
        <v>0</v>
      </c>
      <c r="AA23" s="340" t="s">
        <v>932</v>
      </c>
      <c r="AB23" s="340" t="s">
        <v>514</v>
      </c>
      <c r="AC23" s="337" t="s">
        <v>515</v>
      </c>
      <c r="AD23" s="337"/>
      <c r="AE23" s="447">
        <f t="shared" si="1"/>
        <v>0</v>
      </c>
      <c r="AF23" s="447" t="str">
        <f t="shared" si="2"/>
        <v>MALO</v>
      </c>
      <c r="AG23" s="445" t="str">
        <f t="shared" si="3"/>
        <v>SIN EJECUTAR</v>
      </c>
      <c r="AH23" s="446">
        <f t="shared" si="5"/>
        <v>0</v>
      </c>
    </row>
    <row r="24" spans="2:35" s="58" customFormat="1" ht="80.099999999999994" customHeight="1">
      <c r="B24" s="201" t="s">
        <v>44</v>
      </c>
      <c r="C24" s="201" t="s">
        <v>45</v>
      </c>
      <c r="D24" s="4" t="s">
        <v>19</v>
      </c>
      <c r="E24" s="116" t="s">
        <v>63</v>
      </c>
      <c r="F24" s="116" t="s">
        <v>63</v>
      </c>
      <c r="G24" s="251" t="s">
        <v>39</v>
      </c>
      <c r="H24" s="149">
        <v>9</v>
      </c>
      <c r="I24" s="490" t="s">
        <v>352</v>
      </c>
      <c r="J24" s="208">
        <v>0.08</v>
      </c>
      <c r="K24" s="164">
        <v>1</v>
      </c>
      <c r="L24" s="164" t="s">
        <v>38</v>
      </c>
      <c r="M24" s="164" t="s">
        <v>353</v>
      </c>
      <c r="N24" s="1" t="s">
        <v>351</v>
      </c>
      <c r="O24" s="224">
        <v>0.25</v>
      </c>
      <c r="P24" s="224">
        <v>0.5</v>
      </c>
      <c r="Q24" s="224">
        <v>0.75</v>
      </c>
      <c r="R24" s="224">
        <v>1</v>
      </c>
      <c r="S24" s="123">
        <v>0.25</v>
      </c>
      <c r="T24" s="65"/>
      <c r="U24" s="80" t="s">
        <v>516</v>
      </c>
      <c r="V24" s="238" t="s">
        <v>517</v>
      </c>
      <c r="W24" s="93" t="s">
        <v>518</v>
      </c>
      <c r="X24" s="85"/>
      <c r="Y24" s="340">
        <f t="shared" si="4"/>
        <v>0.5</v>
      </c>
      <c r="Z24" s="340">
        <f t="shared" si="0"/>
        <v>0.25</v>
      </c>
      <c r="AA24" s="340" t="s">
        <v>933</v>
      </c>
      <c r="AB24" s="340" t="s">
        <v>798</v>
      </c>
      <c r="AC24" s="337" t="s">
        <v>518</v>
      </c>
      <c r="AD24" s="337"/>
      <c r="AE24" s="396">
        <f t="shared" si="1"/>
        <v>0</v>
      </c>
      <c r="AF24" s="236" t="str">
        <f t="shared" si="2"/>
        <v>MALO</v>
      </c>
      <c r="AG24" s="235" t="str">
        <f t="shared" si="3"/>
        <v>SIN EJECUTAR</v>
      </c>
      <c r="AH24" s="237">
        <f t="shared" si="5"/>
        <v>0</v>
      </c>
    </row>
    <row r="25" spans="2:35" ht="80.099999999999994" customHeight="1">
      <c r="B25" s="201" t="s">
        <v>44</v>
      </c>
      <c r="C25" s="201" t="s">
        <v>45</v>
      </c>
      <c r="D25" s="4" t="s">
        <v>19</v>
      </c>
      <c r="E25" s="116" t="s">
        <v>63</v>
      </c>
      <c r="F25" s="116" t="s">
        <v>63</v>
      </c>
      <c r="G25" s="169" t="s">
        <v>39</v>
      </c>
      <c r="H25" s="149">
        <v>10</v>
      </c>
      <c r="I25" s="490" t="s">
        <v>354</v>
      </c>
      <c r="J25" s="208">
        <v>0.08</v>
      </c>
      <c r="K25" s="164">
        <v>1</v>
      </c>
      <c r="L25" s="164" t="s">
        <v>38</v>
      </c>
      <c r="M25" s="164" t="s">
        <v>355</v>
      </c>
      <c r="N25" s="1" t="s">
        <v>351</v>
      </c>
      <c r="O25" s="224">
        <v>0</v>
      </c>
      <c r="P25" s="224">
        <v>0.5</v>
      </c>
      <c r="Q25" s="224">
        <v>0</v>
      </c>
      <c r="R25" s="224">
        <v>1</v>
      </c>
      <c r="S25" s="123">
        <v>0</v>
      </c>
      <c r="T25" s="65"/>
      <c r="U25" s="80" t="s">
        <v>519</v>
      </c>
      <c r="V25" s="239" t="s">
        <v>519</v>
      </c>
      <c r="W25" s="239" t="s">
        <v>519</v>
      </c>
      <c r="X25" s="240" t="s">
        <v>519</v>
      </c>
      <c r="Y25" s="340">
        <f t="shared" si="4"/>
        <v>0.5</v>
      </c>
      <c r="Z25" s="340">
        <f t="shared" si="0"/>
        <v>0.5</v>
      </c>
      <c r="AA25" s="340">
        <v>0</v>
      </c>
      <c r="AB25" s="340"/>
      <c r="AC25" s="338" t="s">
        <v>519</v>
      </c>
      <c r="AD25" s="338" t="s">
        <v>519</v>
      </c>
      <c r="AE25" s="396">
        <f t="shared" si="1"/>
        <v>0</v>
      </c>
      <c r="AF25" s="236" t="str">
        <f t="shared" si="2"/>
        <v>MALO</v>
      </c>
      <c r="AG25" s="235" t="str">
        <f t="shared" si="3"/>
        <v>SIN EJECUTAR</v>
      </c>
      <c r="AH25" s="237">
        <f t="shared" si="5"/>
        <v>0</v>
      </c>
    </row>
    <row r="26" spans="2:35" ht="80.099999999999994" customHeight="1">
      <c r="B26" s="201" t="s">
        <v>44</v>
      </c>
      <c r="C26" s="201" t="s">
        <v>45</v>
      </c>
      <c r="D26" s="4" t="s">
        <v>19</v>
      </c>
      <c r="E26" s="116" t="s">
        <v>63</v>
      </c>
      <c r="F26" s="116" t="s">
        <v>63</v>
      </c>
      <c r="G26" s="169" t="s">
        <v>39</v>
      </c>
      <c r="H26" s="149">
        <v>11</v>
      </c>
      <c r="I26" s="226" t="s">
        <v>356</v>
      </c>
      <c r="J26" s="208">
        <v>0.08</v>
      </c>
      <c r="K26" s="164">
        <v>0.8</v>
      </c>
      <c r="L26" s="164" t="s">
        <v>38</v>
      </c>
      <c r="M26" s="227" t="s">
        <v>357</v>
      </c>
      <c r="N26" s="187" t="s">
        <v>358</v>
      </c>
      <c r="O26" s="179">
        <v>0</v>
      </c>
      <c r="P26" s="179">
        <v>0.4</v>
      </c>
      <c r="Q26" s="179">
        <v>0.6</v>
      </c>
      <c r="R26" s="179">
        <v>0.8</v>
      </c>
      <c r="S26" s="123">
        <v>0</v>
      </c>
      <c r="T26" s="65"/>
      <c r="U26" s="80">
        <v>0.04</v>
      </c>
      <c r="V26" s="76" t="s">
        <v>520</v>
      </c>
      <c r="W26" s="93" t="s">
        <v>521</v>
      </c>
      <c r="X26" s="85"/>
      <c r="Y26" s="340">
        <f t="shared" si="4"/>
        <v>0.4</v>
      </c>
      <c r="Z26" s="340">
        <f t="shared" si="0"/>
        <v>0.4</v>
      </c>
      <c r="AA26" s="340">
        <f>66.67%+4%</f>
        <v>0.70670000000000011</v>
      </c>
      <c r="AB26" s="340" t="s">
        <v>799</v>
      </c>
      <c r="AC26" s="337" t="s">
        <v>800</v>
      </c>
      <c r="AD26" s="337"/>
      <c r="AE26" s="396">
        <v>1</v>
      </c>
      <c r="AF26" s="236" t="str">
        <f t="shared" si="2"/>
        <v>EXCELENTE</v>
      </c>
      <c r="AG26" s="235" t="str">
        <f t="shared" si="3"/>
        <v>EN EJECUCIÓN</v>
      </c>
      <c r="AH26" s="237">
        <f t="shared" si="5"/>
        <v>0.08</v>
      </c>
    </row>
    <row r="27" spans="2:35" ht="80.099999999999994" customHeight="1">
      <c r="B27" s="201" t="s">
        <v>44</v>
      </c>
      <c r="C27" s="201" t="s">
        <v>45</v>
      </c>
      <c r="D27" s="4" t="s">
        <v>19</v>
      </c>
      <c r="E27" s="116" t="s">
        <v>63</v>
      </c>
      <c r="F27" s="116" t="s">
        <v>63</v>
      </c>
      <c r="G27" s="169" t="s">
        <v>39</v>
      </c>
      <c r="H27" s="149">
        <v>12</v>
      </c>
      <c r="I27" s="226" t="s">
        <v>359</v>
      </c>
      <c r="J27" s="208">
        <v>0.08</v>
      </c>
      <c r="K27" s="164">
        <v>0.8</v>
      </c>
      <c r="L27" s="164" t="s">
        <v>38</v>
      </c>
      <c r="M27" s="227" t="s">
        <v>360</v>
      </c>
      <c r="N27" s="1" t="s">
        <v>358</v>
      </c>
      <c r="O27" s="179">
        <v>0</v>
      </c>
      <c r="P27" s="179">
        <v>0.3</v>
      </c>
      <c r="Q27" s="179">
        <v>0.65</v>
      </c>
      <c r="R27" s="179">
        <v>0.8</v>
      </c>
      <c r="S27" s="123">
        <v>0</v>
      </c>
      <c r="T27" s="65"/>
      <c r="U27" s="80" t="s">
        <v>519</v>
      </c>
      <c r="V27" s="241" t="s">
        <v>519</v>
      </c>
      <c r="W27" s="242" t="s">
        <v>519</v>
      </c>
      <c r="X27" s="74"/>
      <c r="Y27" s="340">
        <f t="shared" si="4"/>
        <v>0.3</v>
      </c>
      <c r="Z27" s="340">
        <f t="shared" si="0"/>
        <v>0.3</v>
      </c>
      <c r="AA27" s="340">
        <v>0.3</v>
      </c>
      <c r="AB27" s="340" t="s">
        <v>801</v>
      </c>
      <c r="AC27" s="339" t="s">
        <v>802</v>
      </c>
      <c r="AD27" s="339"/>
      <c r="AE27" s="396">
        <f t="shared" si="1"/>
        <v>1</v>
      </c>
      <c r="AF27" s="236" t="str">
        <f t="shared" si="2"/>
        <v>EXCELENTE</v>
      </c>
      <c r="AG27" s="235" t="str">
        <f t="shared" si="3"/>
        <v>EN EJECUCIÓN</v>
      </c>
      <c r="AH27" s="237">
        <f t="shared" si="5"/>
        <v>0.08</v>
      </c>
    </row>
    <row r="28" spans="2:35" s="58" customFormat="1" ht="80.099999999999994" customHeight="1">
      <c r="B28" s="434" t="s">
        <v>44</v>
      </c>
      <c r="C28" s="434" t="s">
        <v>45</v>
      </c>
      <c r="D28" s="4" t="s">
        <v>19</v>
      </c>
      <c r="E28" s="116" t="s">
        <v>63</v>
      </c>
      <c r="F28" s="116" t="s">
        <v>63</v>
      </c>
      <c r="G28" s="435" t="s">
        <v>39</v>
      </c>
      <c r="H28" s="149">
        <v>13</v>
      </c>
      <c r="I28" s="442" t="s">
        <v>361</v>
      </c>
      <c r="J28" s="439">
        <v>0.08</v>
      </c>
      <c r="K28" s="437">
        <v>1</v>
      </c>
      <c r="L28" s="437" t="s">
        <v>38</v>
      </c>
      <c r="M28" s="441" t="s">
        <v>362</v>
      </c>
      <c r="N28" s="443" t="s">
        <v>358</v>
      </c>
      <c r="O28" s="179">
        <v>0</v>
      </c>
      <c r="P28" s="179">
        <v>0</v>
      </c>
      <c r="Q28" s="179">
        <v>0.5</v>
      </c>
      <c r="R28" s="179">
        <v>1</v>
      </c>
      <c r="S28" s="123">
        <v>0</v>
      </c>
      <c r="T28" s="65"/>
      <c r="U28" s="80" t="s">
        <v>519</v>
      </c>
      <c r="V28" s="76" t="s">
        <v>519</v>
      </c>
      <c r="W28" s="93" t="s">
        <v>519</v>
      </c>
      <c r="X28" s="85"/>
      <c r="Y28" s="340">
        <f t="shared" si="4"/>
        <v>0</v>
      </c>
      <c r="Z28" s="340">
        <f t="shared" si="0"/>
        <v>0</v>
      </c>
      <c r="AA28" s="340" t="s">
        <v>519</v>
      </c>
      <c r="AB28" s="340" t="s">
        <v>519</v>
      </c>
      <c r="AC28" s="337" t="s">
        <v>519</v>
      </c>
      <c r="AD28" s="337"/>
      <c r="AE28" s="447">
        <f t="shared" si="1"/>
        <v>0</v>
      </c>
      <c r="AF28" s="447" t="str">
        <f t="shared" si="2"/>
        <v>MALO</v>
      </c>
      <c r="AG28" s="445" t="str">
        <f t="shared" si="3"/>
        <v>SIN EJECUTAR</v>
      </c>
      <c r="AH28" s="446">
        <f t="shared" si="5"/>
        <v>0</v>
      </c>
    </row>
    <row r="29" spans="2:35" s="58" customFormat="1" ht="80.099999999999994" customHeight="1">
      <c r="B29" s="171" t="s">
        <v>44</v>
      </c>
      <c r="C29" s="201" t="s">
        <v>45</v>
      </c>
      <c r="D29" s="125" t="s">
        <v>19</v>
      </c>
      <c r="E29" s="116" t="s">
        <v>177</v>
      </c>
      <c r="F29" s="434" t="s">
        <v>177</v>
      </c>
      <c r="G29" s="391" t="s">
        <v>20</v>
      </c>
      <c r="H29" s="149">
        <v>1</v>
      </c>
      <c r="I29" s="4" t="s">
        <v>21</v>
      </c>
      <c r="J29" s="225">
        <v>0.2</v>
      </c>
      <c r="K29" s="231">
        <v>12</v>
      </c>
      <c r="L29" s="164" t="s">
        <v>178</v>
      </c>
      <c r="M29" s="53" t="s">
        <v>23</v>
      </c>
      <c r="N29" s="232" t="s">
        <v>24</v>
      </c>
      <c r="O29" s="232">
        <v>3</v>
      </c>
      <c r="P29" s="232">
        <v>6</v>
      </c>
      <c r="Q29" s="232">
        <v>9</v>
      </c>
      <c r="R29" s="233">
        <v>12</v>
      </c>
      <c r="S29" s="124">
        <v>3</v>
      </c>
      <c r="T29" s="65">
        <f>(U29*1)/S29</f>
        <v>0.33333333333333331</v>
      </c>
      <c r="U29" s="86">
        <v>1</v>
      </c>
      <c r="V29" s="88" t="s">
        <v>553</v>
      </c>
      <c r="W29" s="246" t="s">
        <v>554</v>
      </c>
      <c r="X29" s="84" t="s">
        <v>555</v>
      </c>
      <c r="Y29" s="412">
        <f t="shared" si="4"/>
        <v>6</v>
      </c>
      <c r="Z29" s="340">
        <f t="shared" si="0"/>
        <v>3</v>
      </c>
      <c r="AA29" s="412">
        <v>2</v>
      </c>
      <c r="AB29" s="340" t="s">
        <v>840</v>
      </c>
      <c r="AC29" s="382" t="s">
        <v>841</v>
      </c>
      <c r="AD29" s="336" t="s">
        <v>842</v>
      </c>
      <c r="AE29" s="396">
        <f>IFERROR((AA29/Y29),0)</f>
        <v>0.33333333333333331</v>
      </c>
      <c r="AF29" s="236" t="str">
        <f t="shared" si="2"/>
        <v>MALO</v>
      </c>
      <c r="AG29" s="235" t="str">
        <f t="shared" si="3"/>
        <v>EN EJECUCIÓN</v>
      </c>
      <c r="AH29" s="237">
        <f t="shared" si="5"/>
        <v>6.6666666666666666E-2</v>
      </c>
      <c r="AI29" s="16">
        <f>+AH29+AH30+AH31+AH32+AH33+AH34</f>
        <v>0.83666666666666667</v>
      </c>
    </row>
    <row r="30" spans="2:35" ht="80.099999999999994" customHeight="1">
      <c r="B30" s="171" t="s">
        <v>44</v>
      </c>
      <c r="C30" s="201" t="s">
        <v>45</v>
      </c>
      <c r="D30" s="125" t="s">
        <v>19</v>
      </c>
      <c r="E30" s="116" t="s">
        <v>177</v>
      </c>
      <c r="F30" s="201" t="s">
        <v>177</v>
      </c>
      <c r="G30" s="201" t="s">
        <v>20</v>
      </c>
      <c r="H30" s="149">
        <v>2</v>
      </c>
      <c r="I30" s="169" t="s">
        <v>98</v>
      </c>
      <c r="J30" s="225">
        <v>0.2</v>
      </c>
      <c r="K30" s="166">
        <v>50</v>
      </c>
      <c r="L30" s="166" t="s">
        <v>179</v>
      </c>
      <c r="M30" s="225" t="s">
        <v>180</v>
      </c>
      <c r="N30" s="225" t="s">
        <v>24</v>
      </c>
      <c r="O30" s="187">
        <v>12</v>
      </c>
      <c r="P30" s="187">
        <v>25</v>
      </c>
      <c r="Q30" s="187">
        <v>38</v>
      </c>
      <c r="R30" s="168">
        <v>50</v>
      </c>
      <c r="S30" s="124">
        <v>12</v>
      </c>
      <c r="T30" s="65">
        <f>S30/U30</f>
        <v>1</v>
      </c>
      <c r="U30" s="86">
        <v>12</v>
      </c>
      <c r="V30" s="88" t="s">
        <v>556</v>
      </c>
      <c r="W30" s="89" t="s">
        <v>557</v>
      </c>
      <c r="X30" s="247" t="s">
        <v>558</v>
      </c>
      <c r="Y30" s="412">
        <f t="shared" si="4"/>
        <v>25</v>
      </c>
      <c r="Z30" s="340">
        <f t="shared" si="0"/>
        <v>13</v>
      </c>
      <c r="AA30" s="412">
        <v>25</v>
      </c>
      <c r="AB30" s="340" t="s">
        <v>843</v>
      </c>
      <c r="AC30" s="383" t="s">
        <v>844</v>
      </c>
      <c r="AD30" s="340" t="s">
        <v>845</v>
      </c>
      <c r="AE30" s="396">
        <f t="shared" si="1"/>
        <v>1</v>
      </c>
      <c r="AF30" s="236" t="str">
        <f t="shared" si="2"/>
        <v>EXCELENTE</v>
      </c>
      <c r="AG30" s="235" t="str">
        <f t="shared" si="3"/>
        <v>EN EJECUCIÓN</v>
      </c>
      <c r="AH30" s="237">
        <f t="shared" si="5"/>
        <v>0.2</v>
      </c>
    </row>
    <row r="31" spans="2:35" ht="80.099999999999994" customHeight="1">
      <c r="B31" s="171" t="s">
        <v>44</v>
      </c>
      <c r="C31" s="201" t="s">
        <v>45</v>
      </c>
      <c r="D31" s="125" t="s">
        <v>19</v>
      </c>
      <c r="E31" s="116" t="s">
        <v>177</v>
      </c>
      <c r="F31" s="201" t="s">
        <v>177</v>
      </c>
      <c r="G31" s="201" t="s">
        <v>20</v>
      </c>
      <c r="H31" s="149">
        <v>3</v>
      </c>
      <c r="I31" s="169" t="s">
        <v>99</v>
      </c>
      <c r="J31" s="225">
        <v>0.15</v>
      </c>
      <c r="K31" s="166">
        <v>50</v>
      </c>
      <c r="L31" s="166" t="s">
        <v>181</v>
      </c>
      <c r="M31" s="225" t="s">
        <v>182</v>
      </c>
      <c r="N31" s="225" t="s">
        <v>24</v>
      </c>
      <c r="O31" s="168">
        <v>12</v>
      </c>
      <c r="P31" s="168">
        <v>25</v>
      </c>
      <c r="Q31" s="168">
        <v>38</v>
      </c>
      <c r="R31" s="168">
        <v>50</v>
      </c>
      <c r="S31" s="124">
        <v>12</v>
      </c>
      <c r="T31" s="65">
        <f>U31/S31</f>
        <v>0.58333333333333337</v>
      </c>
      <c r="U31" s="248">
        <v>7</v>
      </c>
      <c r="V31" s="88" t="s">
        <v>559</v>
      </c>
      <c r="W31" s="89" t="s">
        <v>560</v>
      </c>
      <c r="X31" s="84" t="s">
        <v>561</v>
      </c>
      <c r="Y31" s="412">
        <f t="shared" si="4"/>
        <v>25</v>
      </c>
      <c r="Z31" s="340">
        <f t="shared" si="0"/>
        <v>13</v>
      </c>
      <c r="AA31" s="412">
        <v>20</v>
      </c>
      <c r="AB31" s="340" t="s">
        <v>846</v>
      </c>
      <c r="AC31" s="383" t="s">
        <v>847</v>
      </c>
      <c r="AD31" s="340" t="s">
        <v>845</v>
      </c>
      <c r="AE31" s="396">
        <f t="shared" si="1"/>
        <v>0.8</v>
      </c>
      <c r="AF31" s="236" t="str">
        <f t="shared" si="2"/>
        <v>REGULAR</v>
      </c>
      <c r="AG31" s="235" t="str">
        <f t="shared" si="3"/>
        <v>EN EJECUCIÓN</v>
      </c>
      <c r="AH31" s="237">
        <f t="shared" si="5"/>
        <v>0.12</v>
      </c>
    </row>
    <row r="32" spans="2:35" ht="80.099999999999994" customHeight="1">
      <c r="B32" s="171" t="s">
        <v>44</v>
      </c>
      <c r="C32" s="201" t="s">
        <v>45</v>
      </c>
      <c r="D32" s="4" t="s">
        <v>19</v>
      </c>
      <c r="E32" s="116" t="s">
        <v>177</v>
      </c>
      <c r="F32" s="169" t="s">
        <v>177</v>
      </c>
      <c r="G32" s="169" t="s">
        <v>20</v>
      </c>
      <c r="H32" s="149">
        <v>4</v>
      </c>
      <c r="I32" s="230" t="s">
        <v>100</v>
      </c>
      <c r="J32" s="225">
        <v>0.2</v>
      </c>
      <c r="K32" s="166">
        <v>50</v>
      </c>
      <c r="L32" s="166" t="s">
        <v>183</v>
      </c>
      <c r="M32" s="154" t="s">
        <v>184</v>
      </c>
      <c r="N32" s="225" t="s">
        <v>24</v>
      </c>
      <c r="O32" s="168">
        <v>12</v>
      </c>
      <c r="P32" s="168">
        <v>25</v>
      </c>
      <c r="Q32" s="168">
        <v>38</v>
      </c>
      <c r="R32" s="168">
        <v>50</v>
      </c>
      <c r="S32" s="124">
        <v>12</v>
      </c>
      <c r="T32" s="65">
        <f>U32/S32</f>
        <v>1</v>
      </c>
      <c r="U32" s="75">
        <v>12</v>
      </c>
      <c r="V32" s="76" t="s">
        <v>562</v>
      </c>
      <c r="W32" s="77" t="s">
        <v>563</v>
      </c>
      <c r="X32" s="247" t="s">
        <v>558</v>
      </c>
      <c r="Y32" s="412">
        <f t="shared" si="4"/>
        <v>25</v>
      </c>
      <c r="Z32" s="340">
        <f t="shared" si="0"/>
        <v>13</v>
      </c>
      <c r="AA32" s="412">
        <v>25</v>
      </c>
      <c r="AB32" s="340" t="s">
        <v>848</v>
      </c>
      <c r="AC32" s="384" t="s">
        <v>849</v>
      </c>
      <c r="AD32" s="340" t="s">
        <v>845</v>
      </c>
      <c r="AE32" s="396">
        <f t="shared" si="1"/>
        <v>1</v>
      </c>
      <c r="AF32" s="236" t="str">
        <f t="shared" si="2"/>
        <v>EXCELENTE</v>
      </c>
      <c r="AG32" s="235" t="str">
        <f t="shared" si="3"/>
        <v>EN EJECUCIÓN</v>
      </c>
      <c r="AH32" s="237">
        <f t="shared" si="5"/>
        <v>0.2</v>
      </c>
    </row>
    <row r="33" spans="1:35" ht="80.099999999999994" customHeight="1">
      <c r="B33" s="171" t="s">
        <v>44</v>
      </c>
      <c r="C33" s="201" t="s">
        <v>45</v>
      </c>
      <c r="D33" s="4" t="s">
        <v>19</v>
      </c>
      <c r="E33" s="116" t="s">
        <v>177</v>
      </c>
      <c r="F33" s="169" t="s">
        <v>177</v>
      </c>
      <c r="G33" s="169" t="s">
        <v>20</v>
      </c>
      <c r="H33" s="149">
        <v>5</v>
      </c>
      <c r="I33" s="230" t="s">
        <v>101</v>
      </c>
      <c r="J33" s="225">
        <v>0.1</v>
      </c>
      <c r="K33" s="166">
        <v>50</v>
      </c>
      <c r="L33" s="166" t="s">
        <v>185</v>
      </c>
      <c r="M33" s="225" t="s">
        <v>186</v>
      </c>
      <c r="N33" s="225" t="s">
        <v>24</v>
      </c>
      <c r="O33" s="168">
        <v>12</v>
      </c>
      <c r="P33" s="168">
        <v>25</v>
      </c>
      <c r="Q33" s="168">
        <v>38</v>
      </c>
      <c r="R33" s="168">
        <v>50</v>
      </c>
      <c r="S33" s="124">
        <v>12</v>
      </c>
      <c r="T33" s="65">
        <f>U33/S33</f>
        <v>1</v>
      </c>
      <c r="U33" s="75">
        <v>12</v>
      </c>
      <c r="V33" s="76" t="s">
        <v>564</v>
      </c>
      <c r="W33" s="79" t="s">
        <v>565</v>
      </c>
      <c r="X33" s="247" t="s">
        <v>558</v>
      </c>
      <c r="Y33" s="412">
        <f t="shared" si="4"/>
        <v>25</v>
      </c>
      <c r="Z33" s="340">
        <f t="shared" si="0"/>
        <v>13</v>
      </c>
      <c r="AA33" s="412">
        <v>25</v>
      </c>
      <c r="AB33" s="340" t="s">
        <v>850</v>
      </c>
      <c r="AC33" s="385" t="s">
        <v>851</v>
      </c>
      <c r="AD33" s="340" t="s">
        <v>845</v>
      </c>
      <c r="AE33" s="396">
        <f t="shared" si="1"/>
        <v>1</v>
      </c>
      <c r="AF33" s="236" t="str">
        <f t="shared" si="2"/>
        <v>EXCELENTE</v>
      </c>
      <c r="AG33" s="235" t="str">
        <f t="shared" si="3"/>
        <v>EN EJECUCIÓN</v>
      </c>
      <c r="AH33" s="237">
        <f t="shared" si="5"/>
        <v>0.1</v>
      </c>
    </row>
    <row r="34" spans="1:35" ht="80.099999999999994" customHeight="1">
      <c r="B34" s="171" t="s">
        <v>44</v>
      </c>
      <c r="C34" s="201" t="s">
        <v>45</v>
      </c>
      <c r="D34" s="4" t="s">
        <v>19</v>
      </c>
      <c r="E34" s="116" t="s">
        <v>177</v>
      </c>
      <c r="F34" s="169" t="s">
        <v>177</v>
      </c>
      <c r="G34" s="169" t="s">
        <v>20</v>
      </c>
      <c r="H34" s="149">
        <v>6</v>
      </c>
      <c r="I34" s="230" t="s">
        <v>102</v>
      </c>
      <c r="J34" s="225">
        <v>0.15</v>
      </c>
      <c r="K34" s="166">
        <v>50</v>
      </c>
      <c r="L34" s="166" t="s">
        <v>183</v>
      </c>
      <c r="M34" s="225" t="s">
        <v>187</v>
      </c>
      <c r="N34" s="225" t="s">
        <v>24</v>
      </c>
      <c r="O34" s="168">
        <v>12</v>
      </c>
      <c r="P34" s="168">
        <v>25</v>
      </c>
      <c r="Q34" s="168">
        <v>38</v>
      </c>
      <c r="R34" s="168">
        <v>50</v>
      </c>
      <c r="S34" s="124">
        <v>12</v>
      </c>
      <c r="T34" s="65">
        <f>U34/S34</f>
        <v>1</v>
      </c>
      <c r="U34" s="75">
        <v>12</v>
      </c>
      <c r="V34" s="249" t="s">
        <v>566</v>
      </c>
      <c r="W34" s="79" t="s">
        <v>567</v>
      </c>
      <c r="X34" s="247" t="s">
        <v>558</v>
      </c>
      <c r="Y34" s="412">
        <f t="shared" si="4"/>
        <v>25</v>
      </c>
      <c r="Z34" s="340">
        <f t="shared" si="0"/>
        <v>13</v>
      </c>
      <c r="AA34" s="412">
        <v>25</v>
      </c>
      <c r="AB34" s="340" t="s">
        <v>852</v>
      </c>
      <c r="AC34" s="385" t="s">
        <v>853</v>
      </c>
      <c r="AD34" s="340" t="s">
        <v>845</v>
      </c>
      <c r="AE34" s="396">
        <f t="shared" si="1"/>
        <v>1</v>
      </c>
      <c r="AF34" s="236" t="str">
        <f t="shared" si="2"/>
        <v>EXCELENTE</v>
      </c>
      <c r="AG34" s="235" t="str">
        <f t="shared" si="3"/>
        <v>EN EJECUCIÓN</v>
      </c>
      <c r="AH34" s="237">
        <f t="shared" si="5"/>
        <v>0.15</v>
      </c>
    </row>
    <row r="35" spans="1:35" s="58" customFormat="1" ht="80.099999999999994" customHeight="1">
      <c r="B35" s="171" t="s">
        <v>44</v>
      </c>
      <c r="C35" s="434" t="s">
        <v>45</v>
      </c>
      <c r="D35" s="4" t="s">
        <v>19</v>
      </c>
      <c r="E35" s="116" t="s">
        <v>233</v>
      </c>
      <c r="F35" s="435" t="s">
        <v>233</v>
      </c>
      <c r="G35" s="435" t="s">
        <v>28</v>
      </c>
      <c r="H35" s="149">
        <v>1</v>
      </c>
      <c r="I35" s="487" t="s">
        <v>315</v>
      </c>
      <c r="J35" s="438">
        <v>0.1</v>
      </c>
      <c r="K35" s="436">
        <v>2</v>
      </c>
      <c r="L35" s="436" t="s">
        <v>22</v>
      </c>
      <c r="M35" s="438" t="s">
        <v>316</v>
      </c>
      <c r="N35" s="438" t="s">
        <v>204</v>
      </c>
      <c r="O35" s="445">
        <v>0</v>
      </c>
      <c r="P35" s="445">
        <v>0</v>
      </c>
      <c r="Q35" s="445">
        <v>2</v>
      </c>
      <c r="R35" s="445">
        <v>0</v>
      </c>
      <c r="S35" s="124">
        <v>0</v>
      </c>
      <c r="T35" s="65">
        <v>0</v>
      </c>
      <c r="U35" s="75">
        <v>2</v>
      </c>
      <c r="V35" s="76" t="s">
        <v>579</v>
      </c>
      <c r="W35" s="79"/>
      <c r="X35" s="247"/>
      <c r="Y35" s="412">
        <f t="shared" si="4"/>
        <v>0</v>
      </c>
      <c r="Z35" s="340">
        <f t="shared" si="0"/>
        <v>0</v>
      </c>
      <c r="AA35" s="412">
        <v>2</v>
      </c>
      <c r="AB35" s="340" t="s">
        <v>854</v>
      </c>
      <c r="AC35" s="385" t="s">
        <v>855</v>
      </c>
      <c r="AD35" s="340"/>
      <c r="AE35" s="447">
        <f t="shared" si="1"/>
        <v>0</v>
      </c>
      <c r="AF35" s="447" t="str">
        <f t="shared" si="2"/>
        <v>MALO</v>
      </c>
      <c r="AG35" s="445" t="str">
        <f t="shared" si="3"/>
        <v>SIN EJECUTAR</v>
      </c>
      <c r="AH35" s="446">
        <v>0.1</v>
      </c>
    </row>
    <row r="36" spans="1:35" ht="80.099999999999994" customHeight="1">
      <c r="B36" s="201" t="s">
        <v>44</v>
      </c>
      <c r="C36" s="201" t="s">
        <v>45</v>
      </c>
      <c r="D36" s="4" t="s">
        <v>19</v>
      </c>
      <c r="E36" s="116" t="s">
        <v>233</v>
      </c>
      <c r="F36" s="169" t="s">
        <v>233</v>
      </c>
      <c r="G36" s="169" t="s">
        <v>28</v>
      </c>
      <c r="H36" s="149">
        <v>2</v>
      </c>
      <c r="I36" s="491" t="s">
        <v>103</v>
      </c>
      <c r="J36" s="170">
        <v>0.1</v>
      </c>
      <c r="K36" s="166">
        <v>2</v>
      </c>
      <c r="L36" s="166" t="s">
        <v>32</v>
      </c>
      <c r="M36" s="228" t="s">
        <v>317</v>
      </c>
      <c r="N36" s="2" t="s">
        <v>204</v>
      </c>
      <c r="O36" s="168">
        <v>0</v>
      </c>
      <c r="P36" s="168">
        <v>1</v>
      </c>
      <c r="Q36" s="168">
        <v>1</v>
      </c>
      <c r="R36" s="168">
        <v>0</v>
      </c>
      <c r="S36" s="124">
        <v>0</v>
      </c>
      <c r="T36" s="124">
        <v>0</v>
      </c>
      <c r="U36" s="128">
        <v>0.28999999999999998</v>
      </c>
      <c r="V36" s="90" t="s">
        <v>580</v>
      </c>
      <c r="W36" s="90"/>
      <c r="X36" s="91"/>
      <c r="Y36" s="412">
        <f t="shared" si="4"/>
        <v>1</v>
      </c>
      <c r="Z36" s="340">
        <f t="shared" si="0"/>
        <v>1</v>
      </c>
      <c r="AA36" s="412">
        <v>1</v>
      </c>
      <c r="AB36" s="340" t="s">
        <v>856</v>
      </c>
      <c r="AC36" s="386" t="s">
        <v>857</v>
      </c>
      <c r="AD36" s="322"/>
      <c r="AE36" s="396">
        <f t="shared" si="1"/>
        <v>1</v>
      </c>
      <c r="AF36" s="236" t="str">
        <f t="shared" si="2"/>
        <v>EXCELENTE</v>
      </c>
      <c r="AG36" s="235" t="str">
        <f t="shared" si="3"/>
        <v>EN EJECUCIÓN</v>
      </c>
      <c r="AH36" s="237">
        <f t="shared" si="5"/>
        <v>0.1</v>
      </c>
    </row>
    <row r="37" spans="1:35" s="58" customFormat="1" ht="80.099999999999994" customHeight="1">
      <c r="B37" s="171" t="s">
        <v>44</v>
      </c>
      <c r="C37" s="434" t="s">
        <v>45</v>
      </c>
      <c r="D37" s="4" t="s">
        <v>19</v>
      </c>
      <c r="E37" s="116" t="s">
        <v>233</v>
      </c>
      <c r="F37" s="435" t="s">
        <v>233</v>
      </c>
      <c r="G37" s="435" t="s">
        <v>28</v>
      </c>
      <c r="H37" s="149">
        <v>3</v>
      </c>
      <c r="I37" s="478" t="s">
        <v>206</v>
      </c>
      <c r="J37" s="438">
        <v>0.1</v>
      </c>
      <c r="K37" s="436">
        <v>1</v>
      </c>
      <c r="L37" s="436" t="s">
        <v>22</v>
      </c>
      <c r="M37" s="438" t="s">
        <v>207</v>
      </c>
      <c r="N37" s="438" t="s">
        <v>204</v>
      </c>
      <c r="O37" s="445">
        <v>0</v>
      </c>
      <c r="P37" s="445">
        <v>0</v>
      </c>
      <c r="Q37" s="445">
        <v>1</v>
      </c>
      <c r="R37" s="445">
        <v>0</v>
      </c>
      <c r="S37" s="124">
        <v>0</v>
      </c>
      <c r="T37" s="65">
        <v>0</v>
      </c>
      <c r="U37" s="75">
        <v>1</v>
      </c>
      <c r="V37" s="76" t="s">
        <v>578</v>
      </c>
      <c r="W37" s="79"/>
      <c r="X37" s="247"/>
      <c r="Y37" s="412">
        <f t="shared" si="4"/>
        <v>0</v>
      </c>
      <c r="Z37" s="340">
        <f t="shared" si="0"/>
        <v>0</v>
      </c>
      <c r="AA37" s="412">
        <v>1</v>
      </c>
      <c r="AB37" s="340" t="s">
        <v>819</v>
      </c>
      <c r="AC37" s="385" t="s">
        <v>858</v>
      </c>
      <c r="AD37" s="340"/>
      <c r="AE37" s="447">
        <v>1</v>
      </c>
      <c r="AF37" s="447" t="str">
        <f t="shared" si="2"/>
        <v>EXCELENTE</v>
      </c>
      <c r="AG37" s="445" t="str">
        <f t="shared" si="3"/>
        <v>EN EJECUCIÓN</v>
      </c>
      <c r="AH37" s="446">
        <f t="shared" si="5"/>
        <v>0.1</v>
      </c>
    </row>
    <row r="38" spans="1:35" s="58" customFormat="1" ht="80.099999999999994" customHeight="1">
      <c r="B38" s="201" t="s">
        <v>44</v>
      </c>
      <c r="C38" s="201" t="s">
        <v>45</v>
      </c>
      <c r="D38" s="4" t="s">
        <v>19</v>
      </c>
      <c r="E38" s="116" t="s">
        <v>233</v>
      </c>
      <c r="F38" s="305" t="s">
        <v>233</v>
      </c>
      <c r="G38" s="305" t="s">
        <v>28</v>
      </c>
      <c r="H38" s="317">
        <v>4</v>
      </c>
      <c r="I38" s="318" t="s">
        <v>469</v>
      </c>
      <c r="J38" s="319">
        <v>0.1</v>
      </c>
      <c r="K38" s="320">
        <v>4</v>
      </c>
      <c r="L38" s="303" t="s">
        <v>32</v>
      </c>
      <c r="M38" s="318" t="s">
        <v>470</v>
      </c>
      <c r="N38" s="321" t="s">
        <v>318</v>
      </c>
      <c r="O38" s="319">
        <v>0.25</v>
      </c>
      <c r="P38" s="319">
        <v>0.5</v>
      </c>
      <c r="Q38" s="319">
        <v>0.75</v>
      </c>
      <c r="R38" s="319">
        <v>1</v>
      </c>
      <c r="S38" s="414">
        <v>0.25</v>
      </c>
      <c r="T38" s="414">
        <v>0.25</v>
      </c>
      <c r="U38" s="413">
        <v>0.25</v>
      </c>
      <c r="V38" s="129" t="s">
        <v>733</v>
      </c>
      <c r="W38" s="129" t="s">
        <v>734</v>
      </c>
      <c r="X38" s="322"/>
      <c r="Y38" s="340">
        <f t="shared" si="4"/>
        <v>0.5</v>
      </c>
      <c r="Z38" s="340">
        <f t="shared" si="0"/>
        <v>0.25</v>
      </c>
      <c r="AA38" s="340">
        <v>0.5</v>
      </c>
      <c r="AB38" s="340" t="s">
        <v>955</v>
      </c>
      <c r="AC38" s="322"/>
      <c r="AD38" s="322"/>
      <c r="AE38" s="396">
        <f t="shared" si="1"/>
        <v>1</v>
      </c>
      <c r="AF38" s="319" t="str">
        <f t="shared" si="2"/>
        <v>EXCELENTE</v>
      </c>
      <c r="AG38" s="323" t="str">
        <f t="shared" si="3"/>
        <v>EN EJECUCIÓN</v>
      </c>
      <c r="AH38" s="324">
        <f t="shared" si="5"/>
        <v>0.1</v>
      </c>
    </row>
    <row r="39" spans="1:35" s="58" customFormat="1" ht="80.099999999999994" customHeight="1">
      <c r="B39" s="201" t="s">
        <v>44</v>
      </c>
      <c r="C39" s="201" t="s">
        <v>45</v>
      </c>
      <c r="D39" s="4" t="s">
        <v>19</v>
      </c>
      <c r="E39" s="116" t="s">
        <v>233</v>
      </c>
      <c r="F39" s="305" t="s">
        <v>233</v>
      </c>
      <c r="G39" s="305" t="s">
        <v>28</v>
      </c>
      <c r="H39" s="317">
        <v>5</v>
      </c>
      <c r="I39" s="318" t="s">
        <v>471</v>
      </c>
      <c r="J39" s="319">
        <v>0.1</v>
      </c>
      <c r="K39" s="303">
        <v>0.04</v>
      </c>
      <c r="L39" s="303" t="s">
        <v>32</v>
      </c>
      <c r="M39" s="318" t="s">
        <v>472</v>
      </c>
      <c r="N39" s="321" t="s">
        <v>318</v>
      </c>
      <c r="O39" s="319">
        <v>0.25</v>
      </c>
      <c r="P39" s="319">
        <v>0.5</v>
      </c>
      <c r="Q39" s="319">
        <v>0.75</v>
      </c>
      <c r="R39" s="319">
        <v>1</v>
      </c>
      <c r="S39" s="414">
        <v>0.25</v>
      </c>
      <c r="T39" s="414">
        <v>0.25</v>
      </c>
      <c r="U39" s="413">
        <v>0.25</v>
      </c>
      <c r="V39" s="129" t="s">
        <v>735</v>
      </c>
      <c r="W39" s="129"/>
      <c r="X39" s="322"/>
      <c r="Y39" s="340">
        <f t="shared" si="4"/>
        <v>0.5</v>
      </c>
      <c r="Z39" s="340">
        <f t="shared" si="0"/>
        <v>0.25</v>
      </c>
      <c r="AA39" s="340">
        <v>0.5</v>
      </c>
      <c r="AB39" s="340" t="s">
        <v>956</v>
      </c>
      <c r="AC39" s="322"/>
      <c r="AD39" s="322"/>
      <c r="AE39" s="396">
        <f t="shared" si="1"/>
        <v>1</v>
      </c>
      <c r="AF39" s="319" t="str">
        <f t="shared" si="2"/>
        <v>EXCELENTE</v>
      </c>
      <c r="AG39" s="323" t="str">
        <f t="shared" si="3"/>
        <v>EN EJECUCIÓN</v>
      </c>
      <c r="AH39" s="324">
        <f t="shared" si="5"/>
        <v>0.1</v>
      </c>
    </row>
    <row r="40" spans="1:35" s="58" customFormat="1" ht="80.099999999999994" customHeight="1">
      <c r="B40" s="201" t="s">
        <v>44</v>
      </c>
      <c r="C40" s="201" t="s">
        <v>45</v>
      </c>
      <c r="D40" s="4" t="s">
        <v>19</v>
      </c>
      <c r="E40" s="116" t="s">
        <v>233</v>
      </c>
      <c r="F40" s="305" t="s">
        <v>233</v>
      </c>
      <c r="G40" s="305" t="s">
        <v>28</v>
      </c>
      <c r="H40" s="317">
        <v>6</v>
      </c>
      <c r="I40" s="318" t="s">
        <v>473</v>
      </c>
      <c r="J40" s="319">
        <v>0.2</v>
      </c>
      <c r="K40" s="303">
        <v>1</v>
      </c>
      <c r="L40" s="303" t="s">
        <v>32</v>
      </c>
      <c r="M40" s="318" t="s">
        <v>474</v>
      </c>
      <c r="N40" s="321" t="s">
        <v>318</v>
      </c>
      <c r="O40" s="319">
        <v>0.5</v>
      </c>
      <c r="P40" s="319">
        <v>0.9</v>
      </c>
      <c r="Q40" s="319">
        <v>1</v>
      </c>
      <c r="R40" s="319"/>
      <c r="S40" s="414">
        <v>0.5</v>
      </c>
      <c r="T40" s="414">
        <v>0.5</v>
      </c>
      <c r="U40" s="414">
        <v>0.5</v>
      </c>
      <c r="V40" s="129" t="s">
        <v>736</v>
      </c>
      <c r="W40" s="129" t="s">
        <v>737</v>
      </c>
      <c r="X40" s="322"/>
      <c r="Y40" s="340">
        <f t="shared" si="4"/>
        <v>0.9</v>
      </c>
      <c r="Z40" s="340">
        <f t="shared" si="0"/>
        <v>0.4</v>
      </c>
      <c r="AA40" s="340">
        <v>0.9</v>
      </c>
      <c r="AB40" s="322" t="s">
        <v>951</v>
      </c>
      <c r="AC40" s="322"/>
      <c r="AD40" s="322"/>
      <c r="AE40" s="396">
        <f t="shared" si="1"/>
        <v>1</v>
      </c>
      <c r="AF40" s="319" t="str">
        <f t="shared" si="2"/>
        <v>EXCELENTE</v>
      </c>
      <c r="AG40" s="323" t="str">
        <f t="shared" si="3"/>
        <v>EN EJECUCIÓN</v>
      </c>
      <c r="AH40" s="324">
        <f t="shared" si="5"/>
        <v>0.2</v>
      </c>
    </row>
    <row r="41" spans="1:35" s="58" customFormat="1" ht="80.099999999999994" customHeight="1">
      <c r="B41" s="201" t="s">
        <v>44</v>
      </c>
      <c r="C41" s="201" t="s">
        <v>45</v>
      </c>
      <c r="D41" s="4" t="s">
        <v>19</v>
      </c>
      <c r="E41" s="116" t="s">
        <v>233</v>
      </c>
      <c r="F41" s="305" t="s">
        <v>233</v>
      </c>
      <c r="G41" s="305" t="s">
        <v>28</v>
      </c>
      <c r="H41" s="317">
        <v>7</v>
      </c>
      <c r="I41" s="318" t="s">
        <v>475</v>
      </c>
      <c r="J41" s="319">
        <v>0.2</v>
      </c>
      <c r="K41" s="303">
        <v>1</v>
      </c>
      <c r="L41" s="303" t="s">
        <v>32</v>
      </c>
      <c r="M41" s="318" t="s">
        <v>476</v>
      </c>
      <c r="N41" s="321" t="s">
        <v>318</v>
      </c>
      <c r="O41" s="319">
        <v>0.1</v>
      </c>
      <c r="P41" s="319">
        <v>0.4</v>
      </c>
      <c r="Q41" s="319">
        <v>0.9</v>
      </c>
      <c r="R41" s="319">
        <v>1</v>
      </c>
      <c r="S41" s="414">
        <v>0.1</v>
      </c>
      <c r="T41" s="414">
        <v>0.1</v>
      </c>
      <c r="U41" s="414">
        <v>0.1</v>
      </c>
      <c r="V41" s="129" t="s">
        <v>738</v>
      </c>
      <c r="W41" s="129" t="s">
        <v>737</v>
      </c>
      <c r="X41" s="322"/>
      <c r="Y41" s="340">
        <f t="shared" si="4"/>
        <v>0.4</v>
      </c>
      <c r="Z41" s="340">
        <f t="shared" si="0"/>
        <v>0.30000000000000004</v>
      </c>
      <c r="AA41" s="340">
        <v>0.38</v>
      </c>
      <c r="AB41" s="340" t="s">
        <v>952</v>
      </c>
      <c r="AC41" s="322" t="s">
        <v>953</v>
      </c>
      <c r="AD41" s="322"/>
      <c r="AE41" s="396">
        <f t="shared" si="1"/>
        <v>0.95</v>
      </c>
      <c r="AF41" s="319" t="str">
        <f t="shared" si="2"/>
        <v>EXCELENTE</v>
      </c>
      <c r="AG41" s="323" t="str">
        <f t="shared" si="3"/>
        <v>EN EJECUCIÓN</v>
      </c>
      <c r="AH41" s="324">
        <f t="shared" si="5"/>
        <v>0.19</v>
      </c>
    </row>
    <row r="42" spans="1:35" s="58" customFormat="1" ht="80.099999999999994" customHeight="1">
      <c r="B42" s="201" t="s">
        <v>44</v>
      </c>
      <c r="C42" s="201" t="s">
        <v>45</v>
      </c>
      <c r="D42" s="4" t="s">
        <v>19</v>
      </c>
      <c r="E42" s="116" t="s">
        <v>233</v>
      </c>
      <c r="F42" s="325" t="s">
        <v>233</v>
      </c>
      <c r="G42" s="305" t="s">
        <v>28</v>
      </c>
      <c r="H42" s="317">
        <v>8</v>
      </c>
      <c r="I42" s="326" t="s">
        <v>328</v>
      </c>
      <c r="J42" s="327">
        <v>0.1</v>
      </c>
      <c r="K42" s="275">
        <v>1</v>
      </c>
      <c r="L42" s="275" t="s">
        <v>38</v>
      </c>
      <c r="M42" s="328" t="s">
        <v>329</v>
      </c>
      <c r="N42" s="328" t="s">
        <v>477</v>
      </c>
      <c r="O42" s="319">
        <v>0.25</v>
      </c>
      <c r="P42" s="319">
        <v>0.5</v>
      </c>
      <c r="Q42" s="319">
        <v>0.75</v>
      </c>
      <c r="R42" s="319">
        <v>1</v>
      </c>
      <c r="S42" s="414">
        <v>0.25</v>
      </c>
      <c r="T42" s="414">
        <v>0.25</v>
      </c>
      <c r="U42" s="413">
        <v>0.25</v>
      </c>
      <c r="V42" s="129" t="s">
        <v>748</v>
      </c>
      <c r="W42" s="129" t="s">
        <v>746</v>
      </c>
      <c r="X42" s="322"/>
      <c r="Y42" s="340">
        <f t="shared" si="4"/>
        <v>0.5</v>
      </c>
      <c r="Z42" s="340">
        <f t="shared" si="0"/>
        <v>0.25</v>
      </c>
      <c r="AA42" s="340">
        <v>0.36</v>
      </c>
      <c r="AB42" s="340" t="s">
        <v>744</v>
      </c>
      <c r="AC42" s="322"/>
      <c r="AD42" s="322"/>
      <c r="AE42" s="396">
        <f t="shared" si="1"/>
        <v>0.72</v>
      </c>
      <c r="AF42" s="319" t="str">
        <f t="shared" si="2"/>
        <v>REGULAR</v>
      </c>
      <c r="AG42" s="323" t="str">
        <f t="shared" si="3"/>
        <v>EN EJECUCIÓN</v>
      </c>
      <c r="AH42" s="324">
        <f t="shared" si="5"/>
        <v>7.1999999999999995E-2</v>
      </c>
    </row>
    <row r="43" spans="1:35" ht="117" customHeight="1">
      <c r="A43" s="58"/>
      <c r="B43" s="201" t="s">
        <v>44</v>
      </c>
      <c r="C43" s="201" t="s">
        <v>45</v>
      </c>
      <c r="D43" s="4" t="s">
        <v>19</v>
      </c>
      <c r="E43" s="116" t="s">
        <v>133</v>
      </c>
      <c r="F43" s="146" t="s">
        <v>133</v>
      </c>
      <c r="G43" s="168" t="s">
        <v>41</v>
      </c>
      <c r="H43" s="149">
        <v>1</v>
      </c>
      <c r="I43" s="164" t="s">
        <v>397</v>
      </c>
      <c r="J43" s="164">
        <v>0.5</v>
      </c>
      <c r="K43" s="166">
        <v>1</v>
      </c>
      <c r="L43" s="147" t="s">
        <v>38</v>
      </c>
      <c r="M43" s="170" t="s">
        <v>398</v>
      </c>
      <c r="N43" s="170" t="s">
        <v>135</v>
      </c>
      <c r="O43" s="170">
        <v>0.25</v>
      </c>
      <c r="P43" s="170">
        <v>0.5</v>
      </c>
      <c r="Q43" s="170">
        <v>0.8</v>
      </c>
      <c r="R43" s="170">
        <v>1</v>
      </c>
      <c r="S43" s="414">
        <v>0.25</v>
      </c>
      <c r="T43" s="496">
        <v>0.25</v>
      </c>
      <c r="U43" s="413">
        <v>0.16</v>
      </c>
      <c r="V43" s="129" t="s">
        <v>540</v>
      </c>
      <c r="W43" s="129"/>
      <c r="X43" s="322"/>
      <c r="Y43" s="340">
        <f t="shared" si="4"/>
        <v>0.5</v>
      </c>
      <c r="Z43" s="340">
        <f t="shared" si="0"/>
        <v>0.25</v>
      </c>
      <c r="AA43" s="340">
        <v>0.41</v>
      </c>
      <c r="AB43" s="340" t="s">
        <v>782</v>
      </c>
      <c r="AC43" s="322" t="s">
        <v>883</v>
      </c>
      <c r="AD43" s="322"/>
      <c r="AE43" s="396">
        <f t="shared" si="1"/>
        <v>0.82</v>
      </c>
      <c r="AF43" s="447" t="str">
        <f t="shared" si="2"/>
        <v>BUENO</v>
      </c>
      <c r="AG43" s="445" t="str">
        <f t="shared" si="3"/>
        <v>EN EJECUCIÓN</v>
      </c>
      <c r="AH43" s="446">
        <f t="shared" si="5"/>
        <v>0.41</v>
      </c>
    </row>
    <row r="44" spans="1:35" ht="264" customHeight="1">
      <c r="A44" s="58"/>
      <c r="B44" s="201" t="s">
        <v>46</v>
      </c>
      <c r="C44" s="201" t="s">
        <v>134</v>
      </c>
      <c r="D44" s="4" t="s">
        <v>19</v>
      </c>
      <c r="E44" s="116" t="s">
        <v>133</v>
      </c>
      <c r="F44" s="225" t="s">
        <v>133</v>
      </c>
      <c r="G44" s="225" t="s">
        <v>41</v>
      </c>
      <c r="H44" s="149">
        <v>2</v>
      </c>
      <c r="I44" s="225" t="s">
        <v>399</v>
      </c>
      <c r="J44" s="225">
        <v>0.5</v>
      </c>
      <c r="K44" s="180">
        <v>1</v>
      </c>
      <c r="L44" s="180" t="s">
        <v>38</v>
      </c>
      <c r="M44" s="180" t="s">
        <v>400</v>
      </c>
      <c r="N44" s="180" t="s">
        <v>401</v>
      </c>
      <c r="O44" s="170">
        <v>0.25</v>
      </c>
      <c r="P44" s="170">
        <v>0.5</v>
      </c>
      <c r="Q44" s="170">
        <v>0.7</v>
      </c>
      <c r="R44" s="170">
        <v>1</v>
      </c>
      <c r="S44" s="414">
        <v>0.25</v>
      </c>
      <c r="T44" s="496">
        <v>0.25</v>
      </c>
      <c r="U44" s="413">
        <v>0.08</v>
      </c>
      <c r="V44" s="129" t="s">
        <v>541</v>
      </c>
      <c r="W44" s="129"/>
      <c r="X44" s="322"/>
      <c r="Y44" s="340">
        <f t="shared" si="4"/>
        <v>0.5</v>
      </c>
      <c r="Z44" s="340">
        <f t="shared" si="0"/>
        <v>0.25</v>
      </c>
      <c r="AA44" s="340">
        <v>0.22</v>
      </c>
      <c r="AB44" s="340" t="s">
        <v>783</v>
      </c>
      <c r="AC44" s="322" t="s">
        <v>784</v>
      </c>
      <c r="AD44" s="322"/>
      <c r="AE44" s="396">
        <f t="shared" si="1"/>
        <v>0.44</v>
      </c>
      <c r="AF44" s="236" t="str">
        <f t="shared" si="2"/>
        <v>MALO</v>
      </c>
      <c r="AG44" s="235" t="str">
        <f t="shared" si="3"/>
        <v>EN EJECUCIÓN</v>
      </c>
      <c r="AH44" s="237">
        <f t="shared" si="5"/>
        <v>0.22</v>
      </c>
    </row>
    <row r="45" spans="1:35" ht="80.099999999999994" customHeight="1">
      <c r="B45" s="201" t="s">
        <v>46</v>
      </c>
      <c r="C45" s="201" t="s">
        <v>136</v>
      </c>
      <c r="D45" s="4" t="s">
        <v>25</v>
      </c>
      <c r="E45" s="116" t="s">
        <v>61</v>
      </c>
      <c r="F45" s="169" t="s">
        <v>61</v>
      </c>
      <c r="G45" s="169" t="s">
        <v>36</v>
      </c>
      <c r="H45" s="149">
        <v>1</v>
      </c>
      <c r="I45" s="169" t="s">
        <v>151</v>
      </c>
      <c r="J45" s="165">
        <v>0.1125</v>
      </c>
      <c r="K45" s="169">
        <v>3</v>
      </c>
      <c r="L45" s="225" t="s">
        <v>31</v>
      </c>
      <c r="M45" s="194" t="s">
        <v>409</v>
      </c>
      <c r="N45" s="225" t="s">
        <v>152</v>
      </c>
      <c r="O45" s="168">
        <v>0</v>
      </c>
      <c r="P45" s="168">
        <v>1</v>
      </c>
      <c r="Q45" s="168">
        <v>1</v>
      </c>
      <c r="R45" s="168">
        <v>1</v>
      </c>
      <c r="S45" s="123">
        <v>0</v>
      </c>
      <c r="T45" s="65">
        <v>0</v>
      </c>
      <c r="U45" s="253">
        <v>0</v>
      </c>
      <c r="V45" s="80" t="s">
        <v>581</v>
      </c>
      <c r="W45" s="254" t="s">
        <v>582</v>
      </c>
      <c r="X45" s="74"/>
      <c r="Y45" s="340">
        <f t="shared" si="4"/>
        <v>1</v>
      </c>
      <c r="Z45" s="340">
        <f t="shared" si="0"/>
        <v>1</v>
      </c>
      <c r="AA45" s="340">
        <v>0.3</v>
      </c>
      <c r="AB45" s="340" t="s">
        <v>750</v>
      </c>
      <c r="AC45" s="342" t="s">
        <v>766</v>
      </c>
      <c r="AD45" s="341" t="s">
        <v>751</v>
      </c>
      <c r="AE45" s="396">
        <f t="shared" si="1"/>
        <v>0.3</v>
      </c>
      <c r="AF45" s="333" t="str">
        <f t="shared" si="2"/>
        <v>MALO</v>
      </c>
      <c r="AG45" s="331" t="str">
        <f t="shared" si="3"/>
        <v>EN EJECUCIÓN</v>
      </c>
      <c r="AH45" s="332">
        <f t="shared" ref="AH45:AH52" si="6">AE45*J45</f>
        <v>3.3750000000000002E-2</v>
      </c>
      <c r="AI45" s="16">
        <f>+AH45+AH46+AH47+AH48+AH49+AH50+AH51+AH52+AH53+AH54</f>
        <v>1.0075000000000001</v>
      </c>
    </row>
    <row r="46" spans="1:35" s="58" customFormat="1" ht="80.099999999999994" customHeight="1">
      <c r="B46" s="434" t="s">
        <v>46</v>
      </c>
      <c r="C46" s="434" t="s">
        <v>136</v>
      </c>
      <c r="D46" s="4" t="s">
        <v>25</v>
      </c>
      <c r="E46" s="116" t="s">
        <v>61</v>
      </c>
      <c r="F46" s="474" t="s">
        <v>61</v>
      </c>
      <c r="G46" s="435" t="s">
        <v>36</v>
      </c>
      <c r="H46" s="149">
        <v>2</v>
      </c>
      <c r="I46" s="435" t="s">
        <v>410</v>
      </c>
      <c r="J46" s="165">
        <v>0.1125</v>
      </c>
      <c r="K46" s="435">
        <v>1</v>
      </c>
      <c r="L46" s="438" t="s">
        <v>32</v>
      </c>
      <c r="M46" s="440" t="s">
        <v>411</v>
      </c>
      <c r="N46" s="438" t="s">
        <v>153</v>
      </c>
      <c r="O46" s="445">
        <v>0</v>
      </c>
      <c r="P46" s="445">
        <v>0</v>
      </c>
      <c r="Q46" s="445">
        <v>1</v>
      </c>
      <c r="R46" s="445">
        <v>0</v>
      </c>
      <c r="S46" s="123">
        <v>0</v>
      </c>
      <c r="T46" s="65">
        <v>0</v>
      </c>
      <c r="U46" s="253">
        <v>0</v>
      </c>
      <c r="V46" s="80" t="s">
        <v>583</v>
      </c>
      <c r="W46" s="254" t="s">
        <v>582</v>
      </c>
      <c r="X46" s="74"/>
      <c r="Y46" s="340">
        <f t="shared" si="4"/>
        <v>0</v>
      </c>
      <c r="Z46" s="340">
        <f t="shared" si="0"/>
        <v>0</v>
      </c>
      <c r="AA46" s="340">
        <v>0</v>
      </c>
      <c r="AB46" s="340" t="s">
        <v>752</v>
      </c>
      <c r="AC46" s="342" t="s">
        <v>519</v>
      </c>
      <c r="AD46" s="341" t="s">
        <v>753</v>
      </c>
      <c r="AE46" s="447">
        <f t="shared" si="1"/>
        <v>0</v>
      </c>
      <c r="AF46" s="447" t="str">
        <f t="shared" si="2"/>
        <v>MALO</v>
      </c>
      <c r="AG46" s="445" t="str">
        <f t="shared" si="3"/>
        <v>SIN EJECUTAR</v>
      </c>
      <c r="AH46" s="446">
        <f t="shared" si="6"/>
        <v>0</v>
      </c>
      <c r="AI46" s="16"/>
    </row>
    <row r="47" spans="1:35" s="58" customFormat="1" ht="80.099999999999994" customHeight="1">
      <c r="B47" s="201" t="s">
        <v>46</v>
      </c>
      <c r="C47" s="201" t="s">
        <v>136</v>
      </c>
      <c r="D47" s="4" t="s">
        <v>25</v>
      </c>
      <c r="E47" s="116" t="s">
        <v>61</v>
      </c>
      <c r="F47" s="474" t="s">
        <v>61</v>
      </c>
      <c r="G47" s="329" t="s">
        <v>36</v>
      </c>
      <c r="H47" s="149">
        <v>3</v>
      </c>
      <c r="I47" s="169" t="s">
        <v>412</v>
      </c>
      <c r="J47" s="165">
        <v>0.1125</v>
      </c>
      <c r="K47" s="169">
        <v>1</v>
      </c>
      <c r="L47" s="225" t="s">
        <v>32</v>
      </c>
      <c r="M47" s="194" t="s">
        <v>413</v>
      </c>
      <c r="N47" s="225" t="s">
        <v>153</v>
      </c>
      <c r="O47" s="168">
        <v>0</v>
      </c>
      <c r="P47" s="168">
        <v>1</v>
      </c>
      <c r="Q47" s="168">
        <v>0</v>
      </c>
      <c r="R47" s="168">
        <v>0</v>
      </c>
      <c r="S47" s="123">
        <v>0</v>
      </c>
      <c r="T47" s="65">
        <v>0</v>
      </c>
      <c r="U47" s="253">
        <v>0</v>
      </c>
      <c r="V47" s="80" t="s">
        <v>583</v>
      </c>
      <c r="W47" s="254" t="s">
        <v>582</v>
      </c>
      <c r="X47" s="74"/>
      <c r="Y47" s="340">
        <f t="shared" si="4"/>
        <v>1</v>
      </c>
      <c r="Z47" s="340">
        <f t="shared" si="0"/>
        <v>1</v>
      </c>
      <c r="AA47" s="340">
        <v>0</v>
      </c>
      <c r="AB47" s="340" t="s">
        <v>752</v>
      </c>
      <c r="AC47" s="342" t="s">
        <v>519</v>
      </c>
      <c r="AD47" s="341" t="s">
        <v>753</v>
      </c>
      <c r="AE47" s="396">
        <f t="shared" si="1"/>
        <v>0</v>
      </c>
      <c r="AF47" s="333" t="str">
        <f t="shared" si="2"/>
        <v>MALO</v>
      </c>
      <c r="AG47" s="331" t="str">
        <f t="shared" si="3"/>
        <v>SIN EJECUTAR</v>
      </c>
      <c r="AH47" s="332">
        <f t="shared" si="6"/>
        <v>0</v>
      </c>
    </row>
    <row r="48" spans="1:35" s="58" customFormat="1" ht="80.099999999999994" customHeight="1">
      <c r="B48" s="201" t="s">
        <v>46</v>
      </c>
      <c r="C48" s="201" t="s">
        <v>136</v>
      </c>
      <c r="D48" s="4" t="s">
        <v>25</v>
      </c>
      <c r="E48" s="116" t="s">
        <v>62</v>
      </c>
      <c r="F48" s="474" t="s">
        <v>61</v>
      </c>
      <c r="G48" s="329" t="s">
        <v>36</v>
      </c>
      <c r="H48" s="149">
        <v>4</v>
      </c>
      <c r="I48" s="169" t="s">
        <v>161</v>
      </c>
      <c r="J48" s="165">
        <v>0.1125</v>
      </c>
      <c r="K48" s="169">
        <v>3</v>
      </c>
      <c r="L48" s="225" t="s">
        <v>32</v>
      </c>
      <c r="M48" s="194" t="s">
        <v>414</v>
      </c>
      <c r="N48" s="225" t="s">
        <v>153</v>
      </c>
      <c r="O48" s="168">
        <v>0</v>
      </c>
      <c r="P48" s="168">
        <v>1</v>
      </c>
      <c r="Q48" s="168">
        <v>1</v>
      </c>
      <c r="R48" s="168">
        <v>1</v>
      </c>
      <c r="S48" s="123">
        <v>0</v>
      </c>
      <c r="T48" s="65">
        <v>0</v>
      </c>
      <c r="U48" s="253">
        <v>0</v>
      </c>
      <c r="V48" s="80" t="s">
        <v>583</v>
      </c>
      <c r="W48" s="254" t="s">
        <v>582</v>
      </c>
      <c r="X48" s="74"/>
      <c r="Y48" s="340">
        <f t="shared" si="4"/>
        <v>1</v>
      </c>
      <c r="Z48" s="340">
        <f t="shared" si="0"/>
        <v>1</v>
      </c>
      <c r="AA48" s="340">
        <v>0.2</v>
      </c>
      <c r="AB48" s="340" t="s">
        <v>754</v>
      </c>
      <c r="AC48" s="342" t="s">
        <v>519</v>
      </c>
      <c r="AD48" s="341" t="s">
        <v>755</v>
      </c>
      <c r="AE48" s="396">
        <f t="shared" si="1"/>
        <v>0.2</v>
      </c>
      <c r="AF48" s="333" t="str">
        <f t="shared" si="2"/>
        <v>MALO</v>
      </c>
      <c r="AG48" s="331" t="str">
        <f t="shared" si="3"/>
        <v>EN EJECUCIÓN</v>
      </c>
      <c r="AH48" s="332">
        <f t="shared" si="6"/>
        <v>2.2500000000000003E-2</v>
      </c>
    </row>
    <row r="49" spans="1:35" s="58" customFormat="1" ht="80.099999999999994" customHeight="1">
      <c r="B49" s="201" t="s">
        <v>46</v>
      </c>
      <c r="C49" s="201" t="s">
        <v>136</v>
      </c>
      <c r="D49" s="4" t="s">
        <v>25</v>
      </c>
      <c r="E49" s="116" t="s">
        <v>62</v>
      </c>
      <c r="F49" s="474" t="s">
        <v>61</v>
      </c>
      <c r="G49" s="329" t="s">
        <v>36</v>
      </c>
      <c r="H49" s="149">
        <v>5</v>
      </c>
      <c r="I49" s="479" t="s">
        <v>415</v>
      </c>
      <c r="J49" s="165">
        <v>0.1125</v>
      </c>
      <c r="K49" s="169">
        <v>3</v>
      </c>
      <c r="L49" s="225" t="s">
        <v>31</v>
      </c>
      <c r="M49" s="194" t="s">
        <v>416</v>
      </c>
      <c r="N49" s="225" t="s">
        <v>153</v>
      </c>
      <c r="O49" s="168">
        <v>0</v>
      </c>
      <c r="P49" s="168">
        <v>1</v>
      </c>
      <c r="Q49" s="168">
        <v>1</v>
      </c>
      <c r="R49" s="168">
        <v>1</v>
      </c>
      <c r="S49" s="123">
        <v>0</v>
      </c>
      <c r="T49" s="65">
        <v>0</v>
      </c>
      <c r="U49" s="253">
        <v>0</v>
      </c>
      <c r="V49" s="80" t="s">
        <v>583</v>
      </c>
      <c r="W49" s="254" t="s">
        <v>582</v>
      </c>
      <c r="X49" s="74"/>
      <c r="Y49" s="340">
        <f t="shared" si="4"/>
        <v>1</v>
      </c>
      <c r="Z49" s="340">
        <f t="shared" si="0"/>
        <v>1</v>
      </c>
      <c r="AA49" s="340">
        <v>0</v>
      </c>
      <c r="AB49" s="340" t="s">
        <v>756</v>
      </c>
      <c r="AC49" s="342" t="s">
        <v>519</v>
      </c>
      <c r="AD49" s="341" t="s">
        <v>757</v>
      </c>
      <c r="AE49" s="396">
        <f t="shared" si="1"/>
        <v>0</v>
      </c>
      <c r="AF49" s="333" t="str">
        <f t="shared" si="2"/>
        <v>MALO</v>
      </c>
      <c r="AG49" s="331" t="str">
        <f t="shared" si="3"/>
        <v>SIN EJECUTAR</v>
      </c>
      <c r="AH49" s="332">
        <f t="shared" si="6"/>
        <v>0</v>
      </c>
    </row>
    <row r="50" spans="1:35" ht="80.099999999999994" customHeight="1">
      <c r="B50" s="201" t="s">
        <v>46</v>
      </c>
      <c r="C50" s="201" t="s">
        <v>136</v>
      </c>
      <c r="D50" s="4" t="s">
        <v>25</v>
      </c>
      <c r="E50" s="116" t="s">
        <v>62</v>
      </c>
      <c r="F50" s="169" t="s">
        <v>61</v>
      </c>
      <c r="G50" s="169" t="s">
        <v>36</v>
      </c>
      <c r="H50" s="149">
        <v>6</v>
      </c>
      <c r="I50" s="169" t="s">
        <v>154</v>
      </c>
      <c r="J50" s="165">
        <v>0.1125</v>
      </c>
      <c r="K50" s="166">
        <v>1</v>
      </c>
      <c r="L50" s="225" t="s">
        <v>32</v>
      </c>
      <c r="M50" s="181" t="s">
        <v>417</v>
      </c>
      <c r="N50" s="225" t="s">
        <v>153</v>
      </c>
      <c r="O50" s="392">
        <v>0</v>
      </c>
      <c r="P50" s="392">
        <v>1</v>
      </c>
      <c r="Q50" s="392">
        <v>0</v>
      </c>
      <c r="R50" s="392">
        <v>0</v>
      </c>
      <c r="S50" s="123">
        <v>0</v>
      </c>
      <c r="T50" s="65">
        <v>0</v>
      </c>
      <c r="U50" s="253">
        <v>0</v>
      </c>
      <c r="V50" s="80" t="s">
        <v>583</v>
      </c>
      <c r="W50" s="254" t="s">
        <v>582</v>
      </c>
      <c r="X50" s="74"/>
      <c r="Y50" s="340">
        <f t="shared" si="4"/>
        <v>1</v>
      </c>
      <c r="Z50" s="340">
        <f t="shared" si="0"/>
        <v>1</v>
      </c>
      <c r="AA50" s="340">
        <v>0.9</v>
      </c>
      <c r="AB50" s="340" t="s">
        <v>758</v>
      </c>
      <c r="AC50" s="342" t="s">
        <v>759</v>
      </c>
      <c r="AD50" s="341" t="s">
        <v>519</v>
      </c>
      <c r="AE50" s="396">
        <f t="shared" si="1"/>
        <v>0.9</v>
      </c>
      <c r="AF50" s="333" t="str">
        <f t="shared" si="2"/>
        <v>BUENO</v>
      </c>
      <c r="AG50" s="331" t="str">
        <f t="shared" si="3"/>
        <v>EN EJECUCIÓN</v>
      </c>
      <c r="AH50" s="332">
        <f t="shared" si="6"/>
        <v>0.10125000000000001</v>
      </c>
    </row>
    <row r="51" spans="1:35" ht="80.099999999999994" customHeight="1">
      <c r="B51" s="201" t="s">
        <v>46</v>
      </c>
      <c r="C51" s="201" t="s">
        <v>136</v>
      </c>
      <c r="D51" s="4" t="s">
        <v>25</v>
      </c>
      <c r="E51" s="116" t="s">
        <v>61</v>
      </c>
      <c r="F51" s="169" t="s">
        <v>61</v>
      </c>
      <c r="G51" s="169" t="s">
        <v>36</v>
      </c>
      <c r="H51" s="149">
        <v>7</v>
      </c>
      <c r="I51" s="169" t="s">
        <v>156</v>
      </c>
      <c r="J51" s="165">
        <v>0.1125</v>
      </c>
      <c r="K51" s="169">
        <v>3</v>
      </c>
      <c r="L51" s="225" t="s">
        <v>31</v>
      </c>
      <c r="M51" s="194" t="s">
        <v>418</v>
      </c>
      <c r="N51" s="225" t="s">
        <v>153</v>
      </c>
      <c r="O51" s="180">
        <v>0</v>
      </c>
      <c r="P51" s="180">
        <v>1</v>
      </c>
      <c r="Q51" s="180">
        <v>1</v>
      </c>
      <c r="R51" s="180">
        <v>1</v>
      </c>
      <c r="S51" s="123">
        <v>0</v>
      </c>
      <c r="T51" s="65">
        <v>0</v>
      </c>
      <c r="U51" s="253">
        <v>0</v>
      </c>
      <c r="V51" s="80" t="s">
        <v>583</v>
      </c>
      <c r="W51" s="254" t="s">
        <v>582</v>
      </c>
      <c r="X51" s="74"/>
      <c r="Y51" s="340">
        <f t="shared" si="4"/>
        <v>1</v>
      </c>
      <c r="Z51" s="340">
        <f t="shared" si="0"/>
        <v>1</v>
      </c>
      <c r="AA51" s="340">
        <v>0.2</v>
      </c>
      <c r="AB51" s="340" t="s">
        <v>754</v>
      </c>
      <c r="AC51" s="342" t="s">
        <v>519</v>
      </c>
      <c r="AD51" s="341" t="s">
        <v>757</v>
      </c>
      <c r="AE51" s="396">
        <f t="shared" si="1"/>
        <v>0.2</v>
      </c>
      <c r="AF51" s="333" t="str">
        <f t="shared" si="2"/>
        <v>MALO</v>
      </c>
      <c r="AG51" s="331" t="str">
        <f t="shared" si="3"/>
        <v>EN EJECUCIÓN</v>
      </c>
      <c r="AH51" s="332">
        <f t="shared" si="6"/>
        <v>2.2500000000000003E-2</v>
      </c>
    </row>
    <row r="52" spans="1:35" ht="80.099999999999994" customHeight="1">
      <c r="B52" s="201" t="s">
        <v>46</v>
      </c>
      <c r="C52" s="201" t="s">
        <v>136</v>
      </c>
      <c r="D52" s="4" t="s">
        <v>25</v>
      </c>
      <c r="E52" s="116" t="s">
        <v>61</v>
      </c>
      <c r="F52" s="169" t="s">
        <v>61</v>
      </c>
      <c r="G52" s="169" t="s">
        <v>36</v>
      </c>
      <c r="H52" s="149">
        <v>8</v>
      </c>
      <c r="I52" s="479" t="s">
        <v>104</v>
      </c>
      <c r="J52" s="476">
        <v>0.1</v>
      </c>
      <c r="K52" s="169">
        <v>34</v>
      </c>
      <c r="L52" s="225" t="s">
        <v>31</v>
      </c>
      <c r="M52" s="182" t="s">
        <v>419</v>
      </c>
      <c r="N52" s="225" t="s">
        <v>153</v>
      </c>
      <c r="O52" s="187">
        <v>0</v>
      </c>
      <c r="P52" s="187">
        <v>17</v>
      </c>
      <c r="Q52" s="187">
        <v>0</v>
      </c>
      <c r="R52" s="187">
        <v>17</v>
      </c>
      <c r="S52" s="123">
        <v>0</v>
      </c>
      <c r="T52" s="65">
        <v>0</v>
      </c>
      <c r="U52" s="253">
        <v>0</v>
      </c>
      <c r="V52" s="80" t="s">
        <v>583</v>
      </c>
      <c r="W52" s="254" t="s">
        <v>582</v>
      </c>
      <c r="X52" s="74"/>
      <c r="Y52" s="340">
        <f t="shared" si="4"/>
        <v>17</v>
      </c>
      <c r="Z52" s="340">
        <f t="shared" si="0"/>
        <v>17</v>
      </c>
      <c r="AA52" s="340">
        <v>0</v>
      </c>
      <c r="AB52" s="340" t="s">
        <v>760</v>
      </c>
      <c r="AC52" s="342" t="s">
        <v>519</v>
      </c>
      <c r="AD52" s="341" t="s">
        <v>761</v>
      </c>
      <c r="AE52" s="396">
        <f t="shared" si="1"/>
        <v>0</v>
      </c>
      <c r="AF52" s="333" t="str">
        <f t="shared" si="2"/>
        <v>MALO</v>
      </c>
      <c r="AG52" s="331" t="str">
        <f t="shared" si="3"/>
        <v>SIN EJECUTAR</v>
      </c>
      <c r="AH52" s="332">
        <f t="shared" si="6"/>
        <v>0</v>
      </c>
    </row>
    <row r="53" spans="1:35" ht="80.099999999999994" customHeight="1">
      <c r="B53" s="201" t="s">
        <v>46</v>
      </c>
      <c r="C53" s="201" t="s">
        <v>136</v>
      </c>
      <c r="D53" s="4" t="s">
        <v>25</v>
      </c>
      <c r="E53" s="116" t="s">
        <v>61</v>
      </c>
      <c r="F53" s="169" t="s">
        <v>61</v>
      </c>
      <c r="G53" s="169" t="s">
        <v>36</v>
      </c>
      <c r="H53" s="149">
        <v>9</v>
      </c>
      <c r="I53" s="169" t="s">
        <v>105</v>
      </c>
      <c r="J53" s="165">
        <v>0.1125</v>
      </c>
      <c r="K53" s="166">
        <v>30</v>
      </c>
      <c r="L53" s="225" t="s">
        <v>38</v>
      </c>
      <c r="M53" s="181" t="s">
        <v>420</v>
      </c>
      <c r="N53" s="225" t="s">
        <v>153</v>
      </c>
      <c r="O53" s="167">
        <v>0.25</v>
      </c>
      <c r="P53" s="167">
        <v>0.5</v>
      </c>
      <c r="Q53" s="167">
        <v>0.75</v>
      </c>
      <c r="R53" s="167">
        <v>1</v>
      </c>
      <c r="S53" s="123">
        <v>0.25</v>
      </c>
      <c r="T53" s="65">
        <v>0.25</v>
      </c>
      <c r="U53" s="253">
        <v>0.2</v>
      </c>
      <c r="V53" s="80" t="s">
        <v>584</v>
      </c>
      <c r="W53" s="254" t="s">
        <v>585</v>
      </c>
      <c r="X53" s="74"/>
      <c r="Y53" s="340">
        <f t="shared" si="4"/>
        <v>0.5</v>
      </c>
      <c r="Z53" s="340">
        <f t="shared" si="0"/>
        <v>0.25</v>
      </c>
      <c r="AA53" s="340">
        <v>0.3</v>
      </c>
      <c r="AB53" s="340" t="s">
        <v>762</v>
      </c>
      <c r="AC53" s="342" t="s">
        <v>763</v>
      </c>
      <c r="AD53" s="341" t="s">
        <v>519</v>
      </c>
      <c r="AE53" s="396">
        <f t="shared" si="1"/>
        <v>0.6</v>
      </c>
      <c r="AF53" s="333" t="str">
        <f t="shared" si="2"/>
        <v>MALO</v>
      </c>
      <c r="AG53" s="235" t="str">
        <f t="shared" si="3"/>
        <v>EN EJECUCIÓN</v>
      </c>
      <c r="AH53" s="332">
        <f t="shared" ref="AH53:AH84" si="7">AE53*J53</f>
        <v>6.7500000000000004E-2</v>
      </c>
    </row>
    <row r="54" spans="1:35" ht="80.099999999999994" customHeight="1">
      <c r="B54" s="205" t="s">
        <v>46</v>
      </c>
      <c r="C54" s="205" t="s">
        <v>55</v>
      </c>
      <c r="D54" s="206" t="s">
        <v>19</v>
      </c>
      <c r="E54" s="229" t="s">
        <v>65</v>
      </c>
      <c r="F54" s="206" t="s">
        <v>164</v>
      </c>
      <c r="G54" s="397" t="s">
        <v>36</v>
      </c>
      <c r="H54" s="149">
        <v>10</v>
      </c>
      <c r="I54" s="398" t="s">
        <v>157</v>
      </c>
      <c r="J54" s="181">
        <v>1</v>
      </c>
      <c r="K54" s="181">
        <v>1</v>
      </c>
      <c r="L54" s="181" t="s">
        <v>38</v>
      </c>
      <c r="M54" s="181" t="s">
        <v>158</v>
      </c>
      <c r="N54" s="181" t="s">
        <v>159</v>
      </c>
      <c r="O54" s="393">
        <v>0.25</v>
      </c>
      <c r="P54" s="393">
        <v>0.5</v>
      </c>
      <c r="Q54" s="393">
        <v>0.75</v>
      </c>
      <c r="R54" s="393">
        <v>1</v>
      </c>
      <c r="S54" s="123">
        <v>0.25</v>
      </c>
      <c r="T54" s="65">
        <v>0.25</v>
      </c>
      <c r="U54" s="80">
        <v>0.25</v>
      </c>
      <c r="V54" s="78" t="s">
        <v>586</v>
      </c>
      <c r="W54" s="255" t="s">
        <v>587</v>
      </c>
      <c r="X54" s="74"/>
      <c r="Y54" s="340">
        <f t="shared" si="4"/>
        <v>0.5</v>
      </c>
      <c r="Z54" s="340">
        <f t="shared" si="0"/>
        <v>0.25</v>
      </c>
      <c r="AA54" s="340">
        <v>0.38</v>
      </c>
      <c r="AB54" s="340" t="s">
        <v>764</v>
      </c>
      <c r="AC54" s="343" t="s">
        <v>765</v>
      </c>
      <c r="AD54" s="344" t="s">
        <v>519</v>
      </c>
      <c r="AE54" s="396">
        <f t="shared" si="1"/>
        <v>0.76</v>
      </c>
      <c r="AF54" s="424" t="str">
        <f t="shared" si="2"/>
        <v>REGULAR</v>
      </c>
      <c r="AG54" s="423" t="str">
        <f>IF(AE54&gt;0,"EN EJECUCIÓN","SIN EJECUTAR")</f>
        <v>EN EJECUCIÓN</v>
      </c>
      <c r="AH54" s="425">
        <f>AE54*J54</f>
        <v>0.76</v>
      </c>
    </row>
    <row r="55" spans="1:35" ht="80.099999999999994" customHeight="1">
      <c r="B55" s="201" t="s">
        <v>46</v>
      </c>
      <c r="C55" s="201" t="s">
        <v>136</v>
      </c>
      <c r="D55" s="4" t="s">
        <v>19</v>
      </c>
      <c r="E55" s="116" t="s">
        <v>319</v>
      </c>
      <c r="F55" s="169" t="s">
        <v>137</v>
      </c>
      <c r="G55" s="169" t="s">
        <v>37</v>
      </c>
      <c r="H55" s="149">
        <v>1</v>
      </c>
      <c r="I55" s="230" t="s">
        <v>444</v>
      </c>
      <c r="J55" s="184">
        <v>0.25</v>
      </c>
      <c r="K55" s="185">
        <v>1</v>
      </c>
      <c r="L55" s="185" t="s">
        <v>38</v>
      </c>
      <c r="M55" s="184" t="s">
        <v>445</v>
      </c>
      <c r="N55" s="184" t="s">
        <v>320</v>
      </c>
      <c r="O55" s="186">
        <v>0.3</v>
      </c>
      <c r="P55" s="186">
        <v>0.6</v>
      </c>
      <c r="Q55" s="186">
        <v>0.9</v>
      </c>
      <c r="R55" s="186">
        <v>1</v>
      </c>
      <c r="S55" s="65">
        <v>0.3</v>
      </c>
      <c r="T55" s="65">
        <v>0.3</v>
      </c>
      <c r="U55" s="80">
        <v>0.3</v>
      </c>
      <c r="V55" s="78" t="s">
        <v>542</v>
      </c>
      <c r="W55" s="245" t="s">
        <v>543</v>
      </c>
      <c r="X55" s="85"/>
      <c r="Y55" s="340">
        <f t="shared" si="4"/>
        <v>0.6</v>
      </c>
      <c r="Z55" s="340">
        <f t="shared" si="0"/>
        <v>0.3</v>
      </c>
      <c r="AA55" s="340">
        <v>0.45</v>
      </c>
      <c r="AB55" s="340" t="s">
        <v>824</v>
      </c>
      <c r="AC55" s="394" t="s">
        <v>820</v>
      </c>
      <c r="AD55" s="337"/>
      <c r="AE55" s="396">
        <f t="shared" si="1"/>
        <v>0.75</v>
      </c>
      <c r="AF55" s="236" t="str">
        <f t="shared" si="2"/>
        <v>REGULAR</v>
      </c>
      <c r="AG55" s="235" t="str">
        <f t="shared" si="3"/>
        <v>EN EJECUCIÓN</v>
      </c>
      <c r="AH55" s="237">
        <f t="shared" si="7"/>
        <v>0.1875</v>
      </c>
      <c r="AI55" s="16">
        <f>AH55+AH56+AH57+AH58</f>
        <v>0.75</v>
      </c>
    </row>
    <row r="56" spans="1:35" s="58" customFormat="1" ht="86.25" customHeight="1">
      <c r="B56" s="201" t="s">
        <v>46</v>
      </c>
      <c r="C56" s="201" t="s">
        <v>136</v>
      </c>
      <c r="D56" s="4" t="s">
        <v>19</v>
      </c>
      <c r="E56" s="116" t="s">
        <v>319</v>
      </c>
      <c r="F56" s="474" t="s">
        <v>137</v>
      </c>
      <c r="G56" s="395" t="s">
        <v>37</v>
      </c>
      <c r="H56" s="149">
        <v>2</v>
      </c>
      <c r="I56" s="230" t="s">
        <v>446</v>
      </c>
      <c r="J56" s="184">
        <v>0.25</v>
      </c>
      <c r="K56" s="185">
        <v>1</v>
      </c>
      <c r="L56" s="185" t="s">
        <v>38</v>
      </c>
      <c r="M56" s="184" t="s">
        <v>447</v>
      </c>
      <c r="N56" s="184" t="s">
        <v>320</v>
      </c>
      <c r="O56" s="186">
        <v>0.3</v>
      </c>
      <c r="P56" s="186">
        <v>0.6</v>
      </c>
      <c r="Q56" s="186">
        <v>0.9</v>
      </c>
      <c r="R56" s="186">
        <v>1</v>
      </c>
      <c r="S56" s="65">
        <v>0.3</v>
      </c>
      <c r="T56" s="65">
        <v>0.3</v>
      </c>
      <c r="U56" s="80">
        <v>0.3</v>
      </c>
      <c r="V56" s="78" t="s">
        <v>544</v>
      </c>
      <c r="W56" s="245" t="s">
        <v>545</v>
      </c>
      <c r="X56" s="85"/>
      <c r="Y56" s="340">
        <f t="shared" si="4"/>
        <v>0.6</v>
      </c>
      <c r="Z56" s="340">
        <f t="shared" si="0"/>
        <v>0.3</v>
      </c>
      <c r="AA56" s="340">
        <v>0.45</v>
      </c>
      <c r="AB56" s="340" t="s">
        <v>825</v>
      </c>
      <c r="AC56" s="337" t="s">
        <v>821</v>
      </c>
      <c r="AD56" s="337"/>
      <c r="AE56" s="396">
        <f t="shared" si="1"/>
        <v>0.75</v>
      </c>
      <c r="AF56" s="236" t="str">
        <f t="shared" si="2"/>
        <v>REGULAR</v>
      </c>
      <c r="AG56" s="235" t="str">
        <f t="shared" si="3"/>
        <v>EN EJECUCIÓN</v>
      </c>
      <c r="AH56" s="237">
        <f t="shared" si="7"/>
        <v>0.1875</v>
      </c>
    </row>
    <row r="57" spans="1:35" s="58" customFormat="1" ht="62.25" customHeight="1">
      <c r="B57" s="201" t="s">
        <v>46</v>
      </c>
      <c r="C57" s="201" t="s">
        <v>136</v>
      </c>
      <c r="D57" s="4" t="s">
        <v>19</v>
      </c>
      <c r="E57" s="116" t="s">
        <v>319</v>
      </c>
      <c r="F57" s="474" t="s">
        <v>137</v>
      </c>
      <c r="G57" s="395" t="s">
        <v>37</v>
      </c>
      <c r="H57" s="149">
        <v>3</v>
      </c>
      <c r="I57" s="230" t="s">
        <v>448</v>
      </c>
      <c r="J57" s="184">
        <v>0.25</v>
      </c>
      <c r="K57" s="185">
        <v>1</v>
      </c>
      <c r="L57" s="185" t="s">
        <v>38</v>
      </c>
      <c r="M57" s="184" t="s">
        <v>449</v>
      </c>
      <c r="N57" s="184" t="s">
        <v>320</v>
      </c>
      <c r="O57" s="186">
        <v>0.3</v>
      </c>
      <c r="P57" s="186">
        <v>0.6</v>
      </c>
      <c r="Q57" s="186">
        <v>0.9</v>
      </c>
      <c r="R57" s="186">
        <v>1</v>
      </c>
      <c r="S57" s="65">
        <v>0.3</v>
      </c>
      <c r="T57" s="65">
        <v>0.3</v>
      </c>
      <c r="U57" s="80">
        <v>0.3</v>
      </c>
      <c r="V57" s="78" t="s">
        <v>546</v>
      </c>
      <c r="W57" s="245" t="s">
        <v>547</v>
      </c>
      <c r="X57" s="85"/>
      <c r="Y57" s="340">
        <f t="shared" si="4"/>
        <v>0.6</v>
      </c>
      <c r="Z57" s="340">
        <f t="shared" si="0"/>
        <v>0.3</v>
      </c>
      <c r="AA57" s="340">
        <v>0.45</v>
      </c>
      <c r="AB57" s="340" t="s">
        <v>826</v>
      </c>
      <c r="AC57" s="337" t="s">
        <v>822</v>
      </c>
      <c r="AD57" s="337"/>
      <c r="AE57" s="396">
        <f t="shared" si="1"/>
        <v>0.75</v>
      </c>
      <c r="AF57" s="236" t="str">
        <f t="shared" si="2"/>
        <v>REGULAR</v>
      </c>
      <c r="AG57" s="235" t="str">
        <f t="shared" si="3"/>
        <v>EN EJECUCIÓN</v>
      </c>
      <c r="AH57" s="237">
        <f t="shared" si="7"/>
        <v>0.1875</v>
      </c>
    </row>
    <row r="58" spans="1:35" ht="80.099999999999994" customHeight="1">
      <c r="B58" s="201" t="s">
        <v>46</v>
      </c>
      <c r="C58" s="201" t="s">
        <v>136</v>
      </c>
      <c r="D58" s="4" t="s">
        <v>19</v>
      </c>
      <c r="E58" s="116" t="s">
        <v>319</v>
      </c>
      <c r="F58" s="169" t="s">
        <v>137</v>
      </c>
      <c r="G58" s="169" t="s">
        <v>37</v>
      </c>
      <c r="H58" s="149">
        <v>4</v>
      </c>
      <c r="I58" s="230" t="s">
        <v>450</v>
      </c>
      <c r="J58" s="184">
        <v>0.25</v>
      </c>
      <c r="K58" s="185">
        <v>1</v>
      </c>
      <c r="L58" s="185" t="s">
        <v>38</v>
      </c>
      <c r="M58" s="184" t="s">
        <v>451</v>
      </c>
      <c r="N58" s="184" t="s">
        <v>320</v>
      </c>
      <c r="O58" s="186">
        <v>0.3</v>
      </c>
      <c r="P58" s="186">
        <v>0.6</v>
      </c>
      <c r="Q58" s="186">
        <v>0.9</v>
      </c>
      <c r="R58" s="186">
        <v>1</v>
      </c>
      <c r="S58" s="65">
        <v>0.3</v>
      </c>
      <c r="T58" s="65">
        <v>0.3</v>
      </c>
      <c r="U58" s="80">
        <v>0.3</v>
      </c>
      <c r="V58" s="78" t="s">
        <v>548</v>
      </c>
      <c r="W58" s="245" t="s">
        <v>549</v>
      </c>
      <c r="X58" s="85"/>
      <c r="Y58" s="340">
        <f t="shared" si="4"/>
        <v>0.6</v>
      </c>
      <c r="Z58" s="340">
        <f t="shared" si="0"/>
        <v>0.3</v>
      </c>
      <c r="AA58" s="340">
        <v>0.45</v>
      </c>
      <c r="AB58" s="340" t="s">
        <v>827</v>
      </c>
      <c r="AC58" s="337" t="s">
        <v>823</v>
      </c>
      <c r="AD58" s="337"/>
      <c r="AE58" s="396">
        <f t="shared" si="1"/>
        <v>0.75</v>
      </c>
      <c r="AF58" s="236" t="str">
        <f t="shared" si="2"/>
        <v>REGULAR</v>
      </c>
      <c r="AG58" s="235" t="str">
        <f t="shared" si="3"/>
        <v>EN EJECUCIÓN</v>
      </c>
      <c r="AH58" s="237">
        <f t="shared" si="7"/>
        <v>0.1875</v>
      </c>
    </row>
    <row r="59" spans="1:35" s="51" customFormat="1" ht="80.099999999999994" customHeight="1">
      <c r="B59" s="201" t="s">
        <v>44</v>
      </c>
      <c r="C59" s="201" t="s">
        <v>234</v>
      </c>
      <c r="D59" s="4" t="s">
        <v>19</v>
      </c>
      <c r="E59" s="116" t="s">
        <v>58</v>
      </c>
      <c r="F59" s="116" t="s">
        <v>58</v>
      </c>
      <c r="G59" s="169" t="s">
        <v>28</v>
      </c>
      <c r="H59" s="149">
        <v>1</v>
      </c>
      <c r="I59" s="169" t="s">
        <v>235</v>
      </c>
      <c r="J59" s="164">
        <v>0.08</v>
      </c>
      <c r="K59" s="164">
        <v>1</v>
      </c>
      <c r="L59" s="164" t="s">
        <v>38</v>
      </c>
      <c r="M59" s="225" t="s">
        <v>283</v>
      </c>
      <c r="N59" s="225" t="s">
        <v>495</v>
      </c>
      <c r="O59" s="170">
        <v>0.3</v>
      </c>
      <c r="P59" s="170">
        <v>0.6</v>
      </c>
      <c r="Q59" s="170">
        <v>0.8</v>
      </c>
      <c r="R59" s="170">
        <v>1</v>
      </c>
      <c r="S59" s="123">
        <v>0.3</v>
      </c>
      <c r="T59" s="123">
        <v>0.3</v>
      </c>
      <c r="U59" s="80">
        <v>0.17</v>
      </c>
      <c r="V59" s="127" t="s">
        <v>701</v>
      </c>
      <c r="W59" s="73" t="s">
        <v>702</v>
      </c>
      <c r="X59" s="74"/>
      <c r="Y59" s="340">
        <f t="shared" si="4"/>
        <v>0.6</v>
      </c>
      <c r="Z59" s="340">
        <f t="shared" si="0"/>
        <v>0.3</v>
      </c>
      <c r="AA59" s="340">
        <v>1</v>
      </c>
      <c r="AB59" s="340" t="s">
        <v>701</v>
      </c>
      <c r="AC59" s="339" t="s">
        <v>702</v>
      </c>
      <c r="AD59" s="339"/>
      <c r="AE59" s="396">
        <v>1</v>
      </c>
      <c r="AF59" s="236" t="str">
        <f t="shared" si="2"/>
        <v>EXCELENTE</v>
      </c>
      <c r="AG59" s="235" t="str">
        <f t="shared" si="3"/>
        <v>EN EJECUCIÓN</v>
      </c>
      <c r="AH59" s="237">
        <f t="shared" si="7"/>
        <v>0.08</v>
      </c>
    </row>
    <row r="60" spans="1:35" s="51" customFormat="1" ht="80.099999999999994" customHeight="1">
      <c r="A60" s="58"/>
      <c r="B60" s="201" t="s">
        <v>44</v>
      </c>
      <c r="C60" s="201" t="s">
        <v>234</v>
      </c>
      <c r="D60" s="4" t="s">
        <v>19</v>
      </c>
      <c r="E60" s="116" t="s">
        <v>58</v>
      </c>
      <c r="F60" s="116" t="s">
        <v>58</v>
      </c>
      <c r="G60" s="225" t="s">
        <v>28</v>
      </c>
      <c r="H60" s="149">
        <v>2</v>
      </c>
      <c r="I60" s="484" t="s">
        <v>327</v>
      </c>
      <c r="J60" s="475">
        <v>0.08</v>
      </c>
      <c r="K60" s="170">
        <v>1</v>
      </c>
      <c r="L60" s="170" t="s">
        <v>38</v>
      </c>
      <c r="M60" s="168" t="s">
        <v>324</v>
      </c>
      <c r="N60" s="168" t="s">
        <v>30</v>
      </c>
      <c r="O60" s="170">
        <v>0.25</v>
      </c>
      <c r="P60" s="170">
        <v>0.5</v>
      </c>
      <c r="Q60" s="170">
        <v>0.75</v>
      </c>
      <c r="R60" s="170">
        <v>1</v>
      </c>
      <c r="S60" s="123">
        <v>0.25</v>
      </c>
      <c r="T60" s="123">
        <v>0.25</v>
      </c>
      <c r="U60" s="80">
        <v>0.18</v>
      </c>
      <c r="V60" s="127" t="s">
        <v>703</v>
      </c>
      <c r="W60" s="73" t="s">
        <v>704</v>
      </c>
      <c r="X60" s="74"/>
      <c r="Y60" s="340">
        <f t="shared" si="4"/>
        <v>0.5</v>
      </c>
      <c r="Z60" s="340">
        <f t="shared" si="0"/>
        <v>0.25</v>
      </c>
      <c r="AA60" s="340">
        <v>1</v>
      </c>
      <c r="AB60" s="340" t="s">
        <v>703</v>
      </c>
      <c r="AC60" s="339" t="s">
        <v>704</v>
      </c>
      <c r="AD60" s="339"/>
      <c r="AE60" s="396">
        <v>1</v>
      </c>
      <c r="AF60" s="236" t="str">
        <f t="shared" si="2"/>
        <v>EXCELENTE</v>
      </c>
      <c r="AG60" s="235" t="str">
        <f t="shared" si="3"/>
        <v>EN EJECUCIÓN</v>
      </c>
      <c r="AH60" s="237">
        <f t="shared" si="7"/>
        <v>0.08</v>
      </c>
    </row>
    <row r="61" spans="1:35" s="51" customFormat="1" ht="80.099999999999994" customHeight="1">
      <c r="B61" s="201" t="s">
        <v>44</v>
      </c>
      <c r="C61" s="201" t="s">
        <v>234</v>
      </c>
      <c r="D61" s="4" t="s">
        <v>19</v>
      </c>
      <c r="E61" s="116" t="s">
        <v>58</v>
      </c>
      <c r="F61" s="116" t="s">
        <v>58</v>
      </c>
      <c r="G61" s="169" t="s">
        <v>28</v>
      </c>
      <c r="H61" s="149">
        <v>3</v>
      </c>
      <c r="I61" s="166" t="s">
        <v>267</v>
      </c>
      <c r="J61" s="475">
        <v>0.08</v>
      </c>
      <c r="K61" s="164">
        <v>1</v>
      </c>
      <c r="L61" s="164" t="s">
        <v>38</v>
      </c>
      <c r="M61" s="168" t="s">
        <v>275</v>
      </c>
      <c r="N61" s="225" t="s">
        <v>495</v>
      </c>
      <c r="O61" s="170">
        <v>0.2</v>
      </c>
      <c r="P61" s="170">
        <v>0.55000000000000004</v>
      </c>
      <c r="Q61" s="170">
        <v>0.8</v>
      </c>
      <c r="R61" s="170">
        <v>1</v>
      </c>
      <c r="S61" s="123">
        <v>0.2</v>
      </c>
      <c r="T61" s="123">
        <v>20</v>
      </c>
      <c r="U61" s="80">
        <v>0.52</v>
      </c>
      <c r="V61" s="127" t="s">
        <v>705</v>
      </c>
      <c r="W61" s="73" t="s">
        <v>706</v>
      </c>
      <c r="X61" s="74"/>
      <c r="Y61" s="340">
        <f t="shared" si="4"/>
        <v>0.55000000000000004</v>
      </c>
      <c r="Z61" s="340">
        <f t="shared" si="0"/>
        <v>0.35000000000000003</v>
      </c>
      <c r="AA61" s="340">
        <v>0.68</v>
      </c>
      <c r="AB61" s="340" t="s">
        <v>705</v>
      </c>
      <c r="AC61" s="339" t="s">
        <v>706</v>
      </c>
      <c r="AD61" s="339"/>
      <c r="AE61" s="396">
        <v>1</v>
      </c>
      <c r="AF61" s="236" t="str">
        <f t="shared" si="2"/>
        <v>EXCELENTE</v>
      </c>
      <c r="AG61" s="235" t="str">
        <f t="shared" si="3"/>
        <v>EN EJECUCIÓN</v>
      </c>
      <c r="AH61" s="237">
        <f t="shared" si="7"/>
        <v>0.08</v>
      </c>
    </row>
    <row r="62" spans="1:35" s="51" customFormat="1" ht="80.099999999999994" customHeight="1">
      <c r="A62" s="58"/>
      <c r="B62" s="201" t="s">
        <v>44</v>
      </c>
      <c r="C62" s="201" t="s">
        <v>234</v>
      </c>
      <c r="D62" s="4" t="s">
        <v>19</v>
      </c>
      <c r="E62" s="116" t="s">
        <v>58</v>
      </c>
      <c r="F62" s="116" t="s">
        <v>58</v>
      </c>
      <c r="G62" s="225" t="s">
        <v>28</v>
      </c>
      <c r="H62" s="149">
        <v>4</v>
      </c>
      <c r="I62" s="168" t="s">
        <v>268</v>
      </c>
      <c r="J62" s="475">
        <v>0.08</v>
      </c>
      <c r="K62" s="170">
        <v>1</v>
      </c>
      <c r="L62" s="170" t="s">
        <v>38</v>
      </c>
      <c r="M62" s="168" t="s">
        <v>276</v>
      </c>
      <c r="N62" s="168" t="s">
        <v>255</v>
      </c>
      <c r="O62" s="170">
        <v>0.33</v>
      </c>
      <c r="P62" s="170">
        <v>0.5</v>
      </c>
      <c r="Q62" s="170">
        <v>0.83</v>
      </c>
      <c r="R62" s="170">
        <v>1</v>
      </c>
      <c r="S62" s="123">
        <v>0.33</v>
      </c>
      <c r="T62" s="123">
        <v>0.33</v>
      </c>
      <c r="U62" s="80">
        <v>0.33</v>
      </c>
      <c r="V62" s="127" t="s">
        <v>707</v>
      </c>
      <c r="W62" s="73" t="s">
        <v>708</v>
      </c>
      <c r="X62" s="74"/>
      <c r="Y62" s="340">
        <f t="shared" si="4"/>
        <v>0.5</v>
      </c>
      <c r="Z62" s="340">
        <f t="shared" si="0"/>
        <v>0.16999999999999998</v>
      </c>
      <c r="AA62" s="340">
        <v>0.66</v>
      </c>
      <c r="AB62" s="340" t="s">
        <v>707</v>
      </c>
      <c r="AC62" s="339" t="s">
        <v>708</v>
      </c>
      <c r="AD62" s="339"/>
      <c r="AE62" s="396">
        <v>1</v>
      </c>
      <c r="AF62" s="236" t="str">
        <f t="shared" si="2"/>
        <v>EXCELENTE</v>
      </c>
      <c r="AG62" s="235" t="str">
        <f t="shared" si="3"/>
        <v>EN EJECUCIÓN</v>
      </c>
      <c r="AH62" s="237">
        <f t="shared" si="7"/>
        <v>0.08</v>
      </c>
    </row>
    <row r="63" spans="1:35" s="51" customFormat="1" ht="80.099999999999994" customHeight="1">
      <c r="B63" s="201" t="s">
        <v>44</v>
      </c>
      <c r="C63" s="201" t="s">
        <v>234</v>
      </c>
      <c r="D63" s="4" t="s">
        <v>19</v>
      </c>
      <c r="E63" s="116" t="s">
        <v>58</v>
      </c>
      <c r="F63" s="116" t="s">
        <v>58</v>
      </c>
      <c r="G63" s="166" t="s">
        <v>28</v>
      </c>
      <c r="H63" s="149">
        <v>5</v>
      </c>
      <c r="I63" s="483" t="s">
        <v>269</v>
      </c>
      <c r="J63" s="475">
        <v>0.08</v>
      </c>
      <c r="K63" s="170">
        <v>1</v>
      </c>
      <c r="L63" s="170" t="s">
        <v>38</v>
      </c>
      <c r="M63" s="168" t="s">
        <v>277</v>
      </c>
      <c r="N63" s="168" t="s">
        <v>255</v>
      </c>
      <c r="O63" s="170">
        <v>0.33</v>
      </c>
      <c r="P63" s="170">
        <v>0.5</v>
      </c>
      <c r="Q63" s="170">
        <v>0.83</v>
      </c>
      <c r="R63" s="170">
        <v>1</v>
      </c>
      <c r="S63" s="123">
        <v>0</v>
      </c>
      <c r="T63" s="123">
        <v>0.33</v>
      </c>
      <c r="U63" s="80">
        <v>0.33</v>
      </c>
      <c r="V63" s="127" t="s">
        <v>709</v>
      </c>
      <c r="W63" s="73" t="s">
        <v>708</v>
      </c>
      <c r="X63" s="74"/>
      <c r="Y63" s="340">
        <f t="shared" si="4"/>
        <v>0.5</v>
      </c>
      <c r="Z63" s="340">
        <f t="shared" si="0"/>
        <v>0.16999999999999998</v>
      </c>
      <c r="AA63" s="340">
        <v>0.19</v>
      </c>
      <c r="AB63" s="340" t="s">
        <v>709</v>
      </c>
      <c r="AC63" s="339" t="s">
        <v>708</v>
      </c>
      <c r="AD63" s="339"/>
      <c r="AE63" s="396">
        <f t="shared" si="1"/>
        <v>0.38</v>
      </c>
      <c r="AF63" s="236" t="str">
        <f t="shared" si="2"/>
        <v>MALO</v>
      </c>
      <c r="AG63" s="235" t="str">
        <f t="shared" si="3"/>
        <v>EN EJECUCIÓN</v>
      </c>
      <c r="AH63" s="237">
        <f t="shared" si="7"/>
        <v>3.04E-2</v>
      </c>
    </row>
    <row r="64" spans="1:35" s="51" customFormat="1" ht="80.099999999999994" customHeight="1">
      <c r="A64" s="58"/>
      <c r="B64" s="201" t="s">
        <v>44</v>
      </c>
      <c r="C64" s="201" t="s">
        <v>234</v>
      </c>
      <c r="D64" s="4" t="s">
        <v>19</v>
      </c>
      <c r="E64" s="116" t="s">
        <v>58</v>
      </c>
      <c r="F64" s="116" t="s">
        <v>58</v>
      </c>
      <c r="G64" s="225" t="s">
        <v>28</v>
      </c>
      <c r="H64" s="149">
        <v>6</v>
      </c>
      <c r="I64" s="168" t="s">
        <v>270</v>
      </c>
      <c r="J64" s="475">
        <v>0.08</v>
      </c>
      <c r="K64" s="170">
        <v>1</v>
      </c>
      <c r="L64" s="170" t="s">
        <v>38</v>
      </c>
      <c r="M64" s="170" t="s">
        <v>278</v>
      </c>
      <c r="N64" s="170" t="s">
        <v>256</v>
      </c>
      <c r="O64" s="170">
        <v>0.25</v>
      </c>
      <c r="P64" s="170">
        <v>0.5</v>
      </c>
      <c r="Q64" s="170">
        <v>0.75</v>
      </c>
      <c r="R64" s="170">
        <v>1</v>
      </c>
      <c r="S64" s="123">
        <v>0.25</v>
      </c>
      <c r="T64" s="123">
        <v>0.25</v>
      </c>
      <c r="U64" s="80">
        <v>0.25</v>
      </c>
      <c r="V64" s="127" t="s">
        <v>710</v>
      </c>
      <c r="W64" s="73" t="s">
        <v>711</v>
      </c>
      <c r="X64" s="74"/>
      <c r="Y64" s="340">
        <f t="shared" si="4"/>
        <v>0.5</v>
      </c>
      <c r="Z64" s="340">
        <f t="shared" si="0"/>
        <v>0.25</v>
      </c>
      <c r="AA64" s="340">
        <v>0.51</v>
      </c>
      <c r="AB64" s="340" t="s">
        <v>710</v>
      </c>
      <c r="AC64" s="339" t="s">
        <v>711</v>
      </c>
      <c r="AD64" s="339"/>
      <c r="AE64" s="396">
        <v>1</v>
      </c>
      <c r="AF64" s="236" t="str">
        <f t="shared" si="2"/>
        <v>EXCELENTE</v>
      </c>
      <c r="AG64" s="235" t="str">
        <f t="shared" si="3"/>
        <v>EN EJECUCIÓN</v>
      </c>
      <c r="AH64" s="237">
        <f t="shared" si="7"/>
        <v>0.08</v>
      </c>
    </row>
    <row r="65" spans="1:34" s="51" customFormat="1" ht="80.099999999999994" customHeight="1">
      <c r="B65" s="201" t="s">
        <v>44</v>
      </c>
      <c r="C65" s="201" t="s">
        <v>234</v>
      </c>
      <c r="D65" s="4" t="s">
        <v>19</v>
      </c>
      <c r="E65" s="116" t="s">
        <v>58</v>
      </c>
      <c r="F65" s="116" t="s">
        <v>58</v>
      </c>
      <c r="G65" s="169" t="s">
        <v>28</v>
      </c>
      <c r="H65" s="149">
        <v>7</v>
      </c>
      <c r="I65" s="169" t="s">
        <v>271</v>
      </c>
      <c r="J65" s="475">
        <v>0.08</v>
      </c>
      <c r="K65" s="164">
        <v>1</v>
      </c>
      <c r="L65" s="164" t="s">
        <v>38</v>
      </c>
      <c r="M65" s="225" t="s">
        <v>279</v>
      </c>
      <c r="N65" s="225" t="s">
        <v>256</v>
      </c>
      <c r="O65" s="170">
        <v>0.25</v>
      </c>
      <c r="P65" s="170">
        <v>0.5</v>
      </c>
      <c r="Q65" s="170">
        <v>0.75</v>
      </c>
      <c r="R65" s="170">
        <v>1</v>
      </c>
      <c r="S65" s="123">
        <v>0.25</v>
      </c>
      <c r="T65" s="123">
        <v>0.25</v>
      </c>
      <c r="U65" s="80">
        <v>0.25</v>
      </c>
      <c r="V65" s="127" t="s">
        <v>712</v>
      </c>
      <c r="W65" s="73" t="s">
        <v>711</v>
      </c>
      <c r="X65" s="74"/>
      <c r="Y65" s="340">
        <f t="shared" si="4"/>
        <v>0.5</v>
      </c>
      <c r="Z65" s="340">
        <f t="shared" si="0"/>
        <v>0.25</v>
      </c>
      <c r="AA65" s="340">
        <v>0.34</v>
      </c>
      <c r="AB65" s="340" t="s">
        <v>712</v>
      </c>
      <c r="AC65" s="339" t="s">
        <v>711</v>
      </c>
      <c r="AD65" s="339"/>
      <c r="AE65" s="396">
        <f>IFERROR((AA65/Y65),0)</f>
        <v>0.68</v>
      </c>
      <c r="AF65" s="236" t="str">
        <f t="shared" si="2"/>
        <v>REGULAR</v>
      </c>
      <c r="AG65" s="235" t="str">
        <f t="shared" si="3"/>
        <v>EN EJECUCIÓN</v>
      </c>
      <c r="AH65" s="237">
        <f t="shared" si="7"/>
        <v>5.4400000000000004E-2</v>
      </c>
    </row>
    <row r="66" spans="1:34" s="51" customFormat="1" ht="80.099999999999994" customHeight="1">
      <c r="A66" s="58"/>
      <c r="B66" s="201" t="s">
        <v>44</v>
      </c>
      <c r="C66" s="201" t="s">
        <v>234</v>
      </c>
      <c r="D66" s="4" t="s">
        <v>19</v>
      </c>
      <c r="E66" s="116" t="s">
        <v>58</v>
      </c>
      <c r="F66" s="116" t="s">
        <v>58</v>
      </c>
      <c r="G66" s="168" t="s">
        <v>28</v>
      </c>
      <c r="H66" s="149">
        <v>8</v>
      </c>
      <c r="I66" s="168" t="s">
        <v>272</v>
      </c>
      <c r="J66" s="475">
        <v>0.08</v>
      </c>
      <c r="K66" s="170">
        <v>1</v>
      </c>
      <c r="L66" s="170" t="s">
        <v>38</v>
      </c>
      <c r="M66" s="167" t="s">
        <v>280</v>
      </c>
      <c r="N66" s="228" t="s">
        <v>257</v>
      </c>
      <c r="O66" s="170">
        <v>0.33</v>
      </c>
      <c r="P66" s="170">
        <v>0.57999999999999996</v>
      </c>
      <c r="Q66" s="170">
        <v>0.8</v>
      </c>
      <c r="R66" s="170">
        <v>1</v>
      </c>
      <c r="S66" s="123">
        <v>30</v>
      </c>
      <c r="T66" s="123">
        <v>0.3</v>
      </c>
      <c r="U66" s="80">
        <v>0.33</v>
      </c>
      <c r="V66" s="127" t="s">
        <v>713</v>
      </c>
      <c r="W66" s="73" t="s">
        <v>714</v>
      </c>
      <c r="X66" s="74"/>
      <c r="Y66" s="340">
        <f t="shared" si="4"/>
        <v>0.57999999999999996</v>
      </c>
      <c r="Z66" s="340">
        <f t="shared" si="0"/>
        <v>0.24999999999999994</v>
      </c>
      <c r="AA66" s="340">
        <v>0.5</v>
      </c>
      <c r="AB66" s="340" t="s">
        <v>713</v>
      </c>
      <c r="AC66" s="339" t="s">
        <v>714</v>
      </c>
      <c r="AD66" s="339"/>
      <c r="AE66" s="396">
        <f t="shared" si="1"/>
        <v>0.86206896551724144</v>
      </c>
      <c r="AF66" s="236" t="str">
        <f t="shared" si="2"/>
        <v>BUENO</v>
      </c>
      <c r="AG66" s="235" t="str">
        <f t="shared" si="3"/>
        <v>EN EJECUCIÓN</v>
      </c>
      <c r="AH66" s="237">
        <f t="shared" si="7"/>
        <v>6.8965517241379323E-2</v>
      </c>
    </row>
    <row r="67" spans="1:34" s="51" customFormat="1" ht="80.099999999999994" customHeight="1">
      <c r="B67" s="201" t="s">
        <v>44</v>
      </c>
      <c r="C67" s="201" t="s">
        <v>234</v>
      </c>
      <c r="D67" s="4" t="s">
        <v>19</v>
      </c>
      <c r="E67" s="116" t="s">
        <v>58</v>
      </c>
      <c r="F67" s="116" t="s">
        <v>58</v>
      </c>
      <c r="G67" s="169" t="s">
        <v>28</v>
      </c>
      <c r="H67" s="149">
        <v>9</v>
      </c>
      <c r="I67" s="482" t="s">
        <v>273</v>
      </c>
      <c r="J67" s="475">
        <v>0.08</v>
      </c>
      <c r="K67" s="164">
        <v>1</v>
      </c>
      <c r="L67" s="164" t="s">
        <v>38</v>
      </c>
      <c r="M67" s="168" t="s">
        <v>281</v>
      </c>
      <c r="N67" s="168" t="s">
        <v>257</v>
      </c>
      <c r="O67" s="170">
        <v>0.25</v>
      </c>
      <c r="P67" s="170">
        <v>0.5</v>
      </c>
      <c r="Q67" s="170">
        <v>0.75</v>
      </c>
      <c r="R67" s="170">
        <v>1</v>
      </c>
      <c r="S67" s="123">
        <v>0.25</v>
      </c>
      <c r="T67" s="123">
        <v>0.25</v>
      </c>
      <c r="U67" s="80">
        <v>0.25</v>
      </c>
      <c r="V67" s="448" t="s">
        <v>715</v>
      </c>
      <c r="W67" s="73" t="s">
        <v>716</v>
      </c>
      <c r="X67" s="74"/>
      <c r="Y67" s="340">
        <f t="shared" si="4"/>
        <v>0.5</v>
      </c>
      <c r="Z67" s="340">
        <f t="shared" si="0"/>
        <v>0.25</v>
      </c>
      <c r="AA67" s="340">
        <v>0.5</v>
      </c>
      <c r="AB67" s="340" t="s">
        <v>715</v>
      </c>
      <c r="AC67" s="339" t="s">
        <v>716</v>
      </c>
      <c r="AD67" s="339"/>
      <c r="AE67" s="396">
        <f t="shared" si="1"/>
        <v>1</v>
      </c>
      <c r="AF67" s="236" t="str">
        <f t="shared" si="2"/>
        <v>EXCELENTE</v>
      </c>
      <c r="AG67" s="235" t="str">
        <f t="shared" si="3"/>
        <v>EN EJECUCIÓN</v>
      </c>
      <c r="AH67" s="237">
        <f t="shared" si="7"/>
        <v>0.08</v>
      </c>
    </row>
    <row r="68" spans="1:34" s="51" customFormat="1" ht="80.099999999999994" customHeight="1">
      <c r="A68" s="58"/>
      <c r="B68" s="201" t="s">
        <v>44</v>
      </c>
      <c r="C68" s="201" t="s">
        <v>234</v>
      </c>
      <c r="D68" s="4" t="s">
        <v>19</v>
      </c>
      <c r="E68" s="116" t="s">
        <v>58</v>
      </c>
      <c r="F68" s="116" t="s">
        <v>58</v>
      </c>
      <c r="G68" s="168" t="s">
        <v>28</v>
      </c>
      <c r="H68" s="149">
        <v>10</v>
      </c>
      <c r="I68" s="484" t="s">
        <v>274</v>
      </c>
      <c r="J68" s="475">
        <v>0.08</v>
      </c>
      <c r="K68" s="170">
        <v>1</v>
      </c>
      <c r="L68" s="170" t="s">
        <v>38</v>
      </c>
      <c r="M68" s="170" t="s">
        <v>282</v>
      </c>
      <c r="N68" s="228" t="s">
        <v>257</v>
      </c>
      <c r="O68" s="170">
        <v>0.33</v>
      </c>
      <c r="P68" s="224">
        <v>0.57999999999999996</v>
      </c>
      <c r="Q68" s="170">
        <v>0.8</v>
      </c>
      <c r="R68" s="170">
        <v>1</v>
      </c>
      <c r="S68" s="123">
        <v>0.33</v>
      </c>
      <c r="T68" s="123">
        <v>0.33</v>
      </c>
      <c r="U68" s="80">
        <v>0.33</v>
      </c>
      <c r="V68" s="127" t="s">
        <v>717</v>
      </c>
      <c r="W68" s="73" t="s">
        <v>716</v>
      </c>
      <c r="X68" s="74"/>
      <c r="Y68" s="340">
        <f t="shared" si="4"/>
        <v>0.57999999999999996</v>
      </c>
      <c r="Z68" s="340">
        <f t="shared" si="0"/>
        <v>0.24999999999999994</v>
      </c>
      <c r="AA68" s="340">
        <v>0.66</v>
      </c>
      <c r="AB68" s="340" t="s">
        <v>717</v>
      </c>
      <c r="AC68" s="339" t="s">
        <v>716</v>
      </c>
      <c r="AD68" s="339"/>
      <c r="AE68" s="396">
        <f t="shared" si="1"/>
        <v>1.1379310344827587</v>
      </c>
      <c r="AF68" s="236" t="str">
        <f t="shared" si="2"/>
        <v>EXCELENTE</v>
      </c>
      <c r="AG68" s="235" t="str">
        <f t="shared" si="3"/>
        <v>EN EJECUCIÓN</v>
      </c>
      <c r="AH68" s="237">
        <f t="shared" si="7"/>
        <v>9.1034482758620694E-2</v>
      </c>
    </row>
    <row r="69" spans="1:34" s="51" customFormat="1" ht="80.099999999999994" customHeight="1">
      <c r="B69" s="201" t="s">
        <v>44</v>
      </c>
      <c r="C69" s="201" t="s">
        <v>234</v>
      </c>
      <c r="D69" s="4" t="s">
        <v>19</v>
      </c>
      <c r="E69" s="116" t="s">
        <v>58</v>
      </c>
      <c r="F69" s="116" t="s">
        <v>58</v>
      </c>
      <c r="G69" s="169" t="s">
        <v>28</v>
      </c>
      <c r="H69" s="149">
        <v>11</v>
      </c>
      <c r="I69" s="483" t="s">
        <v>259</v>
      </c>
      <c r="J69" s="475">
        <v>0.08</v>
      </c>
      <c r="K69" s="164">
        <v>1</v>
      </c>
      <c r="L69" s="164" t="s">
        <v>38</v>
      </c>
      <c r="M69" s="225" t="s">
        <v>29</v>
      </c>
      <c r="N69" s="225" t="s">
        <v>495</v>
      </c>
      <c r="O69" s="170">
        <v>0.4</v>
      </c>
      <c r="P69" s="170">
        <v>1</v>
      </c>
      <c r="Q69" s="170"/>
      <c r="R69" s="170"/>
      <c r="S69" s="123">
        <v>405</v>
      </c>
      <c r="T69" s="123">
        <v>1</v>
      </c>
      <c r="U69" s="80">
        <v>1</v>
      </c>
      <c r="V69" s="127" t="s">
        <v>718</v>
      </c>
      <c r="W69" s="73" t="s">
        <v>719</v>
      </c>
      <c r="X69" s="74"/>
      <c r="Y69" s="340">
        <f t="shared" si="4"/>
        <v>1</v>
      </c>
      <c r="Z69" s="340">
        <f t="shared" si="0"/>
        <v>0.6</v>
      </c>
      <c r="AA69" s="340">
        <v>1</v>
      </c>
      <c r="AB69" s="340" t="s">
        <v>718</v>
      </c>
      <c r="AC69" s="339" t="s">
        <v>719</v>
      </c>
      <c r="AD69" s="339"/>
      <c r="AE69" s="396">
        <f t="shared" si="1"/>
        <v>1</v>
      </c>
      <c r="AF69" s="236" t="str">
        <f t="shared" si="2"/>
        <v>EXCELENTE</v>
      </c>
      <c r="AG69" s="235" t="str">
        <f t="shared" si="3"/>
        <v>EN EJECUCIÓN</v>
      </c>
      <c r="AH69" s="237">
        <f t="shared" si="7"/>
        <v>0.08</v>
      </c>
    </row>
    <row r="70" spans="1:34" s="51" customFormat="1" ht="80.099999999999994" customHeight="1">
      <c r="A70" s="58"/>
      <c r="B70" s="201" t="s">
        <v>44</v>
      </c>
      <c r="C70" s="201" t="s">
        <v>234</v>
      </c>
      <c r="D70" s="4" t="s">
        <v>19</v>
      </c>
      <c r="E70" s="116" t="s">
        <v>58</v>
      </c>
      <c r="F70" s="116" t="s">
        <v>58</v>
      </c>
      <c r="G70" s="168" t="s">
        <v>28</v>
      </c>
      <c r="H70" s="149">
        <v>12</v>
      </c>
      <c r="I70" s="484" t="s">
        <v>260</v>
      </c>
      <c r="J70" s="475">
        <v>0.08</v>
      </c>
      <c r="K70" s="170">
        <v>1</v>
      </c>
      <c r="L70" s="170" t="s">
        <v>38</v>
      </c>
      <c r="M70" s="170" t="s">
        <v>262</v>
      </c>
      <c r="N70" s="225" t="s">
        <v>495</v>
      </c>
      <c r="O70" s="170">
        <v>0.4</v>
      </c>
      <c r="P70" s="224">
        <v>1</v>
      </c>
      <c r="Q70" s="170"/>
      <c r="R70" s="170"/>
      <c r="S70" s="123">
        <v>0.4</v>
      </c>
      <c r="T70" s="123">
        <v>0.4</v>
      </c>
      <c r="U70" s="80">
        <v>0.4</v>
      </c>
      <c r="V70" s="127" t="s">
        <v>720</v>
      </c>
      <c r="W70" s="73" t="s">
        <v>721</v>
      </c>
      <c r="X70" s="74"/>
      <c r="Y70" s="340">
        <f t="shared" si="4"/>
        <v>1</v>
      </c>
      <c r="Z70" s="340">
        <f t="shared" si="0"/>
        <v>0.6</v>
      </c>
      <c r="AA70" s="340">
        <v>0.5</v>
      </c>
      <c r="AB70" s="340" t="s">
        <v>720</v>
      </c>
      <c r="AC70" s="339" t="s">
        <v>721</v>
      </c>
      <c r="AD70" s="339"/>
      <c r="AE70" s="396">
        <f t="shared" si="1"/>
        <v>0.5</v>
      </c>
      <c r="AF70" s="236" t="str">
        <f t="shared" si="2"/>
        <v>MALO</v>
      </c>
      <c r="AG70" s="235" t="str">
        <f t="shared" si="3"/>
        <v>EN EJECUCIÓN</v>
      </c>
      <c r="AH70" s="237">
        <f t="shared" si="7"/>
        <v>0.04</v>
      </c>
    </row>
    <row r="71" spans="1:34" s="58" customFormat="1" ht="80.099999999999994" customHeight="1">
      <c r="B71" s="201" t="s">
        <v>44</v>
      </c>
      <c r="C71" s="201" t="s">
        <v>234</v>
      </c>
      <c r="D71" s="4" t="s">
        <v>19</v>
      </c>
      <c r="E71" s="116" t="s">
        <v>58</v>
      </c>
      <c r="F71" s="169" t="s">
        <v>58</v>
      </c>
      <c r="G71" s="169" t="s">
        <v>28</v>
      </c>
      <c r="H71" s="149">
        <v>13</v>
      </c>
      <c r="I71" s="4" t="s">
        <v>321</v>
      </c>
      <c r="J71" s="475">
        <v>0.08</v>
      </c>
      <c r="K71" s="166">
        <v>1</v>
      </c>
      <c r="L71" s="166" t="s">
        <v>38</v>
      </c>
      <c r="M71" s="175" t="s">
        <v>322</v>
      </c>
      <c r="N71" s="225" t="s">
        <v>495</v>
      </c>
      <c r="O71" s="122">
        <v>0.25</v>
      </c>
      <c r="P71" s="168">
        <v>0.5</v>
      </c>
      <c r="Q71" s="168">
        <v>0.75</v>
      </c>
      <c r="R71" s="168">
        <v>1</v>
      </c>
      <c r="S71" s="123">
        <v>0.25</v>
      </c>
      <c r="T71" s="123">
        <v>0.25</v>
      </c>
      <c r="U71" s="80">
        <v>0.25</v>
      </c>
      <c r="V71" s="127" t="s">
        <v>722</v>
      </c>
      <c r="W71" s="73" t="s">
        <v>723</v>
      </c>
      <c r="X71" s="74"/>
      <c r="Y71" s="340">
        <f t="shared" si="4"/>
        <v>0.5</v>
      </c>
      <c r="Z71" s="340">
        <f t="shared" si="0"/>
        <v>0.25</v>
      </c>
      <c r="AA71" s="340">
        <v>0.25</v>
      </c>
      <c r="AB71" s="340" t="s">
        <v>722</v>
      </c>
      <c r="AC71" s="339" t="s">
        <v>723</v>
      </c>
      <c r="AD71" s="339"/>
      <c r="AE71" s="396">
        <v>1</v>
      </c>
      <c r="AF71" s="236" t="str">
        <f t="shared" si="2"/>
        <v>EXCELENTE</v>
      </c>
      <c r="AG71" s="235" t="str">
        <f t="shared" si="3"/>
        <v>EN EJECUCIÓN</v>
      </c>
      <c r="AH71" s="237">
        <f t="shared" si="7"/>
        <v>0.08</v>
      </c>
    </row>
    <row r="72" spans="1:34" s="58" customFormat="1" ht="80.099999999999994" customHeight="1">
      <c r="B72" s="434" t="s">
        <v>46</v>
      </c>
      <c r="C72" s="434" t="s">
        <v>136</v>
      </c>
      <c r="D72" s="4" t="s">
        <v>34</v>
      </c>
      <c r="E72" s="116" t="s">
        <v>60</v>
      </c>
      <c r="F72" s="435" t="s">
        <v>167</v>
      </c>
      <c r="G72" s="435" t="s">
        <v>35</v>
      </c>
      <c r="H72" s="149">
        <v>5</v>
      </c>
      <c r="I72" s="4" t="s">
        <v>603</v>
      </c>
      <c r="J72" s="437">
        <v>5.8799999999999998E-2</v>
      </c>
      <c r="K72" s="436">
        <v>1</v>
      </c>
      <c r="L72" s="436" t="s">
        <v>604</v>
      </c>
      <c r="M72" s="175" t="s">
        <v>605</v>
      </c>
      <c r="N72" s="438" t="s">
        <v>591</v>
      </c>
      <c r="O72" s="122">
        <v>0</v>
      </c>
      <c r="P72" s="445">
        <v>0</v>
      </c>
      <c r="Q72" s="445">
        <v>0.5</v>
      </c>
      <c r="R72" s="445">
        <v>1</v>
      </c>
      <c r="S72" s="123">
        <v>0</v>
      </c>
      <c r="T72" s="123">
        <v>0</v>
      </c>
      <c r="U72" s="80">
        <v>0</v>
      </c>
      <c r="V72" s="80" t="s">
        <v>592</v>
      </c>
      <c r="W72" s="73"/>
      <c r="X72" s="74"/>
      <c r="Y72" s="340">
        <f t="shared" si="4"/>
        <v>0</v>
      </c>
      <c r="Z72" s="340">
        <f t="shared" ref="Z72:Z84" si="8">+P72-O72</f>
        <v>0</v>
      </c>
      <c r="AA72" s="340">
        <v>0</v>
      </c>
      <c r="AB72" s="340" t="s">
        <v>592</v>
      </c>
      <c r="AC72" s="339"/>
      <c r="AD72" s="339"/>
      <c r="AE72" s="447">
        <f t="shared" ref="AE72:AE84" si="9">IFERROR((AA72/Y72),0)</f>
        <v>0</v>
      </c>
      <c r="AF72" s="447" t="str">
        <f t="shared" ref="AF72:AF84" si="10">+IF(AND(AE72&gt;=0%,AE72&lt;=60%),"MALO",IF(AND(AE72&gt;=61%,AE72&lt;=80%),"REGULAR",IF(AND(AE72&gt;=81%,AE72&lt;95%),"BUENO","EXCELENTE")))</f>
        <v>MALO</v>
      </c>
      <c r="AG72" s="445" t="str">
        <f t="shared" ref="AG72:AG84" si="11">IF(AE72&gt;0,"EN EJECUCIÓN","SIN EJECUTAR")</f>
        <v>SIN EJECUTAR</v>
      </c>
      <c r="AH72" s="446">
        <f t="shared" si="7"/>
        <v>0</v>
      </c>
    </row>
    <row r="73" spans="1:34" ht="80.099999999999994" customHeight="1">
      <c r="B73" s="201" t="s">
        <v>46</v>
      </c>
      <c r="C73" s="201" t="s">
        <v>136</v>
      </c>
      <c r="D73" s="4" t="s">
        <v>34</v>
      </c>
      <c r="E73" s="116" t="s">
        <v>60</v>
      </c>
      <c r="F73" s="256" t="s">
        <v>167</v>
      </c>
      <c r="G73" s="169" t="s">
        <v>35</v>
      </c>
      <c r="H73" s="149">
        <v>6</v>
      </c>
      <c r="I73" s="4" t="s">
        <v>606</v>
      </c>
      <c r="J73" s="164">
        <v>5.8799999999999998E-2</v>
      </c>
      <c r="K73" s="477">
        <v>1</v>
      </c>
      <c r="L73" s="166" t="s">
        <v>607</v>
      </c>
      <c r="M73" s="175" t="s">
        <v>608</v>
      </c>
      <c r="N73" s="225" t="s">
        <v>591</v>
      </c>
      <c r="O73" s="258">
        <v>0</v>
      </c>
      <c r="P73" s="260">
        <v>0.45</v>
      </c>
      <c r="Q73" s="260">
        <v>0.8</v>
      </c>
      <c r="R73" s="260">
        <v>1</v>
      </c>
      <c r="S73" s="123">
        <v>0</v>
      </c>
      <c r="T73" s="123">
        <v>0</v>
      </c>
      <c r="U73" s="80">
        <v>0</v>
      </c>
      <c r="V73" s="80" t="s">
        <v>592</v>
      </c>
      <c r="W73" s="73"/>
      <c r="X73" s="74"/>
      <c r="Y73" s="340">
        <f t="shared" si="4"/>
        <v>0.45</v>
      </c>
      <c r="Z73" s="340">
        <f t="shared" si="8"/>
        <v>0.45</v>
      </c>
      <c r="AA73" s="340">
        <v>0.45</v>
      </c>
      <c r="AB73" s="340" t="s">
        <v>907</v>
      </c>
      <c r="AC73" s="339" t="s">
        <v>908</v>
      </c>
      <c r="AD73" s="339"/>
      <c r="AE73" s="396">
        <f t="shared" si="9"/>
        <v>1</v>
      </c>
      <c r="AF73" s="236" t="str">
        <f t="shared" si="10"/>
        <v>EXCELENTE</v>
      </c>
      <c r="AG73" s="235" t="str">
        <f t="shared" si="11"/>
        <v>EN EJECUCIÓN</v>
      </c>
      <c r="AH73" s="237">
        <f t="shared" si="7"/>
        <v>5.8799999999999998E-2</v>
      </c>
    </row>
    <row r="74" spans="1:34" ht="80.099999999999994" customHeight="1">
      <c r="B74" s="201" t="s">
        <v>46</v>
      </c>
      <c r="C74" s="201" t="s">
        <v>136</v>
      </c>
      <c r="D74" s="4" t="s">
        <v>34</v>
      </c>
      <c r="E74" s="116" t="s">
        <v>60</v>
      </c>
      <c r="F74" s="257" t="s">
        <v>60</v>
      </c>
      <c r="G74" s="169" t="s">
        <v>35</v>
      </c>
      <c r="H74" s="149">
        <v>7</v>
      </c>
      <c r="I74" s="4" t="s">
        <v>609</v>
      </c>
      <c r="J74" s="164">
        <v>5.8799999999999998E-2</v>
      </c>
      <c r="K74" s="164">
        <v>1</v>
      </c>
      <c r="L74" s="164" t="s">
        <v>607</v>
      </c>
      <c r="M74" s="225" t="s">
        <v>610</v>
      </c>
      <c r="N74" s="225" t="s">
        <v>591</v>
      </c>
      <c r="O74" s="170">
        <v>0</v>
      </c>
      <c r="P74" s="170">
        <v>0.2</v>
      </c>
      <c r="Q74" s="170">
        <v>0.6</v>
      </c>
      <c r="R74" s="170">
        <v>1</v>
      </c>
      <c r="S74" s="123">
        <v>0</v>
      </c>
      <c r="T74" s="123">
        <v>0</v>
      </c>
      <c r="U74" s="80">
        <v>0</v>
      </c>
      <c r="V74" s="80" t="s">
        <v>592</v>
      </c>
      <c r="W74" s="73"/>
      <c r="X74" s="74"/>
      <c r="Y74" s="340">
        <f t="shared" si="4"/>
        <v>0.2</v>
      </c>
      <c r="Z74" s="340">
        <f t="shared" si="8"/>
        <v>0.2</v>
      </c>
      <c r="AA74" s="340">
        <v>0.6</v>
      </c>
      <c r="AB74" s="340" t="s">
        <v>909</v>
      </c>
      <c r="AC74" s="339" t="s">
        <v>910</v>
      </c>
      <c r="AD74" s="339"/>
      <c r="AE74" s="396">
        <v>1</v>
      </c>
      <c r="AF74" s="236" t="str">
        <f t="shared" si="10"/>
        <v>EXCELENTE</v>
      </c>
      <c r="AG74" s="235" t="str">
        <f t="shared" si="11"/>
        <v>EN EJECUCIÓN</v>
      </c>
      <c r="AH74" s="237">
        <f t="shared" si="7"/>
        <v>5.8799999999999998E-2</v>
      </c>
    </row>
    <row r="75" spans="1:34" ht="80.099999999999994" customHeight="1">
      <c r="B75" s="201" t="s">
        <v>46</v>
      </c>
      <c r="C75" s="201" t="s">
        <v>136</v>
      </c>
      <c r="D75" s="125" t="s">
        <v>34</v>
      </c>
      <c r="E75" s="116" t="s">
        <v>60</v>
      </c>
      <c r="F75" s="169" t="s">
        <v>60</v>
      </c>
      <c r="G75" s="169" t="s">
        <v>35</v>
      </c>
      <c r="H75" s="149">
        <v>8</v>
      </c>
      <c r="I75" s="397" t="s">
        <v>930</v>
      </c>
      <c r="J75" s="164">
        <v>5.8799999999999998E-2</v>
      </c>
      <c r="K75" s="485">
        <v>3</v>
      </c>
      <c r="L75" s="164" t="s">
        <v>612</v>
      </c>
      <c r="M75" s="225" t="s">
        <v>613</v>
      </c>
      <c r="N75" s="225" t="s">
        <v>591</v>
      </c>
      <c r="O75" s="170">
        <v>0</v>
      </c>
      <c r="P75" s="170">
        <v>0.25</v>
      </c>
      <c r="Q75" s="170">
        <v>0.5</v>
      </c>
      <c r="R75" s="170">
        <v>1</v>
      </c>
      <c r="S75" s="123">
        <v>0</v>
      </c>
      <c r="T75" s="123">
        <v>0</v>
      </c>
      <c r="U75" s="80">
        <v>0</v>
      </c>
      <c r="V75" s="80" t="s">
        <v>592</v>
      </c>
      <c r="W75" s="73"/>
      <c r="X75" s="74"/>
      <c r="Y75" s="340">
        <f t="shared" ref="Y75:Y84" si="12">P75</f>
        <v>0.25</v>
      </c>
      <c r="Z75" s="340">
        <f t="shared" si="8"/>
        <v>0.25</v>
      </c>
      <c r="AA75" s="340">
        <v>0.25</v>
      </c>
      <c r="AB75" s="340" t="s">
        <v>911</v>
      </c>
      <c r="AC75" s="339" t="s">
        <v>912</v>
      </c>
      <c r="AD75" s="339"/>
      <c r="AE75" s="396">
        <f t="shared" si="9"/>
        <v>1</v>
      </c>
      <c r="AF75" s="236" t="str">
        <f t="shared" si="10"/>
        <v>EXCELENTE</v>
      </c>
      <c r="AG75" s="235" t="str">
        <f t="shared" si="11"/>
        <v>EN EJECUCIÓN</v>
      </c>
      <c r="AH75" s="237">
        <f t="shared" si="7"/>
        <v>5.8799999999999998E-2</v>
      </c>
    </row>
    <row r="76" spans="1:34" ht="80.099999999999994" customHeight="1">
      <c r="B76" s="201" t="s">
        <v>46</v>
      </c>
      <c r="C76" s="201" t="s">
        <v>136</v>
      </c>
      <c r="D76" s="125" t="s">
        <v>34</v>
      </c>
      <c r="E76" s="116" t="s">
        <v>60</v>
      </c>
      <c r="F76" s="169" t="s">
        <v>60</v>
      </c>
      <c r="G76" s="169" t="s">
        <v>35</v>
      </c>
      <c r="H76" s="149">
        <v>9</v>
      </c>
      <c r="I76" s="479" t="s">
        <v>614</v>
      </c>
      <c r="J76" s="164">
        <v>5.8799999999999998E-2</v>
      </c>
      <c r="K76" s="481">
        <v>1</v>
      </c>
      <c r="L76" s="164" t="s">
        <v>607</v>
      </c>
      <c r="M76" s="225" t="s">
        <v>615</v>
      </c>
      <c r="N76" s="225" t="s">
        <v>591</v>
      </c>
      <c r="O76" s="170">
        <v>0</v>
      </c>
      <c r="P76" s="170">
        <v>0.2</v>
      </c>
      <c r="Q76" s="170">
        <v>0.6</v>
      </c>
      <c r="R76" s="170">
        <v>1</v>
      </c>
      <c r="S76" s="123">
        <v>0</v>
      </c>
      <c r="T76" s="123">
        <v>0</v>
      </c>
      <c r="U76" s="80">
        <v>0</v>
      </c>
      <c r="V76" s="80" t="s">
        <v>592</v>
      </c>
      <c r="W76" s="73"/>
      <c r="X76" s="74"/>
      <c r="Y76" s="340">
        <f t="shared" si="12"/>
        <v>0.2</v>
      </c>
      <c r="Z76" s="340">
        <f t="shared" si="8"/>
        <v>0.2</v>
      </c>
      <c r="AA76" s="340">
        <v>0.2</v>
      </c>
      <c r="AB76" s="340" t="s">
        <v>877</v>
      </c>
      <c r="AC76" s="339" t="s">
        <v>913</v>
      </c>
      <c r="AD76" s="339"/>
      <c r="AE76" s="396">
        <f t="shared" si="9"/>
        <v>1</v>
      </c>
      <c r="AF76" s="236" t="str">
        <f t="shared" si="10"/>
        <v>EXCELENTE</v>
      </c>
      <c r="AG76" s="235" t="str">
        <f t="shared" si="11"/>
        <v>EN EJECUCIÓN</v>
      </c>
      <c r="AH76" s="237">
        <f t="shared" si="7"/>
        <v>5.8799999999999998E-2</v>
      </c>
    </row>
    <row r="77" spans="1:34" s="36" customFormat="1" ht="80.099999999999994" customHeight="1">
      <c r="B77" s="489" t="s">
        <v>46</v>
      </c>
      <c r="C77" s="489" t="s">
        <v>136</v>
      </c>
      <c r="D77" s="125" t="s">
        <v>34</v>
      </c>
      <c r="E77" s="116" t="s">
        <v>60</v>
      </c>
      <c r="F77" s="490" t="s">
        <v>60</v>
      </c>
      <c r="G77" s="490" t="s">
        <v>35</v>
      </c>
      <c r="H77" s="149">
        <v>10</v>
      </c>
      <c r="I77" s="490" t="s">
        <v>616</v>
      </c>
      <c r="J77" s="486">
        <v>5.8799999999999998E-2</v>
      </c>
      <c r="K77" s="486" t="s">
        <v>617</v>
      </c>
      <c r="L77" s="486" t="s">
        <v>618</v>
      </c>
      <c r="M77" s="494" t="s">
        <v>619</v>
      </c>
      <c r="N77" s="494" t="s">
        <v>591</v>
      </c>
      <c r="O77" s="492">
        <v>0</v>
      </c>
      <c r="P77" s="492">
        <v>0.55000000000000004</v>
      </c>
      <c r="Q77" s="492">
        <v>1</v>
      </c>
      <c r="R77" s="492"/>
      <c r="S77" s="123">
        <v>0</v>
      </c>
      <c r="T77" s="123">
        <v>0</v>
      </c>
      <c r="U77" s="80">
        <v>0</v>
      </c>
      <c r="V77" s="80" t="s">
        <v>592</v>
      </c>
      <c r="W77" s="73"/>
      <c r="X77" s="74"/>
      <c r="Y77" s="340">
        <f t="shared" si="12"/>
        <v>0.55000000000000004</v>
      </c>
      <c r="Z77" s="340">
        <f t="shared" si="8"/>
        <v>0.55000000000000004</v>
      </c>
      <c r="AA77" s="340">
        <v>0.2</v>
      </c>
      <c r="AB77" s="340" t="s">
        <v>878</v>
      </c>
      <c r="AC77" s="339" t="s">
        <v>931</v>
      </c>
      <c r="AD77" s="339"/>
      <c r="AE77" s="492">
        <f t="shared" si="9"/>
        <v>0.36363636363636365</v>
      </c>
      <c r="AF77" s="492" t="str">
        <f t="shared" si="10"/>
        <v>MALO</v>
      </c>
      <c r="AG77" s="488" t="str">
        <f t="shared" si="11"/>
        <v>EN EJECUCIÓN</v>
      </c>
      <c r="AH77" s="493">
        <f t="shared" si="7"/>
        <v>2.1381818181818182E-2</v>
      </c>
    </row>
    <row r="78" spans="1:34" ht="80.099999999999994" customHeight="1">
      <c r="B78" s="201" t="s">
        <v>46</v>
      </c>
      <c r="C78" s="201" t="s">
        <v>136</v>
      </c>
      <c r="D78" s="125" t="s">
        <v>34</v>
      </c>
      <c r="E78" s="116" t="s">
        <v>60</v>
      </c>
      <c r="F78" s="169" t="s">
        <v>60</v>
      </c>
      <c r="G78" s="169" t="s">
        <v>35</v>
      </c>
      <c r="H78" s="149">
        <v>11</v>
      </c>
      <c r="I78" s="257" t="s">
        <v>620</v>
      </c>
      <c r="J78" s="164">
        <v>5.8799999999999998E-2</v>
      </c>
      <c r="K78" s="166" t="s">
        <v>621</v>
      </c>
      <c r="L78" s="166" t="s">
        <v>32</v>
      </c>
      <c r="M78" s="225" t="s">
        <v>622</v>
      </c>
      <c r="N78" s="225" t="s">
        <v>591</v>
      </c>
      <c r="O78" s="258">
        <v>0</v>
      </c>
      <c r="P78" s="260">
        <v>0.55000000000000004</v>
      </c>
      <c r="Q78" s="260">
        <v>1</v>
      </c>
      <c r="R78" s="168"/>
      <c r="S78" s="123">
        <v>0</v>
      </c>
      <c r="T78" s="65">
        <v>0</v>
      </c>
      <c r="U78" s="81">
        <v>0</v>
      </c>
      <c r="V78" s="81" t="s">
        <v>592</v>
      </c>
      <c r="W78" s="82"/>
      <c r="X78" s="85"/>
      <c r="Y78" s="340">
        <f t="shared" si="12"/>
        <v>0.55000000000000004</v>
      </c>
      <c r="Z78" s="340">
        <f t="shared" si="8"/>
        <v>0.55000000000000004</v>
      </c>
      <c r="AA78" s="340">
        <v>0</v>
      </c>
      <c r="AB78" s="340"/>
      <c r="AC78" s="337"/>
      <c r="AD78" s="337"/>
      <c r="AE78" s="396">
        <f t="shared" si="9"/>
        <v>0</v>
      </c>
      <c r="AF78" s="236" t="str">
        <f t="shared" si="10"/>
        <v>MALO</v>
      </c>
      <c r="AG78" s="235" t="str">
        <f t="shared" si="11"/>
        <v>SIN EJECUTAR</v>
      </c>
      <c r="AH78" s="237">
        <f t="shared" si="7"/>
        <v>0</v>
      </c>
    </row>
    <row r="79" spans="1:34" ht="80.099999999999994" customHeight="1">
      <c r="B79" s="201" t="s">
        <v>46</v>
      </c>
      <c r="C79" s="201" t="s">
        <v>136</v>
      </c>
      <c r="D79" s="125" t="s">
        <v>34</v>
      </c>
      <c r="E79" s="116" t="s">
        <v>60</v>
      </c>
      <c r="F79" s="169" t="s">
        <v>60</v>
      </c>
      <c r="G79" s="169" t="s">
        <v>35</v>
      </c>
      <c r="H79" s="149">
        <v>12</v>
      </c>
      <c r="I79" s="169" t="s">
        <v>623</v>
      </c>
      <c r="J79" s="164">
        <v>5.8799999999999998E-2</v>
      </c>
      <c r="K79" s="166">
        <v>5</v>
      </c>
      <c r="L79" s="166" t="s">
        <v>624</v>
      </c>
      <c r="M79" s="225" t="s">
        <v>625</v>
      </c>
      <c r="N79" s="225" t="s">
        <v>591</v>
      </c>
      <c r="O79" s="258">
        <v>0</v>
      </c>
      <c r="P79" s="260">
        <v>1</v>
      </c>
      <c r="Q79" s="168"/>
      <c r="R79" s="168"/>
      <c r="S79" s="123">
        <v>0</v>
      </c>
      <c r="T79" s="65">
        <v>0</v>
      </c>
      <c r="U79" s="81">
        <v>0</v>
      </c>
      <c r="V79" s="81" t="s">
        <v>592</v>
      </c>
      <c r="W79" s="83"/>
      <c r="X79" s="84"/>
      <c r="Y79" s="340">
        <f t="shared" si="12"/>
        <v>1</v>
      </c>
      <c r="Z79" s="340">
        <f t="shared" si="8"/>
        <v>1</v>
      </c>
      <c r="AA79" s="340">
        <v>0.9</v>
      </c>
      <c r="AB79" s="340" t="s">
        <v>914</v>
      </c>
      <c r="AC79" s="340" t="s">
        <v>915</v>
      </c>
      <c r="AD79" s="336"/>
      <c r="AE79" s="396">
        <f t="shared" si="9"/>
        <v>0.9</v>
      </c>
      <c r="AF79" s="236" t="str">
        <f t="shared" si="10"/>
        <v>BUENO</v>
      </c>
      <c r="AG79" s="235" t="str">
        <f t="shared" si="11"/>
        <v>EN EJECUCIÓN</v>
      </c>
      <c r="AH79" s="237">
        <f t="shared" si="7"/>
        <v>5.2920000000000002E-2</v>
      </c>
    </row>
    <row r="80" spans="1:34" ht="80.099999999999994" customHeight="1">
      <c r="B80" s="201" t="s">
        <v>46</v>
      </c>
      <c r="C80" s="201" t="s">
        <v>136</v>
      </c>
      <c r="D80" s="125" t="s">
        <v>34</v>
      </c>
      <c r="E80" s="116" t="s">
        <v>60</v>
      </c>
      <c r="F80" s="169" t="s">
        <v>60</v>
      </c>
      <c r="G80" s="169" t="s">
        <v>35</v>
      </c>
      <c r="H80" s="149">
        <v>13</v>
      </c>
      <c r="I80" s="257" t="s">
        <v>626</v>
      </c>
      <c r="J80" s="164">
        <v>5.8799999999999998E-2</v>
      </c>
      <c r="K80" s="164" t="s">
        <v>627</v>
      </c>
      <c r="L80" s="164" t="s">
        <v>618</v>
      </c>
      <c r="M80" s="225" t="s">
        <v>628</v>
      </c>
      <c r="N80" s="225" t="s">
        <v>591</v>
      </c>
      <c r="O80" s="170">
        <v>0</v>
      </c>
      <c r="P80" s="170">
        <v>1</v>
      </c>
      <c r="Q80" s="170"/>
      <c r="R80" s="170"/>
      <c r="S80" s="123">
        <v>0</v>
      </c>
      <c r="T80" s="65">
        <v>0</v>
      </c>
      <c r="U80" s="81">
        <v>0</v>
      </c>
      <c r="V80" s="81" t="s">
        <v>592</v>
      </c>
      <c r="W80" s="82"/>
      <c r="X80" s="84"/>
      <c r="Y80" s="340">
        <f t="shared" si="12"/>
        <v>1</v>
      </c>
      <c r="Z80" s="340">
        <f t="shared" si="8"/>
        <v>1</v>
      </c>
      <c r="AA80" s="340">
        <v>0</v>
      </c>
      <c r="AB80" s="340"/>
      <c r="AC80" s="336"/>
      <c r="AD80" s="336"/>
      <c r="AE80" s="396">
        <f t="shared" si="9"/>
        <v>0</v>
      </c>
      <c r="AF80" s="236" t="str">
        <f t="shared" si="10"/>
        <v>MALO</v>
      </c>
      <c r="AG80" s="235" t="str">
        <f t="shared" si="11"/>
        <v>SIN EJECUTAR</v>
      </c>
      <c r="AH80" s="237">
        <f t="shared" si="7"/>
        <v>0</v>
      </c>
    </row>
    <row r="81" spans="2:34" s="58" customFormat="1" ht="80.099999999999994" customHeight="1">
      <c r="B81" s="434" t="s">
        <v>46</v>
      </c>
      <c r="C81" s="434" t="s">
        <v>136</v>
      </c>
      <c r="D81" s="125" t="s">
        <v>34</v>
      </c>
      <c r="E81" s="116" t="s">
        <v>60</v>
      </c>
      <c r="F81" s="435" t="s">
        <v>60</v>
      </c>
      <c r="G81" s="435" t="s">
        <v>35</v>
      </c>
      <c r="H81" s="149">
        <v>14</v>
      </c>
      <c r="I81" s="435" t="s">
        <v>629</v>
      </c>
      <c r="J81" s="437">
        <v>5.8799999999999998E-2</v>
      </c>
      <c r="K81" s="437">
        <v>1</v>
      </c>
      <c r="L81" s="437" t="s">
        <v>630</v>
      </c>
      <c r="M81" s="438" t="s">
        <v>631</v>
      </c>
      <c r="N81" s="438" t="s">
        <v>591</v>
      </c>
      <c r="O81" s="447">
        <v>0</v>
      </c>
      <c r="P81" s="447">
        <v>0</v>
      </c>
      <c r="Q81" s="447">
        <v>1</v>
      </c>
      <c r="R81" s="447"/>
      <c r="S81" s="123">
        <v>0</v>
      </c>
      <c r="T81" s="65">
        <v>0</v>
      </c>
      <c r="U81" s="81">
        <v>0</v>
      </c>
      <c r="V81" s="81" t="s">
        <v>592</v>
      </c>
      <c r="W81" s="82"/>
      <c r="X81" s="84"/>
      <c r="Y81" s="340">
        <f t="shared" si="12"/>
        <v>0</v>
      </c>
      <c r="Z81" s="340">
        <f t="shared" si="8"/>
        <v>0</v>
      </c>
      <c r="AA81" s="340">
        <v>0</v>
      </c>
      <c r="AB81" s="340" t="s">
        <v>916</v>
      </c>
      <c r="AC81" s="336"/>
      <c r="AD81" s="336"/>
      <c r="AE81" s="447">
        <f t="shared" si="9"/>
        <v>0</v>
      </c>
      <c r="AF81" s="447" t="str">
        <f t="shared" si="10"/>
        <v>MALO</v>
      </c>
      <c r="AG81" s="445" t="str">
        <f t="shared" si="11"/>
        <v>SIN EJECUTAR</v>
      </c>
      <c r="AH81" s="446">
        <f t="shared" si="7"/>
        <v>0</v>
      </c>
    </row>
    <row r="82" spans="2:34" ht="78.75">
      <c r="B82" s="256" t="s">
        <v>46</v>
      </c>
      <c r="C82" s="256" t="s">
        <v>136</v>
      </c>
      <c r="D82" s="125" t="s">
        <v>34</v>
      </c>
      <c r="E82" s="116" t="s">
        <v>60</v>
      </c>
      <c r="F82" s="257" t="s">
        <v>60</v>
      </c>
      <c r="G82" s="257" t="s">
        <v>35</v>
      </c>
      <c r="H82" s="149">
        <v>15</v>
      </c>
      <c r="I82" s="257" t="s">
        <v>632</v>
      </c>
      <c r="J82" s="259">
        <v>5.8799999999999998E-2</v>
      </c>
      <c r="K82" s="259">
        <v>1</v>
      </c>
      <c r="L82" s="259" t="s">
        <v>633</v>
      </c>
      <c r="M82" s="261" t="s">
        <v>634</v>
      </c>
      <c r="N82" s="261" t="s">
        <v>591</v>
      </c>
      <c r="O82" s="258">
        <v>0</v>
      </c>
      <c r="P82" s="258">
        <v>1</v>
      </c>
      <c r="Q82" s="258"/>
      <c r="R82" s="258"/>
      <c r="S82" s="123">
        <v>0</v>
      </c>
      <c r="T82" s="65">
        <v>0</v>
      </c>
      <c r="U82" s="81">
        <v>0</v>
      </c>
      <c r="V82" s="81" t="s">
        <v>592</v>
      </c>
      <c r="W82" s="82"/>
      <c r="X82" s="84"/>
      <c r="Y82" s="340">
        <f t="shared" si="12"/>
        <v>1</v>
      </c>
      <c r="Z82" s="340">
        <f t="shared" si="8"/>
        <v>1</v>
      </c>
      <c r="AA82" s="340">
        <v>0.9</v>
      </c>
      <c r="AB82" s="340" t="s">
        <v>917</v>
      </c>
      <c r="AC82" s="336" t="s">
        <v>918</v>
      </c>
      <c r="AD82" s="336"/>
      <c r="AE82" s="396">
        <f t="shared" si="9"/>
        <v>0.9</v>
      </c>
      <c r="AF82" s="381" t="str">
        <f t="shared" si="10"/>
        <v>BUENO</v>
      </c>
      <c r="AG82" s="379" t="str">
        <f t="shared" si="11"/>
        <v>EN EJECUCIÓN</v>
      </c>
      <c r="AH82" s="380">
        <f t="shared" si="7"/>
        <v>5.2920000000000002E-2</v>
      </c>
    </row>
    <row r="83" spans="2:34" ht="94.5">
      <c r="B83" s="256" t="s">
        <v>46</v>
      </c>
      <c r="C83" s="256" t="s">
        <v>136</v>
      </c>
      <c r="D83" s="125" t="s">
        <v>34</v>
      </c>
      <c r="E83" s="116" t="s">
        <v>60</v>
      </c>
      <c r="F83" s="257" t="s">
        <v>60</v>
      </c>
      <c r="G83" s="257" t="s">
        <v>35</v>
      </c>
      <c r="H83" s="149">
        <v>16</v>
      </c>
      <c r="I83" s="257" t="s">
        <v>635</v>
      </c>
      <c r="J83" s="259">
        <v>5.8799999999999998E-2</v>
      </c>
      <c r="K83" s="259">
        <v>4</v>
      </c>
      <c r="L83" s="259" t="s">
        <v>636</v>
      </c>
      <c r="M83" s="261" t="s">
        <v>637</v>
      </c>
      <c r="N83" s="261" t="s">
        <v>591</v>
      </c>
      <c r="O83" s="258">
        <v>0</v>
      </c>
      <c r="P83" s="258">
        <v>0.5</v>
      </c>
      <c r="Q83" s="258">
        <v>1</v>
      </c>
      <c r="R83" s="258"/>
      <c r="S83" s="123">
        <v>0</v>
      </c>
      <c r="T83" s="65">
        <v>0</v>
      </c>
      <c r="U83" s="81">
        <v>0</v>
      </c>
      <c r="V83" s="81" t="s">
        <v>592</v>
      </c>
      <c r="W83" s="82"/>
      <c r="X83" s="84"/>
      <c r="Y83" s="340">
        <f t="shared" si="12"/>
        <v>0.5</v>
      </c>
      <c r="Z83" s="340">
        <f t="shared" si="8"/>
        <v>0.5</v>
      </c>
      <c r="AA83" s="340">
        <v>0</v>
      </c>
      <c r="AB83" s="340"/>
      <c r="AC83" s="336"/>
      <c r="AD83" s="336"/>
      <c r="AE83" s="396">
        <f t="shared" si="9"/>
        <v>0</v>
      </c>
      <c r="AF83" s="381" t="str">
        <f t="shared" si="10"/>
        <v>MALO</v>
      </c>
      <c r="AG83" s="379" t="str">
        <f t="shared" si="11"/>
        <v>SIN EJECUTAR</v>
      </c>
      <c r="AH83" s="380">
        <f t="shared" si="7"/>
        <v>0</v>
      </c>
    </row>
    <row r="84" spans="2:34" ht="29.25" customHeight="1">
      <c r="B84" s="256" t="s">
        <v>46</v>
      </c>
      <c r="C84" s="256" t="s">
        <v>136</v>
      </c>
      <c r="D84" s="125" t="s">
        <v>34</v>
      </c>
      <c r="E84" s="116" t="s">
        <v>60</v>
      </c>
      <c r="F84" s="257" t="s">
        <v>60</v>
      </c>
      <c r="G84" s="257" t="s">
        <v>35</v>
      </c>
      <c r="H84" s="149">
        <v>17</v>
      </c>
      <c r="I84" s="257" t="s">
        <v>638</v>
      </c>
      <c r="J84" s="259">
        <v>5.8799999999999998E-2</v>
      </c>
      <c r="K84" s="259">
        <v>1</v>
      </c>
      <c r="L84" s="259" t="s">
        <v>32</v>
      </c>
      <c r="M84" s="261" t="s">
        <v>639</v>
      </c>
      <c r="N84" s="261" t="s">
        <v>591</v>
      </c>
      <c r="O84" s="258">
        <v>0</v>
      </c>
      <c r="P84" s="258">
        <v>0.55000000000000004</v>
      </c>
      <c r="Q84" s="258">
        <v>1</v>
      </c>
      <c r="R84" s="258"/>
      <c r="S84" s="123">
        <v>0</v>
      </c>
      <c r="T84" s="65">
        <v>0</v>
      </c>
      <c r="U84" s="81">
        <v>0</v>
      </c>
      <c r="V84" s="81" t="s">
        <v>592</v>
      </c>
      <c r="W84" s="82"/>
      <c r="X84" s="84"/>
      <c r="Y84" s="340">
        <f t="shared" si="12"/>
        <v>0.55000000000000004</v>
      </c>
      <c r="Z84" s="340">
        <f t="shared" si="8"/>
        <v>0.55000000000000004</v>
      </c>
      <c r="AA84" s="340">
        <v>0</v>
      </c>
      <c r="AB84" s="340"/>
      <c r="AC84" s="336"/>
      <c r="AD84" s="336"/>
      <c r="AE84" s="396">
        <f t="shared" si="9"/>
        <v>0</v>
      </c>
      <c r="AF84" s="381" t="str">
        <f t="shared" si="10"/>
        <v>MALO</v>
      </c>
      <c r="AG84" s="379" t="str">
        <f t="shared" si="11"/>
        <v>SIN EJECUTAR</v>
      </c>
      <c r="AH84" s="380">
        <f t="shared" si="7"/>
        <v>0</v>
      </c>
    </row>
    <row r="85" spans="2:34" ht="15.75">
      <c r="W85" s="16"/>
      <c r="AE85" s="16"/>
      <c r="AF85" s="418"/>
      <c r="AG85" s="419"/>
      <c r="AH85" s="432"/>
    </row>
    <row r="86" spans="2:34" ht="15.75">
      <c r="I86">
        <f>100/17</f>
        <v>5.882352941176471</v>
      </c>
      <c r="AE86" s="420"/>
      <c r="AF86" s="418"/>
      <c r="AG86" s="419"/>
      <c r="AH86" s="432"/>
    </row>
    <row r="88" spans="2:34">
      <c r="B88" s="19" t="s">
        <v>107</v>
      </c>
    </row>
    <row r="89" spans="2:34">
      <c r="F89" s="12"/>
      <c r="G89" s="12"/>
    </row>
    <row r="90" spans="2:34">
      <c r="B90" t="s">
        <v>108</v>
      </c>
      <c r="E90" s="12"/>
    </row>
    <row r="91" spans="2:34">
      <c r="B91" t="s">
        <v>109</v>
      </c>
    </row>
    <row r="92" spans="2:34">
      <c r="B92" t="s">
        <v>110</v>
      </c>
    </row>
  </sheetData>
  <autoFilter ref="B6:AH86">
    <filterColumn colId="3"/>
    <filterColumn colId="4"/>
    <filterColumn colId="5"/>
    <filterColumn colId="23"/>
    <filterColumn colId="24"/>
    <filterColumn colId="25"/>
    <filterColumn colId="26"/>
    <filterColumn colId="27"/>
    <filterColumn colId="28"/>
    <sortState ref="B11:AH11">
      <sortCondition ref="AH6:AH81"/>
    </sortState>
  </autoFilter>
  <mergeCells count="4">
    <mergeCell ref="AE1:AE5"/>
    <mergeCell ref="B2:R2"/>
    <mergeCell ref="B3:R3"/>
    <mergeCell ref="B4:R5"/>
  </mergeCells>
  <conditionalFormatting sqref="AE86 AE7:AE84">
    <cfRule type="iconSet" priority="116">
      <iconSet>
        <cfvo type="percent" val="0"/>
        <cfvo type="num" val="0.6" gte="0"/>
        <cfvo type="num" val="0.8" gte="0"/>
      </iconSet>
    </cfRule>
  </conditionalFormatting>
  <conditionalFormatting sqref="AE59">
    <cfRule type="iconSet" priority="16">
      <iconSet>
        <cfvo type="percent" val="0"/>
        <cfvo type="num" val="0.6" gte="0"/>
        <cfvo type="num" val="0.8" gte="0"/>
      </iconSet>
    </cfRule>
  </conditionalFormatting>
  <conditionalFormatting sqref="AE65">
    <cfRule type="iconSet" priority="10">
      <iconSet>
        <cfvo type="percent" val="0"/>
        <cfvo type="num" val="0.6" gte="0"/>
        <cfvo type="num" val="0.8" gte="0"/>
      </iconSet>
    </cfRule>
  </conditionalFormatting>
  <conditionalFormatting sqref="AE71">
    <cfRule type="iconSet" priority="8">
      <iconSet>
        <cfvo type="percent" val="0"/>
        <cfvo type="num" val="0.6" gte="0"/>
        <cfvo type="num" val="0.8" gte="0"/>
      </iconSet>
    </cfRule>
  </conditionalFormatting>
  <conditionalFormatting sqref="AE11">
    <cfRule type="iconSet" priority="7">
      <iconSet>
        <cfvo type="percent" val="0"/>
        <cfvo type="num" val="0.6" gte="0"/>
        <cfvo type="num" val="0.8" gte="0"/>
      </iconSet>
    </cfRule>
  </conditionalFormatting>
  <conditionalFormatting sqref="AE82:AE84 AE86">
    <cfRule type="iconSet" priority="130">
      <iconSet>
        <cfvo type="percent" val="0"/>
        <cfvo type="num" val="0.6" gte="0"/>
        <cfvo type="num" val="0.8" gte="0"/>
      </iconSet>
    </cfRule>
  </conditionalFormatting>
  <conditionalFormatting sqref="AE38:AE42">
    <cfRule type="iconSet" priority="3">
      <iconSet>
        <cfvo type="percent" val="0"/>
        <cfvo type="num" val="0.6" gte="0"/>
        <cfvo type="num" val="0.8" gte="0"/>
      </iconSet>
    </cfRule>
  </conditionalFormatting>
  <conditionalFormatting sqref="AE45:AE54">
    <cfRule type="iconSet" priority="2">
      <iconSet>
        <cfvo type="percent" val="0"/>
        <cfvo type="num" val="0.6" gte="0"/>
        <cfvo type="num" val="0.8" gte="0"/>
      </iconSet>
    </cfRule>
  </conditionalFormatting>
  <conditionalFormatting sqref="AE72">
    <cfRule type="iconSet" priority="1">
      <iconSet>
        <cfvo type="percent" val="0"/>
        <cfvo type="num" val="0.6" gte="0"/>
        <cfvo type="num" val="0.8" gte="0"/>
      </iconSet>
    </cfRule>
  </conditionalFormatting>
  <hyperlinks>
    <hyperlink ref="W29" r:id="rId1" location="search/revista+bomberos+/FMfcgxwGDDkzjpgBXhczSrKmhQPPZZDs" display="https://mail.google.com/mail/u/1/ - search/revista+bomberos+/FMfcgxwGDDkzjpgBXhczSrKmhQPPZZDs"/>
    <hyperlink ref="AC12" r:id="rId2"/>
    <hyperlink ref="AC13" r:id="rId3"/>
  </hyperlinks>
  <pageMargins left="0.7" right="0.7" top="0.75" bottom="0.75" header="0.3" footer="0.3"/>
  <pageSetup scale="65" orientation="landscape" horizontalDpi="4294967294" verticalDpi="4294967294" r:id="rId4"/>
  <drawing r:id="rId5"/>
  <legacyDrawing r:id="rId6"/>
</worksheet>
</file>

<file path=xl/worksheets/sheet3.xml><?xml version="1.0" encoding="utf-8"?>
<worksheet xmlns="http://schemas.openxmlformats.org/spreadsheetml/2006/main" xmlns:r="http://schemas.openxmlformats.org/officeDocument/2006/relationships">
  <sheetPr>
    <tabColor theme="5" tint="0.59999389629810485"/>
  </sheetPr>
  <dimension ref="B1:AF271"/>
  <sheetViews>
    <sheetView showGridLines="0" zoomScale="70" zoomScaleNormal="70" workbookViewId="0">
      <pane ySplit="5" topLeftCell="A6" activePane="bottomLeft" state="frozen"/>
      <selection activeCell="T1" sqref="T1"/>
      <selection pane="bottomLeft" activeCell="P121" sqref="P121"/>
    </sheetView>
  </sheetViews>
  <sheetFormatPr baseColWidth="10" defaultColWidth="11" defaultRowHeight="15"/>
  <cols>
    <col min="1" max="1" width="5.28515625" style="49" customWidth="1"/>
    <col min="2" max="3" width="29.7109375" style="49" customWidth="1"/>
    <col min="4" max="4" width="38.5703125" style="49" customWidth="1"/>
    <col min="5" max="5" width="26.42578125" style="49" customWidth="1"/>
    <col min="6" max="7" width="30.7109375" style="49" hidden="1" customWidth="1"/>
    <col min="8" max="8" width="8.42578125" style="49" customWidth="1"/>
    <col min="9" max="9" width="35.85546875" style="49" customWidth="1"/>
    <col min="10" max="10" width="25.42578125" style="49" customWidth="1"/>
    <col min="11" max="11" width="31.5703125" style="49" customWidth="1"/>
    <col min="12" max="12" width="26.42578125" style="49" customWidth="1"/>
    <col min="13" max="13" width="31.5703125" style="49" customWidth="1"/>
    <col min="14" max="14" width="41.5703125" style="49" customWidth="1"/>
    <col min="15" max="15" width="11.42578125" style="49" customWidth="1"/>
    <col min="16" max="16" width="36.5703125" style="49" customWidth="1"/>
    <col min="17" max="17" width="30.7109375" style="49" customWidth="1"/>
    <col min="18" max="18" width="26.85546875" style="49" customWidth="1"/>
    <col min="19" max="19" width="25.7109375" style="49" customWidth="1"/>
    <col min="20" max="20" width="32.5703125" style="49" customWidth="1"/>
    <col min="21" max="21" width="29.85546875" style="132" customWidth="1"/>
    <col min="22" max="30" width="29.85546875" style="49" customWidth="1"/>
    <col min="31" max="16384" width="11" style="49"/>
  </cols>
  <sheetData>
    <row r="1" spans="2:29" ht="15.75" thickBot="1"/>
    <row r="2" spans="2:29" ht="96" customHeight="1" thickBot="1">
      <c r="B2" s="499" t="s">
        <v>334</v>
      </c>
      <c r="C2" s="500"/>
      <c r="D2" s="500"/>
      <c r="E2" s="500"/>
      <c r="F2" s="500"/>
      <c r="G2" s="500"/>
      <c r="H2" s="500"/>
      <c r="I2" s="500"/>
      <c r="J2" s="500"/>
      <c r="K2" s="500"/>
      <c r="L2" s="500"/>
      <c r="M2" s="500"/>
      <c r="N2" s="500"/>
      <c r="O2" s="500"/>
      <c r="P2" s="500"/>
      <c r="Q2" s="500"/>
      <c r="R2" s="500"/>
      <c r="S2" s="500"/>
      <c r="T2" s="500"/>
      <c r="U2" s="501"/>
    </row>
    <row r="3" spans="2:29" ht="19.5" customHeight="1">
      <c r="B3" s="510" t="s">
        <v>333</v>
      </c>
      <c r="C3" s="510"/>
      <c r="D3" s="510"/>
      <c r="E3" s="510"/>
      <c r="F3" s="510"/>
      <c r="G3" s="510"/>
      <c r="H3" s="510"/>
      <c r="I3" s="510"/>
      <c r="J3" s="510"/>
      <c r="K3" s="510"/>
      <c r="L3" s="510"/>
      <c r="M3" s="510"/>
      <c r="N3" s="510"/>
      <c r="O3" s="510"/>
      <c r="P3" s="510"/>
      <c r="Q3" s="510"/>
      <c r="R3" s="510"/>
      <c r="S3" s="510"/>
      <c r="T3" s="510"/>
      <c r="U3" s="510"/>
    </row>
    <row r="4" spans="2:29" ht="30.75" customHeight="1">
      <c r="B4" s="511" t="s">
        <v>336</v>
      </c>
      <c r="C4" s="511"/>
      <c r="D4" s="511"/>
      <c r="E4" s="511"/>
      <c r="F4" s="511"/>
      <c r="G4" s="511"/>
      <c r="H4" s="511"/>
      <c r="I4" s="511"/>
      <c r="J4" s="511"/>
      <c r="K4" s="511"/>
      <c r="L4" s="511"/>
      <c r="M4" s="511"/>
      <c r="N4" s="511"/>
      <c r="O4" s="511"/>
      <c r="P4" s="511"/>
      <c r="Q4" s="511"/>
      <c r="R4" s="511"/>
      <c r="S4" s="511"/>
      <c r="T4" s="511"/>
      <c r="U4" s="511"/>
    </row>
    <row r="5" spans="2:29" ht="66.75" customHeight="1">
      <c r="B5" s="111" t="s">
        <v>42</v>
      </c>
      <c r="C5" s="134" t="s">
        <v>43</v>
      </c>
      <c r="D5" s="134" t="s">
        <v>0</v>
      </c>
      <c r="E5" s="135" t="s">
        <v>1</v>
      </c>
      <c r="F5" s="134" t="s">
        <v>2</v>
      </c>
      <c r="G5" s="134" t="s">
        <v>117</v>
      </c>
      <c r="H5" s="136" t="s">
        <v>3</v>
      </c>
      <c r="I5" s="136" t="s">
        <v>4</v>
      </c>
      <c r="J5" s="137" t="s">
        <v>5</v>
      </c>
      <c r="K5" s="136" t="s">
        <v>6</v>
      </c>
      <c r="L5" s="136" t="s">
        <v>7</v>
      </c>
      <c r="M5" s="136" t="s">
        <v>8</v>
      </c>
      <c r="N5" s="137" t="s">
        <v>9</v>
      </c>
      <c r="O5" s="138" t="s">
        <v>3</v>
      </c>
      <c r="P5" s="139" t="s">
        <v>14</v>
      </c>
      <c r="Q5" s="139" t="s">
        <v>15</v>
      </c>
      <c r="R5" s="139" t="s">
        <v>16</v>
      </c>
      <c r="S5" s="139" t="s">
        <v>17</v>
      </c>
      <c r="T5" s="140" t="s">
        <v>69</v>
      </c>
      <c r="U5" s="139" t="s">
        <v>18</v>
      </c>
      <c r="V5" s="141" t="s">
        <v>53</v>
      </c>
      <c r="W5" s="141" t="s">
        <v>54</v>
      </c>
      <c r="X5" s="141" t="s">
        <v>66</v>
      </c>
      <c r="Y5" s="141" t="s">
        <v>53</v>
      </c>
      <c r="Z5" s="141" t="s">
        <v>54</v>
      </c>
      <c r="AA5" s="141" t="s">
        <v>66</v>
      </c>
      <c r="AB5" s="140" t="s">
        <v>68</v>
      </c>
      <c r="AC5" s="142" t="s">
        <v>67</v>
      </c>
    </row>
    <row r="6" spans="2:29" s="133" customFormat="1" ht="115.5" customHeight="1">
      <c r="B6" s="568" t="s">
        <v>44</v>
      </c>
      <c r="C6" s="281" t="s">
        <v>45</v>
      </c>
      <c r="D6" s="565" t="s">
        <v>645</v>
      </c>
      <c r="E6" s="571" t="s">
        <v>646</v>
      </c>
      <c r="F6" s="574" t="s">
        <v>647</v>
      </c>
      <c r="G6" s="4" t="s">
        <v>35</v>
      </c>
      <c r="H6" s="548">
        <v>1</v>
      </c>
      <c r="I6" s="564" t="s">
        <v>588</v>
      </c>
      <c r="J6" s="264">
        <v>0.06</v>
      </c>
      <c r="K6" s="564">
        <v>1</v>
      </c>
      <c r="L6" s="564" t="s">
        <v>589</v>
      </c>
      <c r="M6" s="561" t="s">
        <v>590</v>
      </c>
      <c r="N6" s="188" t="s">
        <v>171</v>
      </c>
      <c r="O6" s="106">
        <v>1</v>
      </c>
      <c r="P6" s="278" t="s">
        <v>648</v>
      </c>
      <c r="Q6" s="279">
        <v>0.25</v>
      </c>
      <c r="R6" s="104">
        <v>43922</v>
      </c>
      <c r="S6" s="270">
        <v>43966</v>
      </c>
      <c r="T6" s="268"/>
      <c r="U6" s="289"/>
      <c r="V6" s="364"/>
      <c r="W6" s="388" t="s">
        <v>860</v>
      </c>
      <c r="X6" s="276">
        <f t="shared" ref="X6:X69" si="0">+V6*Q6</f>
        <v>0</v>
      </c>
      <c r="Y6" s="364">
        <v>1</v>
      </c>
      <c r="Z6" s="452" t="s">
        <v>860</v>
      </c>
      <c r="AA6" s="373">
        <f>Y6*Q6</f>
        <v>0.25</v>
      </c>
      <c r="AB6" s="268">
        <f>AA6*Y6</f>
        <v>0.25</v>
      </c>
      <c r="AC6" s="269">
        <f>X6*J6</f>
        <v>0</v>
      </c>
    </row>
    <row r="7" spans="2:29" s="133" customFormat="1" ht="50.25" customHeight="1">
      <c r="B7" s="569"/>
      <c r="C7" s="282" t="s">
        <v>136</v>
      </c>
      <c r="D7" s="566"/>
      <c r="E7" s="572"/>
      <c r="F7" s="575"/>
      <c r="G7" s="4" t="s">
        <v>35</v>
      </c>
      <c r="H7" s="538"/>
      <c r="I7" s="564"/>
      <c r="J7" s="264">
        <v>0.06</v>
      </c>
      <c r="K7" s="564"/>
      <c r="L7" s="564"/>
      <c r="M7" s="562"/>
      <c r="N7" s="188" t="s">
        <v>171</v>
      </c>
      <c r="O7" s="106">
        <v>2</v>
      </c>
      <c r="P7" s="278" t="s">
        <v>649</v>
      </c>
      <c r="Q7" s="279">
        <v>0.5</v>
      </c>
      <c r="R7" s="104">
        <v>43891</v>
      </c>
      <c r="S7" s="104">
        <v>44074</v>
      </c>
      <c r="T7" s="105"/>
      <c r="U7" s="114"/>
      <c r="V7" s="218"/>
      <c r="W7" s="387" t="s">
        <v>861</v>
      </c>
      <c r="X7" s="276">
        <f t="shared" si="0"/>
        <v>0</v>
      </c>
      <c r="Y7" s="290">
        <v>1</v>
      </c>
      <c r="Z7" s="417" t="s">
        <v>861</v>
      </c>
      <c r="AA7" s="373">
        <f t="shared" ref="AA7:AA69" si="1">Y7*Q7</f>
        <v>0.5</v>
      </c>
      <c r="AB7" s="105">
        <f t="shared" ref="AB7:AB19" si="2">AA7*Y7</f>
        <v>0.5</v>
      </c>
      <c r="AC7" s="269">
        <f t="shared" ref="AC7:AC70" si="3">X7*J7</f>
        <v>0</v>
      </c>
    </row>
    <row r="8" spans="2:29" s="133" customFormat="1" ht="39" customHeight="1">
      <c r="B8" s="570"/>
      <c r="C8" s="283" t="s">
        <v>136</v>
      </c>
      <c r="D8" s="567"/>
      <c r="E8" s="573"/>
      <c r="F8" s="576"/>
      <c r="G8" s="4" t="s">
        <v>35</v>
      </c>
      <c r="H8" s="539"/>
      <c r="I8" s="564"/>
      <c r="J8" s="264">
        <v>0.06</v>
      </c>
      <c r="K8" s="564"/>
      <c r="L8" s="564"/>
      <c r="M8" s="563"/>
      <c r="N8" s="188" t="s">
        <v>171</v>
      </c>
      <c r="O8" s="106">
        <v>3</v>
      </c>
      <c r="P8" s="278" t="s">
        <v>650</v>
      </c>
      <c r="Q8" s="279">
        <v>0.25</v>
      </c>
      <c r="R8" s="104">
        <v>44044</v>
      </c>
      <c r="S8" s="104">
        <v>44196</v>
      </c>
      <c r="T8" s="105"/>
      <c r="U8" s="114"/>
      <c r="V8" s="218"/>
      <c r="W8" s="388" t="s">
        <v>862</v>
      </c>
      <c r="X8" s="276">
        <f t="shared" si="0"/>
        <v>0</v>
      </c>
      <c r="Y8" s="290">
        <v>1</v>
      </c>
      <c r="Z8" s="417" t="s">
        <v>862</v>
      </c>
      <c r="AA8" s="373">
        <f t="shared" si="1"/>
        <v>0.25</v>
      </c>
      <c r="AB8" s="105">
        <f t="shared" si="2"/>
        <v>0.25</v>
      </c>
      <c r="AC8" s="269">
        <f t="shared" si="3"/>
        <v>0</v>
      </c>
    </row>
    <row r="9" spans="2:29" s="133" customFormat="1" ht="54.75" customHeight="1">
      <c r="B9" s="521" t="s">
        <v>44</v>
      </c>
      <c r="C9" s="521" t="s">
        <v>45</v>
      </c>
      <c r="D9" s="521" t="s">
        <v>645</v>
      </c>
      <c r="E9" s="518" t="s">
        <v>167</v>
      </c>
      <c r="F9" s="4" t="s">
        <v>167</v>
      </c>
      <c r="G9" s="4" t="s">
        <v>35</v>
      </c>
      <c r="H9" s="506">
        <v>2</v>
      </c>
      <c r="I9" s="564" t="s">
        <v>593</v>
      </c>
      <c r="J9" s="117">
        <v>0.06</v>
      </c>
      <c r="K9" s="564">
        <v>2</v>
      </c>
      <c r="L9" s="564" t="s">
        <v>594</v>
      </c>
      <c r="M9" s="564" t="s">
        <v>595</v>
      </c>
      <c r="N9" s="188" t="s">
        <v>171</v>
      </c>
      <c r="O9" s="106">
        <v>1</v>
      </c>
      <c r="P9" s="278" t="s">
        <v>651</v>
      </c>
      <c r="Q9" s="105">
        <v>0.25</v>
      </c>
      <c r="R9" s="104">
        <v>43952</v>
      </c>
      <c r="S9" s="104">
        <v>44074</v>
      </c>
      <c r="T9" s="105"/>
      <c r="U9" s="114"/>
      <c r="V9" s="219"/>
      <c r="W9" s="389" t="s">
        <v>863</v>
      </c>
      <c r="X9" s="276">
        <f t="shared" si="0"/>
        <v>0</v>
      </c>
      <c r="Y9" s="266">
        <v>1</v>
      </c>
      <c r="Z9" s="417" t="s">
        <v>863</v>
      </c>
      <c r="AA9" s="373">
        <f t="shared" si="1"/>
        <v>0.25</v>
      </c>
      <c r="AB9" s="105">
        <f t="shared" si="2"/>
        <v>0.25</v>
      </c>
      <c r="AC9" s="269">
        <f t="shared" si="3"/>
        <v>0</v>
      </c>
    </row>
    <row r="10" spans="2:29" s="133" customFormat="1" ht="34.5" customHeight="1">
      <c r="B10" s="522"/>
      <c r="C10" s="522"/>
      <c r="D10" s="522"/>
      <c r="E10" s="519"/>
      <c r="F10" s="4" t="s">
        <v>167</v>
      </c>
      <c r="G10" s="4" t="s">
        <v>35</v>
      </c>
      <c r="H10" s="506"/>
      <c r="I10" s="564"/>
      <c r="J10" s="117">
        <v>0.06</v>
      </c>
      <c r="K10" s="564"/>
      <c r="L10" s="564"/>
      <c r="M10" s="564"/>
      <c r="N10" s="188" t="s">
        <v>171</v>
      </c>
      <c r="O10" s="106">
        <v>2</v>
      </c>
      <c r="P10" s="278" t="s">
        <v>652</v>
      </c>
      <c r="Q10" s="105">
        <v>0.15</v>
      </c>
      <c r="R10" s="104">
        <v>43952</v>
      </c>
      <c r="S10" s="104">
        <v>44043</v>
      </c>
      <c r="T10" s="105"/>
      <c r="U10" s="114"/>
      <c r="V10" s="219"/>
      <c r="W10" s="389" t="s">
        <v>864</v>
      </c>
      <c r="X10" s="276">
        <f t="shared" si="0"/>
        <v>0</v>
      </c>
      <c r="Y10" s="266">
        <v>1</v>
      </c>
      <c r="Z10" s="417" t="s">
        <v>864</v>
      </c>
      <c r="AA10" s="373">
        <f t="shared" si="1"/>
        <v>0.15</v>
      </c>
      <c r="AB10" s="105">
        <f t="shared" si="2"/>
        <v>0.15</v>
      </c>
      <c r="AC10" s="269">
        <f t="shared" si="3"/>
        <v>0</v>
      </c>
    </row>
    <row r="11" spans="2:29" s="133" customFormat="1" ht="42" customHeight="1">
      <c r="B11" s="522"/>
      <c r="C11" s="522" t="s">
        <v>136</v>
      </c>
      <c r="D11" s="522" t="s">
        <v>34</v>
      </c>
      <c r="E11" s="519"/>
      <c r="F11" s="4" t="s">
        <v>167</v>
      </c>
      <c r="G11" s="4" t="s">
        <v>35</v>
      </c>
      <c r="H11" s="506"/>
      <c r="I11" s="564"/>
      <c r="J11" s="117">
        <v>0.06</v>
      </c>
      <c r="K11" s="564"/>
      <c r="L11" s="564"/>
      <c r="M11" s="564"/>
      <c r="N11" s="188" t="s">
        <v>171</v>
      </c>
      <c r="O11" s="106">
        <v>3</v>
      </c>
      <c r="P11" s="278" t="s">
        <v>653</v>
      </c>
      <c r="Q11" s="105">
        <v>0.35</v>
      </c>
      <c r="R11" s="104">
        <v>44075</v>
      </c>
      <c r="S11" s="104">
        <v>44196</v>
      </c>
      <c r="T11" s="105"/>
      <c r="U11" s="114"/>
      <c r="V11" s="218"/>
      <c r="W11" s="389" t="s">
        <v>865</v>
      </c>
      <c r="X11" s="276">
        <f t="shared" si="0"/>
        <v>0</v>
      </c>
      <c r="Y11" s="290">
        <v>1</v>
      </c>
      <c r="Z11" s="417" t="s">
        <v>919</v>
      </c>
      <c r="AA11" s="373">
        <f t="shared" si="1"/>
        <v>0.35</v>
      </c>
      <c r="AB11" s="105">
        <f t="shared" si="2"/>
        <v>0.35</v>
      </c>
      <c r="AC11" s="269">
        <f t="shared" si="3"/>
        <v>0</v>
      </c>
    </row>
    <row r="12" spans="2:29" s="133" customFormat="1" ht="19.5" customHeight="1">
      <c r="B12" s="523"/>
      <c r="C12" s="523" t="s">
        <v>136</v>
      </c>
      <c r="D12" s="523" t="s">
        <v>34</v>
      </c>
      <c r="E12" s="520"/>
      <c r="F12" s="4" t="s">
        <v>167</v>
      </c>
      <c r="G12" s="4" t="s">
        <v>35</v>
      </c>
      <c r="H12" s="506"/>
      <c r="I12" s="564"/>
      <c r="J12" s="117">
        <v>0.06</v>
      </c>
      <c r="K12" s="564"/>
      <c r="L12" s="564"/>
      <c r="M12" s="564"/>
      <c r="N12" s="188" t="s">
        <v>171</v>
      </c>
      <c r="O12" s="106">
        <v>4</v>
      </c>
      <c r="P12" s="278" t="s">
        <v>654</v>
      </c>
      <c r="Q12" s="105">
        <v>0.25</v>
      </c>
      <c r="R12" s="104">
        <v>44075</v>
      </c>
      <c r="S12" s="104">
        <v>44196</v>
      </c>
      <c r="T12" s="105"/>
      <c r="U12" s="114"/>
      <c r="V12" s="218"/>
      <c r="W12" s="62"/>
      <c r="X12" s="276">
        <f t="shared" si="0"/>
        <v>0</v>
      </c>
      <c r="Y12" s="290">
        <v>0</v>
      </c>
      <c r="Z12" s="417" t="s">
        <v>920</v>
      </c>
      <c r="AA12" s="373">
        <f t="shared" si="1"/>
        <v>0</v>
      </c>
      <c r="AB12" s="105">
        <f t="shared" si="2"/>
        <v>0</v>
      </c>
      <c r="AC12" s="269">
        <f t="shared" si="3"/>
        <v>0</v>
      </c>
    </row>
    <row r="13" spans="2:29" s="133" customFormat="1" ht="38.25" customHeight="1">
      <c r="B13" s="565" t="s">
        <v>44</v>
      </c>
      <c r="C13" s="565" t="s">
        <v>136</v>
      </c>
      <c r="D13" s="565" t="s">
        <v>645</v>
      </c>
      <c r="E13" s="521" t="s">
        <v>167</v>
      </c>
      <c r="F13" s="4" t="s">
        <v>167</v>
      </c>
      <c r="G13" s="4" t="s">
        <v>35</v>
      </c>
      <c r="H13" s="506">
        <v>3</v>
      </c>
      <c r="I13" s="564" t="s">
        <v>596</v>
      </c>
      <c r="J13" s="117">
        <v>0.06</v>
      </c>
      <c r="K13" s="564">
        <v>1</v>
      </c>
      <c r="L13" s="561" t="s">
        <v>597</v>
      </c>
      <c r="M13" s="564" t="s">
        <v>598</v>
      </c>
      <c r="N13" s="188" t="s">
        <v>171</v>
      </c>
      <c r="O13" s="106">
        <v>1</v>
      </c>
      <c r="P13" s="107" t="s">
        <v>655</v>
      </c>
      <c r="Q13" s="113">
        <v>0.4</v>
      </c>
      <c r="R13" s="189">
        <v>43891</v>
      </c>
      <c r="S13" s="271">
        <v>43966</v>
      </c>
      <c r="T13" s="268"/>
      <c r="U13" s="289"/>
      <c r="V13" s="364"/>
      <c r="W13" s="390" t="s">
        <v>866</v>
      </c>
      <c r="X13" s="276">
        <f t="shared" si="0"/>
        <v>0</v>
      </c>
      <c r="Y13" s="364">
        <v>0</v>
      </c>
      <c r="Z13" s="452" t="s">
        <v>866</v>
      </c>
      <c r="AA13" s="373">
        <f t="shared" si="1"/>
        <v>0</v>
      </c>
      <c r="AB13" s="268">
        <f t="shared" si="2"/>
        <v>0</v>
      </c>
      <c r="AC13" s="269">
        <f t="shared" si="3"/>
        <v>0</v>
      </c>
    </row>
    <row r="14" spans="2:29" s="133" customFormat="1" ht="39" customHeight="1">
      <c r="B14" s="566"/>
      <c r="C14" s="566" t="s">
        <v>136</v>
      </c>
      <c r="D14" s="566"/>
      <c r="E14" s="522"/>
      <c r="F14" s="4" t="s">
        <v>167</v>
      </c>
      <c r="G14" s="4" t="s">
        <v>35</v>
      </c>
      <c r="H14" s="506"/>
      <c r="I14" s="564"/>
      <c r="J14" s="117">
        <v>0.06</v>
      </c>
      <c r="K14" s="564"/>
      <c r="L14" s="562"/>
      <c r="M14" s="564"/>
      <c r="N14" s="188" t="s">
        <v>171</v>
      </c>
      <c r="O14" s="106">
        <v>2</v>
      </c>
      <c r="P14" s="107" t="s">
        <v>656</v>
      </c>
      <c r="Q14" s="113">
        <v>0.15</v>
      </c>
      <c r="R14" s="189">
        <v>43922</v>
      </c>
      <c r="S14" s="103">
        <v>44196</v>
      </c>
      <c r="T14" s="105"/>
      <c r="U14" s="114"/>
      <c r="V14" s="218"/>
      <c r="W14" s="390" t="s">
        <v>867</v>
      </c>
      <c r="X14" s="276">
        <f t="shared" si="0"/>
        <v>0</v>
      </c>
      <c r="Y14" s="290">
        <v>1</v>
      </c>
      <c r="Z14" s="417" t="s">
        <v>867</v>
      </c>
      <c r="AA14" s="373">
        <f t="shared" si="1"/>
        <v>0.15</v>
      </c>
      <c r="AB14" s="105">
        <f t="shared" si="2"/>
        <v>0.15</v>
      </c>
      <c r="AC14" s="269">
        <f t="shared" si="3"/>
        <v>0</v>
      </c>
    </row>
    <row r="15" spans="2:29" s="133" customFormat="1" ht="30.75" customHeight="1">
      <c r="B15" s="567"/>
      <c r="C15" s="567" t="s">
        <v>136</v>
      </c>
      <c r="D15" s="567"/>
      <c r="E15" s="523"/>
      <c r="F15" s="4" t="s">
        <v>167</v>
      </c>
      <c r="G15" s="4" t="s">
        <v>35</v>
      </c>
      <c r="H15" s="506"/>
      <c r="I15" s="564"/>
      <c r="J15" s="117">
        <v>0.06</v>
      </c>
      <c r="K15" s="564"/>
      <c r="L15" s="563"/>
      <c r="M15" s="564"/>
      <c r="N15" s="188" t="s">
        <v>171</v>
      </c>
      <c r="O15" s="106">
        <v>3</v>
      </c>
      <c r="P15" s="107" t="s">
        <v>657</v>
      </c>
      <c r="Q15" s="113">
        <v>0.45</v>
      </c>
      <c r="R15" s="189">
        <v>43952</v>
      </c>
      <c r="S15" s="103">
        <v>44196</v>
      </c>
      <c r="T15" s="105"/>
      <c r="U15" s="114"/>
      <c r="V15" s="218"/>
      <c r="W15" s="390" t="s">
        <v>868</v>
      </c>
      <c r="X15" s="276">
        <f t="shared" si="0"/>
        <v>0</v>
      </c>
      <c r="Y15" s="290">
        <v>0.1</v>
      </c>
      <c r="Z15" s="417" t="s">
        <v>868</v>
      </c>
      <c r="AA15" s="373">
        <f t="shared" si="1"/>
        <v>4.5000000000000005E-2</v>
      </c>
      <c r="AB15" s="105">
        <f t="shared" si="2"/>
        <v>4.5000000000000005E-3</v>
      </c>
      <c r="AC15" s="269">
        <f t="shared" si="3"/>
        <v>0</v>
      </c>
    </row>
    <row r="16" spans="2:29" s="133" customFormat="1" ht="51" customHeight="1">
      <c r="B16" s="565" t="s">
        <v>44</v>
      </c>
      <c r="C16" s="565" t="s">
        <v>136</v>
      </c>
      <c r="D16" s="565" t="s">
        <v>645</v>
      </c>
      <c r="E16" s="521" t="s">
        <v>167</v>
      </c>
      <c r="F16" s="4" t="s">
        <v>167</v>
      </c>
      <c r="G16" s="4" t="s">
        <v>35</v>
      </c>
      <c r="H16" s="506">
        <v>4</v>
      </c>
      <c r="I16" s="577" t="s">
        <v>658</v>
      </c>
      <c r="J16" s="117">
        <v>0.06</v>
      </c>
      <c r="K16" s="508">
        <v>52</v>
      </c>
      <c r="L16" s="508" t="s">
        <v>601</v>
      </c>
      <c r="M16" s="508" t="s">
        <v>602</v>
      </c>
      <c r="N16" s="188" t="s">
        <v>171</v>
      </c>
      <c r="O16" s="106">
        <v>1</v>
      </c>
      <c r="P16" s="107" t="s">
        <v>659</v>
      </c>
      <c r="Q16" s="105">
        <v>0.3</v>
      </c>
      <c r="R16" s="1">
        <v>43922</v>
      </c>
      <c r="S16" s="271">
        <v>43966</v>
      </c>
      <c r="T16" s="268"/>
      <c r="U16" s="289"/>
      <c r="V16" s="364"/>
      <c r="W16" s="291" t="s">
        <v>869</v>
      </c>
      <c r="X16" s="276">
        <f t="shared" si="0"/>
        <v>0</v>
      </c>
      <c r="Y16" s="364">
        <v>0.9</v>
      </c>
      <c r="Z16" s="452" t="s">
        <v>869</v>
      </c>
      <c r="AA16" s="373">
        <f t="shared" si="1"/>
        <v>0.27</v>
      </c>
      <c r="AB16" s="268">
        <f t="shared" si="2"/>
        <v>0.24300000000000002</v>
      </c>
      <c r="AC16" s="269">
        <f t="shared" si="3"/>
        <v>0</v>
      </c>
    </row>
    <row r="17" spans="2:29" s="133" customFormat="1" ht="76.5" customHeight="1">
      <c r="B17" s="566"/>
      <c r="C17" s="566" t="s">
        <v>136</v>
      </c>
      <c r="D17" s="566"/>
      <c r="E17" s="522"/>
      <c r="F17" s="4" t="s">
        <v>167</v>
      </c>
      <c r="G17" s="4" t="s">
        <v>35</v>
      </c>
      <c r="H17" s="506"/>
      <c r="I17" s="578"/>
      <c r="J17" s="117">
        <v>0.06</v>
      </c>
      <c r="K17" s="508"/>
      <c r="L17" s="508"/>
      <c r="M17" s="508"/>
      <c r="N17" s="188" t="s">
        <v>171</v>
      </c>
      <c r="O17" s="106">
        <v>2</v>
      </c>
      <c r="P17" s="107" t="s">
        <v>660</v>
      </c>
      <c r="Q17" s="105">
        <v>0.1</v>
      </c>
      <c r="R17" s="1">
        <v>43967</v>
      </c>
      <c r="S17" s="271">
        <v>43997</v>
      </c>
      <c r="T17" s="268"/>
      <c r="U17" s="289"/>
      <c r="V17" s="364"/>
      <c r="W17" s="291" t="s">
        <v>870</v>
      </c>
      <c r="X17" s="276">
        <f t="shared" si="0"/>
        <v>0</v>
      </c>
      <c r="Y17" s="364">
        <v>1</v>
      </c>
      <c r="Z17" s="452" t="s">
        <v>870</v>
      </c>
      <c r="AA17" s="373">
        <f t="shared" si="1"/>
        <v>0.1</v>
      </c>
      <c r="AB17" s="268">
        <f t="shared" si="2"/>
        <v>0.1</v>
      </c>
      <c r="AC17" s="269">
        <f t="shared" si="3"/>
        <v>0</v>
      </c>
    </row>
    <row r="18" spans="2:29" s="133" customFormat="1" ht="76.5" customHeight="1">
      <c r="B18" s="566"/>
      <c r="C18" s="566"/>
      <c r="D18" s="566"/>
      <c r="E18" s="522"/>
      <c r="F18" s="285"/>
      <c r="G18" s="285"/>
      <c r="H18" s="580"/>
      <c r="I18" s="579"/>
      <c r="J18" s="275">
        <v>0.06</v>
      </c>
      <c r="K18" s="508"/>
      <c r="L18" s="508"/>
      <c r="M18" s="508"/>
      <c r="N18" s="188" t="s">
        <v>171</v>
      </c>
      <c r="O18" s="277">
        <v>3</v>
      </c>
      <c r="P18" s="287" t="s">
        <v>661</v>
      </c>
      <c r="Q18" s="268">
        <v>0.1</v>
      </c>
      <c r="R18" s="288">
        <v>43998</v>
      </c>
      <c r="S18" s="271">
        <v>44027</v>
      </c>
      <c r="T18" s="268"/>
      <c r="U18" s="289"/>
      <c r="V18" s="290"/>
      <c r="W18" s="291" t="s">
        <v>871</v>
      </c>
      <c r="X18" s="276">
        <f t="shared" si="0"/>
        <v>0</v>
      </c>
      <c r="Y18" s="290">
        <v>1</v>
      </c>
      <c r="Z18" s="417" t="s">
        <v>871</v>
      </c>
      <c r="AA18" s="373">
        <f t="shared" si="1"/>
        <v>0.1</v>
      </c>
      <c r="AB18" s="105">
        <f t="shared" si="2"/>
        <v>0.1</v>
      </c>
      <c r="AC18" s="269">
        <f t="shared" si="3"/>
        <v>0</v>
      </c>
    </row>
    <row r="19" spans="2:29" s="133" customFormat="1" ht="76.5" customHeight="1">
      <c r="B19" s="567"/>
      <c r="C19" s="567" t="s">
        <v>136</v>
      </c>
      <c r="D19" s="567"/>
      <c r="E19" s="523"/>
      <c r="F19" s="4" t="s">
        <v>167</v>
      </c>
      <c r="G19" s="4" t="s">
        <v>35</v>
      </c>
      <c r="H19" s="506"/>
      <c r="I19" s="578"/>
      <c r="J19" s="117">
        <v>0.06</v>
      </c>
      <c r="K19" s="509"/>
      <c r="L19" s="509"/>
      <c r="M19" s="509"/>
      <c r="N19" s="188" t="s">
        <v>171</v>
      </c>
      <c r="O19" s="106">
        <v>4</v>
      </c>
      <c r="P19" s="107" t="s">
        <v>662</v>
      </c>
      <c r="Q19" s="105">
        <v>0.5</v>
      </c>
      <c r="R19" s="1">
        <v>44028</v>
      </c>
      <c r="S19" s="103">
        <v>44196</v>
      </c>
      <c r="T19" s="105"/>
      <c r="U19" s="114"/>
      <c r="V19" s="218"/>
      <c r="W19" s="62"/>
      <c r="X19" s="276">
        <f t="shared" si="0"/>
        <v>0</v>
      </c>
      <c r="Y19" s="290">
        <v>0.2</v>
      </c>
      <c r="Z19" s="417" t="s">
        <v>906</v>
      </c>
      <c r="AA19" s="373">
        <f t="shared" si="1"/>
        <v>0.1</v>
      </c>
      <c r="AB19" s="105">
        <f t="shared" si="2"/>
        <v>2.0000000000000004E-2</v>
      </c>
      <c r="AC19" s="269">
        <f t="shared" si="3"/>
        <v>0</v>
      </c>
    </row>
    <row r="20" spans="2:29" s="133" customFormat="1" ht="76.5" customHeight="1">
      <c r="B20" s="515" t="s">
        <v>44</v>
      </c>
      <c r="C20" s="515" t="s">
        <v>45</v>
      </c>
      <c r="D20" s="515" t="s">
        <v>19</v>
      </c>
      <c r="E20" s="116" t="s">
        <v>57</v>
      </c>
      <c r="F20" s="4" t="s">
        <v>57</v>
      </c>
      <c r="G20" s="4" t="s">
        <v>26</v>
      </c>
      <c r="H20" s="506">
        <v>1</v>
      </c>
      <c r="I20" s="515" t="s">
        <v>144</v>
      </c>
      <c r="J20" s="157">
        <v>1</v>
      </c>
      <c r="K20" s="517">
        <v>1</v>
      </c>
      <c r="L20" s="517" t="s">
        <v>38</v>
      </c>
      <c r="M20" s="517" t="s">
        <v>145</v>
      </c>
      <c r="N20" s="53" t="s">
        <v>27</v>
      </c>
      <c r="O20" s="106">
        <v>1</v>
      </c>
      <c r="P20" s="190" t="s">
        <v>147</v>
      </c>
      <c r="Q20" s="105">
        <v>0.25</v>
      </c>
      <c r="R20" s="104">
        <v>43831</v>
      </c>
      <c r="S20" s="271">
        <v>43921</v>
      </c>
      <c r="T20" s="268">
        <f t="shared" ref="T20:T69" si="4">+J20*Q20</f>
        <v>0.25</v>
      </c>
      <c r="U20" s="453" t="s">
        <v>146</v>
      </c>
      <c r="V20" s="365">
        <v>0.85</v>
      </c>
      <c r="W20" s="366" t="s">
        <v>872</v>
      </c>
      <c r="X20" s="276">
        <f t="shared" si="0"/>
        <v>0.21249999999999999</v>
      </c>
      <c r="Y20" s="365">
        <v>0.85</v>
      </c>
      <c r="Z20" s="350" t="s">
        <v>497</v>
      </c>
      <c r="AA20" s="373">
        <f t="shared" si="1"/>
        <v>0.21249999999999999</v>
      </c>
      <c r="AB20" s="268">
        <f>AA20*Y20</f>
        <v>0.18062499999999998</v>
      </c>
      <c r="AC20" s="269">
        <f t="shared" si="3"/>
        <v>0.21249999999999999</v>
      </c>
    </row>
    <row r="21" spans="2:29" s="133" customFormat="1" ht="76.5" customHeight="1">
      <c r="B21" s="515" t="s">
        <v>44</v>
      </c>
      <c r="C21" s="515" t="s">
        <v>45</v>
      </c>
      <c r="D21" s="515"/>
      <c r="E21" s="116" t="s">
        <v>57</v>
      </c>
      <c r="F21" s="4" t="s">
        <v>57</v>
      </c>
      <c r="G21" s="4" t="s">
        <v>26</v>
      </c>
      <c r="H21" s="506"/>
      <c r="I21" s="515"/>
      <c r="J21" s="157">
        <v>1</v>
      </c>
      <c r="K21" s="517"/>
      <c r="L21" s="517"/>
      <c r="M21" s="517"/>
      <c r="N21" s="53" t="s">
        <v>27</v>
      </c>
      <c r="O21" s="106">
        <v>2</v>
      </c>
      <c r="P21" s="190" t="s">
        <v>148</v>
      </c>
      <c r="Q21" s="105">
        <v>0.5</v>
      </c>
      <c r="R21" s="104">
        <v>43922</v>
      </c>
      <c r="S21" s="271">
        <v>44012</v>
      </c>
      <c r="T21" s="268">
        <f t="shared" si="4"/>
        <v>0.5</v>
      </c>
      <c r="U21" s="453" t="s">
        <v>146</v>
      </c>
      <c r="V21" s="365"/>
      <c r="W21" s="291"/>
      <c r="X21" s="276">
        <f t="shared" si="0"/>
        <v>0</v>
      </c>
      <c r="Y21" s="365">
        <f>24/26</f>
        <v>0.92307692307692313</v>
      </c>
      <c r="Z21" s="378" t="s">
        <v>839</v>
      </c>
      <c r="AA21" s="373">
        <f t="shared" si="1"/>
        <v>0.46153846153846156</v>
      </c>
      <c r="AB21" s="268">
        <f t="shared" ref="AB21:AB84" si="5">AA21*Y21</f>
        <v>0.42603550295857995</v>
      </c>
      <c r="AC21" s="269">
        <f t="shared" si="3"/>
        <v>0</v>
      </c>
    </row>
    <row r="22" spans="2:29" s="133" customFormat="1" ht="76.5" customHeight="1">
      <c r="B22" s="515" t="s">
        <v>44</v>
      </c>
      <c r="C22" s="515" t="s">
        <v>45</v>
      </c>
      <c r="D22" s="515"/>
      <c r="E22" s="116" t="s">
        <v>57</v>
      </c>
      <c r="F22" s="4" t="s">
        <v>57</v>
      </c>
      <c r="G22" s="4" t="s">
        <v>26</v>
      </c>
      <c r="H22" s="506"/>
      <c r="I22" s="515"/>
      <c r="J22" s="157">
        <v>1</v>
      </c>
      <c r="K22" s="517"/>
      <c r="L22" s="517"/>
      <c r="M22" s="517"/>
      <c r="N22" s="53" t="s">
        <v>27</v>
      </c>
      <c r="O22" s="106">
        <v>3</v>
      </c>
      <c r="P22" s="190" t="s">
        <v>149</v>
      </c>
      <c r="Q22" s="105">
        <v>0.75</v>
      </c>
      <c r="R22" s="104">
        <v>44013</v>
      </c>
      <c r="S22" s="103">
        <v>44104</v>
      </c>
      <c r="T22" s="105">
        <f t="shared" si="4"/>
        <v>0.75</v>
      </c>
      <c r="U22" s="102" t="s">
        <v>146</v>
      </c>
      <c r="V22" s="220"/>
      <c r="W22" s="62"/>
      <c r="X22" s="276">
        <f t="shared" si="0"/>
        <v>0</v>
      </c>
      <c r="Y22" s="314"/>
      <c r="Z22" s="291"/>
      <c r="AA22" s="373">
        <f t="shared" si="1"/>
        <v>0</v>
      </c>
      <c r="AB22" s="105">
        <f t="shared" si="5"/>
        <v>0</v>
      </c>
      <c r="AC22" s="269">
        <f t="shared" si="3"/>
        <v>0</v>
      </c>
    </row>
    <row r="23" spans="2:29" s="133" customFormat="1" ht="76.5" customHeight="1">
      <c r="B23" s="515" t="s">
        <v>44</v>
      </c>
      <c r="C23" s="515" t="s">
        <v>45</v>
      </c>
      <c r="D23" s="515"/>
      <c r="E23" s="116" t="s">
        <v>57</v>
      </c>
      <c r="F23" s="4" t="s">
        <v>57</v>
      </c>
      <c r="G23" s="4" t="s">
        <v>26</v>
      </c>
      <c r="H23" s="506"/>
      <c r="I23" s="515"/>
      <c r="J23" s="157">
        <v>1</v>
      </c>
      <c r="K23" s="517"/>
      <c r="L23" s="517"/>
      <c r="M23" s="517"/>
      <c r="N23" s="53" t="s">
        <v>27</v>
      </c>
      <c r="O23" s="106">
        <v>4</v>
      </c>
      <c r="P23" s="190" t="s">
        <v>150</v>
      </c>
      <c r="Q23" s="105">
        <v>1</v>
      </c>
      <c r="R23" s="104">
        <v>44105</v>
      </c>
      <c r="S23" s="103">
        <v>44196</v>
      </c>
      <c r="T23" s="105">
        <f t="shared" si="4"/>
        <v>1</v>
      </c>
      <c r="U23" s="102" t="s">
        <v>146</v>
      </c>
      <c r="V23" s="219"/>
      <c r="W23" s="62"/>
      <c r="X23" s="276">
        <f t="shared" si="0"/>
        <v>0</v>
      </c>
      <c r="Y23" s="266"/>
      <c r="Z23" s="291"/>
      <c r="AA23" s="373">
        <f t="shared" si="1"/>
        <v>0</v>
      </c>
      <c r="AB23" s="105">
        <f t="shared" si="5"/>
        <v>0</v>
      </c>
      <c r="AC23" s="269">
        <f t="shared" si="3"/>
        <v>0</v>
      </c>
    </row>
    <row r="24" spans="2:29" s="133" customFormat="1" ht="76.5" customHeight="1">
      <c r="B24" s="515" t="s">
        <v>44</v>
      </c>
      <c r="C24" s="515" t="s">
        <v>45</v>
      </c>
      <c r="D24" s="515" t="s">
        <v>19</v>
      </c>
      <c r="E24" s="116" t="s">
        <v>59</v>
      </c>
      <c r="F24" s="116" t="s">
        <v>59</v>
      </c>
      <c r="G24" s="4" t="s">
        <v>33</v>
      </c>
      <c r="H24" s="506">
        <v>1</v>
      </c>
      <c r="I24" s="515" t="s">
        <v>220</v>
      </c>
      <c r="J24" s="157">
        <v>0.25</v>
      </c>
      <c r="K24" s="551">
        <v>1</v>
      </c>
      <c r="L24" s="551" t="s">
        <v>38</v>
      </c>
      <c r="M24" s="551" t="s">
        <v>221</v>
      </c>
      <c r="N24" s="265" t="s">
        <v>929</v>
      </c>
      <c r="O24" s="57">
        <v>1</v>
      </c>
      <c r="P24" s="108" t="s">
        <v>227</v>
      </c>
      <c r="Q24" s="105">
        <v>0.5</v>
      </c>
      <c r="R24" s="104">
        <v>43831</v>
      </c>
      <c r="S24" s="103">
        <v>44196</v>
      </c>
      <c r="T24" s="105">
        <f t="shared" si="4"/>
        <v>0.125</v>
      </c>
      <c r="U24" s="191" t="s">
        <v>228</v>
      </c>
      <c r="V24" s="266">
        <v>1</v>
      </c>
      <c r="W24" s="267" t="s">
        <v>640</v>
      </c>
      <c r="X24" s="276">
        <f t="shared" si="0"/>
        <v>0.5</v>
      </c>
      <c r="Y24" s="266">
        <v>1</v>
      </c>
      <c r="Z24" s="316" t="s">
        <v>921</v>
      </c>
      <c r="AA24" s="373">
        <f t="shared" si="1"/>
        <v>0.5</v>
      </c>
      <c r="AB24" s="105">
        <f t="shared" si="5"/>
        <v>0.5</v>
      </c>
      <c r="AC24" s="269">
        <f t="shared" si="3"/>
        <v>0.125</v>
      </c>
    </row>
    <row r="25" spans="2:29" s="133" customFormat="1" ht="76.5" customHeight="1">
      <c r="B25" s="515" t="s">
        <v>44</v>
      </c>
      <c r="C25" s="515" t="s">
        <v>45</v>
      </c>
      <c r="D25" s="515"/>
      <c r="E25" s="116" t="s">
        <v>59</v>
      </c>
      <c r="F25" s="116" t="s">
        <v>59</v>
      </c>
      <c r="G25" s="4" t="s">
        <v>33</v>
      </c>
      <c r="H25" s="506"/>
      <c r="I25" s="515"/>
      <c r="J25" s="157">
        <v>0.25</v>
      </c>
      <c r="K25" s="551">
        <v>1</v>
      </c>
      <c r="L25" s="551"/>
      <c r="M25" s="551"/>
      <c r="N25" s="265" t="s">
        <v>890</v>
      </c>
      <c r="O25" s="57">
        <v>2</v>
      </c>
      <c r="P25" s="108" t="s">
        <v>229</v>
      </c>
      <c r="Q25" s="105">
        <v>0.5</v>
      </c>
      <c r="R25" s="104">
        <v>43831</v>
      </c>
      <c r="S25" s="103">
        <f>S24</f>
        <v>44196</v>
      </c>
      <c r="T25" s="105">
        <f t="shared" si="4"/>
        <v>0.125</v>
      </c>
      <c r="U25" s="191" t="s">
        <v>228</v>
      </c>
      <c r="V25" s="266">
        <v>1</v>
      </c>
      <c r="W25" s="267" t="s">
        <v>641</v>
      </c>
      <c r="X25" s="276">
        <f t="shared" si="0"/>
        <v>0.5</v>
      </c>
      <c r="Y25" s="266">
        <v>1</v>
      </c>
      <c r="Z25" s="316" t="s">
        <v>922</v>
      </c>
      <c r="AA25" s="373">
        <f t="shared" si="1"/>
        <v>0.5</v>
      </c>
      <c r="AB25" s="105">
        <f t="shared" si="5"/>
        <v>0.5</v>
      </c>
      <c r="AC25" s="269">
        <f t="shared" si="3"/>
        <v>0.125</v>
      </c>
    </row>
    <row r="26" spans="2:29" s="133" customFormat="1" ht="76.5" customHeight="1">
      <c r="B26" s="515" t="s">
        <v>44</v>
      </c>
      <c r="C26" s="515" t="s">
        <v>45</v>
      </c>
      <c r="D26" s="515" t="s">
        <v>19</v>
      </c>
      <c r="E26" s="116" t="s">
        <v>59</v>
      </c>
      <c r="F26" s="116" t="s">
        <v>59</v>
      </c>
      <c r="G26" s="4" t="s">
        <v>33</v>
      </c>
      <c r="H26" s="506">
        <v>2</v>
      </c>
      <c r="I26" s="515" t="s">
        <v>222</v>
      </c>
      <c r="J26" s="157">
        <v>0.25</v>
      </c>
      <c r="K26" s="551">
        <v>1</v>
      </c>
      <c r="L26" s="551" t="s">
        <v>38</v>
      </c>
      <c r="M26" s="551" t="s">
        <v>223</v>
      </c>
      <c r="N26" s="53" t="s">
        <v>929</v>
      </c>
      <c r="O26" s="57">
        <v>1</v>
      </c>
      <c r="P26" s="108" t="s">
        <v>230</v>
      </c>
      <c r="Q26" s="105">
        <v>0.5</v>
      </c>
      <c r="R26" s="104">
        <v>43831</v>
      </c>
      <c r="S26" s="103">
        <f>S25</f>
        <v>44196</v>
      </c>
      <c r="T26" s="105">
        <f t="shared" si="4"/>
        <v>0.125</v>
      </c>
      <c r="U26" s="191" t="s">
        <v>228</v>
      </c>
      <c r="V26" s="266">
        <v>1</v>
      </c>
      <c r="W26" s="267" t="s">
        <v>642</v>
      </c>
      <c r="X26" s="276">
        <f t="shared" si="0"/>
        <v>0.5</v>
      </c>
      <c r="Y26" s="266">
        <v>1</v>
      </c>
      <c r="Z26" s="316" t="s">
        <v>923</v>
      </c>
      <c r="AA26" s="373">
        <f t="shared" si="1"/>
        <v>0.5</v>
      </c>
      <c r="AB26" s="105">
        <f t="shared" si="5"/>
        <v>0.5</v>
      </c>
      <c r="AC26" s="269">
        <f t="shared" si="3"/>
        <v>0.125</v>
      </c>
    </row>
    <row r="27" spans="2:29" s="133" customFormat="1" ht="76.5" customHeight="1">
      <c r="B27" s="515" t="s">
        <v>44</v>
      </c>
      <c r="C27" s="515" t="s">
        <v>45</v>
      </c>
      <c r="D27" s="515" t="s">
        <v>19</v>
      </c>
      <c r="E27" s="116" t="s">
        <v>59</v>
      </c>
      <c r="F27" s="116" t="s">
        <v>59</v>
      </c>
      <c r="G27" s="4" t="s">
        <v>33</v>
      </c>
      <c r="H27" s="506"/>
      <c r="I27" s="515"/>
      <c r="J27" s="157">
        <v>0.25</v>
      </c>
      <c r="K27" s="551">
        <v>1</v>
      </c>
      <c r="L27" s="551"/>
      <c r="M27" s="551"/>
      <c r="N27" s="265" t="s">
        <v>929</v>
      </c>
      <c r="O27" s="57">
        <v>2</v>
      </c>
      <c r="P27" s="11" t="s">
        <v>223</v>
      </c>
      <c r="Q27" s="268">
        <v>0.5</v>
      </c>
      <c r="R27" s="270">
        <v>43831</v>
      </c>
      <c r="S27" s="271">
        <f>S26</f>
        <v>44196</v>
      </c>
      <c r="T27" s="268">
        <f t="shared" si="4"/>
        <v>0.125</v>
      </c>
      <c r="U27" s="272" t="s">
        <v>228</v>
      </c>
      <c r="V27" s="266">
        <v>1</v>
      </c>
      <c r="W27" s="267" t="s">
        <v>643</v>
      </c>
      <c r="X27" s="276">
        <f t="shared" si="0"/>
        <v>0.5</v>
      </c>
      <c r="Y27" s="266">
        <v>1</v>
      </c>
      <c r="Z27" s="316" t="s">
        <v>924</v>
      </c>
      <c r="AA27" s="373">
        <f t="shared" si="1"/>
        <v>0.5</v>
      </c>
      <c r="AB27" s="105">
        <f t="shared" si="5"/>
        <v>0.5</v>
      </c>
      <c r="AC27" s="269">
        <f t="shared" si="3"/>
        <v>0.125</v>
      </c>
    </row>
    <row r="28" spans="2:29" s="133" customFormat="1" ht="76.5" customHeight="1">
      <c r="B28" s="515" t="s">
        <v>44</v>
      </c>
      <c r="C28" s="515" t="s">
        <v>45</v>
      </c>
      <c r="D28" s="515" t="s">
        <v>19</v>
      </c>
      <c r="E28" s="116" t="s">
        <v>59</v>
      </c>
      <c r="F28" s="116" t="s">
        <v>59</v>
      </c>
      <c r="G28" s="4" t="s">
        <v>33</v>
      </c>
      <c r="H28" s="506">
        <v>3</v>
      </c>
      <c r="I28" s="515" t="s">
        <v>224</v>
      </c>
      <c r="J28" s="157">
        <v>0.25</v>
      </c>
      <c r="K28" s="551">
        <v>1</v>
      </c>
      <c r="L28" s="551" t="s">
        <v>38</v>
      </c>
      <c r="M28" s="551" t="s">
        <v>225</v>
      </c>
      <c r="N28" s="265" t="s">
        <v>890</v>
      </c>
      <c r="O28" s="57">
        <v>1</v>
      </c>
      <c r="P28" s="108" t="s">
        <v>231</v>
      </c>
      <c r="Q28" s="268">
        <v>0.5</v>
      </c>
      <c r="R28" s="270">
        <v>43831</v>
      </c>
      <c r="S28" s="271">
        <f>S27</f>
        <v>44196</v>
      </c>
      <c r="T28" s="268">
        <f t="shared" si="4"/>
        <v>0.125</v>
      </c>
      <c r="U28" s="272" t="s">
        <v>228</v>
      </c>
      <c r="V28" s="273">
        <v>0</v>
      </c>
      <c r="W28" s="274" t="s">
        <v>644</v>
      </c>
      <c r="X28" s="276">
        <f t="shared" si="0"/>
        <v>0</v>
      </c>
      <c r="Y28" s="273">
        <v>0</v>
      </c>
      <c r="Z28" s="284" t="s">
        <v>925</v>
      </c>
      <c r="AA28" s="373">
        <f t="shared" si="1"/>
        <v>0</v>
      </c>
      <c r="AB28" s="105">
        <f t="shared" si="5"/>
        <v>0</v>
      </c>
      <c r="AC28" s="269">
        <f t="shared" si="3"/>
        <v>0</v>
      </c>
    </row>
    <row r="29" spans="2:29" s="133" customFormat="1" ht="76.5" customHeight="1">
      <c r="B29" s="515" t="s">
        <v>44</v>
      </c>
      <c r="C29" s="515" t="s">
        <v>45</v>
      </c>
      <c r="D29" s="515" t="s">
        <v>19</v>
      </c>
      <c r="E29" s="116" t="s">
        <v>59</v>
      </c>
      <c r="F29" s="116" t="s">
        <v>59</v>
      </c>
      <c r="G29" s="4" t="s">
        <v>33</v>
      </c>
      <c r="H29" s="506"/>
      <c r="I29" s="515"/>
      <c r="J29" s="157">
        <v>0.25</v>
      </c>
      <c r="K29" s="551">
        <v>1</v>
      </c>
      <c r="L29" s="551"/>
      <c r="M29" s="551"/>
      <c r="N29" s="53" t="s">
        <v>929</v>
      </c>
      <c r="O29" s="57">
        <v>2</v>
      </c>
      <c r="P29" s="108" t="s">
        <v>232</v>
      </c>
      <c r="Q29" s="268">
        <v>0.5</v>
      </c>
      <c r="R29" s="270">
        <v>43831</v>
      </c>
      <c r="S29" s="271">
        <v>44196</v>
      </c>
      <c r="T29" s="268">
        <f t="shared" si="4"/>
        <v>0.125</v>
      </c>
      <c r="U29" s="272" t="s">
        <v>228</v>
      </c>
      <c r="V29" s="273">
        <v>0</v>
      </c>
      <c r="W29" s="274" t="s">
        <v>644</v>
      </c>
      <c r="X29" s="276">
        <f t="shared" si="0"/>
        <v>0</v>
      </c>
      <c r="Y29" s="273">
        <v>0</v>
      </c>
      <c r="Z29" s="284" t="s">
        <v>926</v>
      </c>
      <c r="AA29" s="373">
        <f t="shared" si="1"/>
        <v>0</v>
      </c>
      <c r="AB29" s="105">
        <f t="shared" si="5"/>
        <v>0</v>
      </c>
      <c r="AC29" s="269">
        <f t="shared" si="3"/>
        <v>0</v>
      </c>
    </row>
    <row r="30" spans="2:29" s="133" customFormat="1" ht="76.5" customHeight="1">
      <c r="B30" s="515" t="s">
        <v>44</v>
      </c>
      <c r="C30" s="515" t="s">
        <v>45</v>
      </c>
      <c r="D30" s="515" t="s">
        <v>19</v>
      </c>
      <c r="E30" s="116" t="s">
        <v>59</v>
      </c>
      <c r="F30" s="116" t="s">
        <v>59</v>
      </c>
      <c r="G30" s="4" t="s">
        <v>33</v>
      </c>
      <c r="H30" s="506">
        <v>4</v>
      </c>
      <c r="I30" s="515" t="s">
        <v>226</v>
      </c>
      <c r="J30" s="157">
        <v>0.25</v>
      </c>
      <c r="K30" s="551">
        <v>1</v>
      </c>
      <c r="L30" s="551" t="s">
        <v>38</v>
      </c>
      <c r="M30" s="551" t="s">
        <v>225</v>
      </c>
      <c r="N30" s="53" t="s">
        <v>929</v>
      </c>
      <c r="O30" s="57">
        <v>1</v>
      </c>
      <c r="P30" s="108" t="str">
        <f>P28</f>
        <v>Agenda de la Jornada Acadamica</v>
      </c>
      <c r="Q30" s="268">
        <v>0.5</v>
      </c>
      <c r="R30" s="270">
        <v>43831</v>
      </c>
      <c r="S30" s="271">
        <f>S29</f>
        <v>44196</v>
      </c>
      <c r="T30" s="268">
        <f t="shared" si="4"/>
        <v>0.125</v>
      </c>
      <c r="U30" s="272" t="s">
        <v>228</v>
      </c>
      <c r="V30" s="273">
        <v>0</v>
      </c>
      <c r="W30" s="274" t="s">
        <v>644</v>
      </c>
      <c r="X30" s="276">
        <f t="shared" si="0"/>
        <v>0</v>
      </c>
      <c r="Y30" s="273">
        <v>0</v>
      </c>
      <c r="Z30" s="284" t="s">
        <v>927</v>
      </c>
      <c r="AA30" s="373">
        <f t="shared" si="1"/>
        <v>0</v>
      </c>
      <c r="AB30" s="105">
        <f t="shared" si="5"/>
        <v>0</v>
      </c>
      <c r="AC30" s="269">
        <f t="shared" si="3"/>
        <v>0</v>
      </c>
    </row>
    <row r="31" spans="2:29" s="133" customFormat="1" ht="42" customHeight="1">
      <c r="B31" s="515" t="s">
        <v>44</v>
      </c>
      <c r="C31" s="515" t="s">
        <v>45</v>
      </c>
      <c r="D31" s="515" t="s">
        <v>19</v>
      </c>
      <c r="E31" s="116" t="s">
        <v>59</v>
      </c>
      <c r="F31" s="116" t="s">
        <v>59</v>
      </c>
      <c r="G31" s="4" t="s">
        <v>33</v>
      </c>
      <c r="H31" s="506"/>
      <c r="I31" s="515"/>
      <c r="J31" s="157">
        <v>0.25</v>
      </c>
      <c r="K31" s="551">
        <v>1</v>
      </c>
      <c r="L31" s="551"/>
      <c r="M31" s="551"/>
      <c r="N31" s="53" t="s">
        <v>929</v>
      </c>
      <c r="O31" s="57">
        <v>2</v>
      </c>
      <c r="P31" s="108" t="str">
        <f>P29</f>
        <v>Memorias de la reunión</v>
      </c>
      <c r="Q31" s="268">
        <v>0.5</v>
      </c>
      <c r="R31" s="270">
        <v>43831</v>
      </c>
      <c r="S31" s="271">
        <f>S30</f>
        <v>44196</v>
      </c>
      <c r="T31" s="268">
        <f t="shared" si="4"/>
        <v>0.125</v>
      </c>
      <c r="U31" s="272" t="s">
        <v>228</v>
      </c>
      <c r="V31" s="273">
        <v>0</v>
      </c>
      <c r="W31" s="274" t="s">
        <v>644</v>
      </c>
      <c r="X31" s="276">
        <f t="shared" si="0"/>
        <v>0</v>
      </c>
      <c r="Y31" s="273">
        <v>0</v>
      </c>
      <c r="Z31" s="284" t="s">
        <v>927</v>
      </c>
      <c r="AA31" s="373">
        <f t="shared" si="1"/>
        <v>0</v>
      </c>
      <c r="AB31" s="105">
        <f t="shared" si="5"/>
        <v>0</v>
      </c>
      <c r="AC31" s="269">
        <f t="shared" si="3"/>
        <v>0</v>
      </c>
    </row>
    <row r="32" spans="2:29" s="133" customFormat="1" ht="76.5" customHeight="1">
      <c r="B32" s="515" t="s">
        <v>44</v>
      </c>
      <c r="C32" s="515" t="s">
        <v>45</v>
      </c>
      <c r="D32" s="515" t="s">
        <v>19</v>
      </c>
      <c r="E32" s="116" t="s">
        <v>64</v>
      </c>
      <c r="F32" s="4" t="s">
        <v>64</v>
      </c>
      <c r="G32" s="4" t="s">
        <v>39</v>
      </c>
      <c r="H32" s="506">
        <v>1</v>
      </c>
      <c r="I32" s="515" t="s">
        <v>337</v>
      </c>
      <c r="J32" s="148">
        <v>0.08</v>
      </c>
      <c r="K32" s="560">
        <v>1</v>
      </c>
      <c r="L32" s="560" t="s">
        <v>38</v>
      </c>
      <c r="M32" s="560" t="s">
        <v>337</v>
      </c>
      <c r="N32" s="53" t="s">
        <v>363</v>
      </c>
      <c r="O32" s="57">
        <v>1</v>
      </c>
      <c r="P32" s="108" t="s">
        <v>368</v>
      </c>
      <c r="Q32" s="113">
        <v>0.25</v>
      </c>
      <c r="R32" s="104">
        <v>43831</v>
      </c>
      <c r="S32" s="271">
        <v>43920</v>
      </c>
      <c r="T32" s="268">
        <f t="shared" si="4"/>
        <v>0.02</v>
      </c>
      <c r="U32" s="453" t="s">
        <v>111</v>
      </c>
      <c r="V32" s="364">
        <v>0.03</v>
      </c>
      <c r="W32" s="291" t="s">
        <v>522</v>
      </c>
      <c r="X32" s="276">
        <f t="shared" si="0"/>
        <v>7.4999999999999997E-3</v>
      </c>
      <c r="Y32" s="364">
        <v>0.97</v>
      </c>
      <c r="Z32" s="350" t="s">
        <v>804</v>
      </c>
      <c r="AA32" s="373">
        <f t="shared" si="1"/>
        <v>0.24249999999999999</v>
      </c>
      <c r="AB32" s="268">
        <f t="shared" si="5"/>
        <v>0.23522499999999999</v>
      </c>
      <c r="AC32" s="269">
        <f t="shared" si="3"/>
        <v>5.9999999999999995E-4</v>
      </c>
    </row>
    <row r="33" spans="2:29" s="133" customFormat="1" ht="76.5" customHeight="1">
      <c r="B33" s="515" t="s">
        <v>44</v>
      </c>
      <c r="C33" s="515" t="s">
        <v>45</v>
      </c>
      <c r="D33" s="515"/>
      <c r="E33" s="116" t="s">
        <v>64</v>
      </c>
      <c r="F33" s="4" t="s">
        <v>64</v>
      </c>
      <c r="G33" s="4" t="s">
        <v>39</v>
      </c>
      <c r="H33" s="506"/>
      <c r="I33" s="515"/>
      <c r="J33" s="148">
        <v>0.08</v>
      </c>
      <c r="K33" s="560"/>
      <c r="L33" s="560"/>
      <c r="M33" s="560"/>
      <c r="N33" s="53" t="s">
        <v>363</v>
      </c>
      <c r="O33" s="57">
        <v>2</v>
      </c>
      <c r="P33" s="108" t="s">
        <v>369</v>
      </c>
      <c r="Q33" s="113">
        <v>0.25</v>
      </c>
      <c r="R33" s="103">
        <v>43831</v>
      </c>
      <c r="S33" s="271">
        <v>44012</v>
      </c>
      <c r="T33" s="268">
        <f t="shared" si="4"/>
        <v>0.02</v>
      </c>
      <c r="U33" s="453" t="s">
        <v>111</v>
      </c>
      <c r="V33" s="276">
        <v>0.05</v>
      </c>
      <c r="W33" s="291" t="s">
        <v>523</v>
      </c>
      <c r="X33" s="276">
        <f t="shared" si="0"/>
        <v>1.2500000000000001E-2</v>
      </c>
      <c r="Y33" s="276">
        <v>0.5</v>
      </c>
      <c r="Z33" s="350" t="s">
        <v>805</v>
      </c>
      <c r="AA33" s="373">
        <f t="shared" si="1"/>
        <v>0.125</v>
      </c>
      <c r="AB33" s="268">
        <f t="shared" si="5"/>
        <v>6.25E-2</v>
      </c>
      <c r="AC33" s="269">
        <f t="shared" si="3"/>
        <v>1E-3</v>
      </c>
    </row>
    <row r="34" spans="2:29" s="133" customFormat="1" ht="76.5" customHeight="1">
      <c r="B34" s="515" t="s">
        <v>44</v>
      </c>
      <c r="C34" s="515" t="s">
        <v>45</v>
      </c>
      <c r="D34" s="515"/>
      <c r="E34" s="116" t="s">
        <v>64</v>
      </c>
      <c r="F34" s="4" t="s">
        <v>64</v>
      </c>
      <c r="G34" s="4" t="s">
        <v>39</v>
      </c>
      <c r="H34" s="506"/>
      <c r="I34" s="515"/>
      <c r="J34" s="148">
        <v>0.08</v>
      </c>
      <c r="K34" s="560"/>
      <c r="L34" s="560"/>
      <c r="M34" s="560"/>
      <c r="N34" s="53" t="s">
        <v>363</v>
      </c>
      <c r="O34" s="57">
        <v>3</v>
      </c>
      <c r="P34" s="108" t="s">
        <v>370</v>
      </c>
      <c r="Q34" s="113">
        <v>0.5</v>
      </c>
      <c r="R34" s="103">
        <v>43831</v>
      </c>
      <c r="S34" s="103">
        <v>44196</v>
      </c>
      <c r="T34" s="105">
        <f t="shared" si="4"/>
        <v>0.04</v>
      </c>
      <c r="U34" s="102" t="s">
        <v>111</v>
      </c>
      <c r="V34" s="219">
        <v>0.02</v>
      </c>
      <c r="W34" s="54" t="s">
        <v>524</v>
      </c>
      <c r="X34" s="276">
        <f t="shared" si="0"/>
        <v>0.01</v>
      </c>
      <c r="Y34" s="365">
        <v>0.1</v>
      </c>
      <c r="Z34" s="346" t="s">
        <v>806</v>
      </c>
      <c r="AA34" s="373">
        <f t="shared" si="1"/>
        <v>0.05</v>
      </c>
      <c r="AB34" s="105">
        <f t="shared" si="5"/>
        <v>5.000000000000001E-3</v>
      </c>
      <c r="AC34" s="269">
        <f t="shared" si="3"/>
        <v>8.0000000000000004E-4</v>
      </c>
    </row>
    <row r="35" spans="2:29" s="133" customFormat="1" ht="76.5" customHeight="1">
      <c r="B35" s="515" t="s">
        <v>44</v>
      </c>
      <c r="C35" s="515" t="s">
        <v>45</v>
      </c>
      <c r="D35" s="515" t="s">
        <v>19</v>
      </c>
      <c r="E35" s="116" t="s">
        <v>64</v>
      </c>
      <c r="F35" s="4" t="s">
        <v>64</v>
      </c>
      <c r="G35" s="4" t="s">
        <v>39</v>
      </c>
      <c r="H35" s="506">
        <v>2</v>
      </c>
      <c r="I35" s="515" t="s">
        <v>339</v>
      </c>
      <c r="J35" s="148">
        <v>0.08</v>
      </c>
      <c r="K35" s="517">
        <v>1</v>
      </c>
      <c r="L35" s="515" t="s">
        <v>38</v>
      </c>
      <c r="M35" s="515" t="s">
        <v>339</v>
      </c>
      <c r="N35" s="53" t="s">
        <v>363</v>
      </c>
      <c r="O35" s="57">
        <v>1</v>
      </c>
      <c r="P35" s="108" t="s">
        <v>371</v>
      </c>
      <c r="Q35" s="193">
        <v>0.5</v>
      </c>
      <c r="R35" s="104">
        <v>43831</v>
      </c>
      <c r="S35" s="103">
        <v>44196</v>
      </c>
      <c r="T35" s="105">
        <f t="shared" si="4"/>
        <v>0.04</v>
      </c>
      <c r="U35" s="102" t="s">
        <v>111</v>
      </c>
      <c r="V35" s="219">
        <v>0.1</v>
      </c>
      <c r="W35" s="62" t="s">
        <v>501</v>
      </c>
      <c r="X35" s="276">
        <f t="shared" si="0"/>
        <v>0.05</v>
      </c>
      <c r="Y35" s="365">
        <v>0.05</v>
      </c>
      <c r="Z35" s="291" t="s">
        <v>788</v>
      </c>
      <c r="AA35" s="373">
        <f t="shared" si="1"/>
        <v>2.5000000000000001E-2</v>
      </c>
      <c r="AB35" s="105">
        <f t="shared" si="5"/>
        <v>1.2500000000000002E-3</v>
      </c>
      <c r="AC35" s="269">
        <f t="shared" si="3"/>
        <v>4.0000000000000001E-3</v>
      </c>
    </row>
    <row r="36" spans="2:29" s="133" customFormat="1" ht="76.5" customHeight="1">
      <c r="B36" s="515" t="s">
        <v>44</v>
      </c>
      <c r="C36" s="515" t="s">
        <v>45</v>
      </c>
      <c r="D36" s="515"/>
      <c r="E36" s="116" t="s">
        <v>64</v>
      </c>
      <c r="F36" s="4" t="s">
        <v>64</v>
      </c>
      <c r="G36" s="4" t="s">
        <v>39</v>
      </c>
      <c r="H36" s="506"/>
      <c r="I36" s="515"/>
      <c r="J36" s="148">
        <v>0.08</v>
      </c>
      <c r="K36" s="517"/>
      <c r="L36" s="515"/>
      <c r="M36" s="515"/>
      <c r="N36" s="53" t="s">
        <v>363</v>
      </c>
      <c r="O36" s="57">
        <v>2</v>
      </c>
      <c r="P36" s="108" t="s">
        <v>132</v>
      </c>
      <c r="Q36" s="193">
        <v>0.5</v>
      </c>
      <c r="R36" s="104">
        <v>43831</v>
      </c>
      <c r="S36" s="103">
        <v>44196</v>
      </c>
      <c r="T36" s="105">
        <f t="shared" si="4"/>
        <v>0.04</v>
      </c>
      <c r="U36" s="102" t="s">
        <v>111</v>
      </c>
      <c r="V36" s="219">
        <v>0</v>
      </c>
      <c r="W36" s="62" t="s">
        <v>525</v>
      </c>
      <c r="X36" s="276">
        <f t="shared" si="0"/>
        <v>0</v>
      </c>
      <c r="Y36" s="365">
        <v>0</v>
      </c>
      <c r="Z36" s="291" t="s">
        <v>525</v>
      </c>
      <c r="AA36" s="373">
        <f t="shared" si="1"/>
        <v>0</v>
      </c>
      <c r="AB36" s="105">
        <f t="shared" si="5"/>
        <v>0</v>
      </c>
      <c r="AC36" s="269">
        <f t="shared" si="3"/>
        <v>0</v>
      </c>
    </row>
    <row r="37" spans="2:29" s="133" customFormat="1" ht="76.5" customHeight="1">
      <c r="B37" s="515" t="s">
        <v>44</v>
      </c>
      <c r="C37" s="515" t="s">
        <v>45</v>
      </c>
      <c r="D37" s="515" t="s">
        <v>19</v>
      </c>
      <c r="E37" s="116" t="s">
        <v>64</v>
      </c>
      <c r="F37" s="4" t="s">
        <v>64</v>
      </c>
      <c r="G37" s="4" t="s">
        <v>39</v>
      </c>
      <c r="H37" s="506">
        <v>3</v>
      </c>
      <c r="I37" s="515" t="s">
        <v>340</v>
      </c>
      <c r="J37" s="148">
        <v>0.08</v>
      </c>
      <c r="K37" s="517">
        <v>1</v>
      </c>
      <c r="L37" s="581" t="s">
        <v>38</v>
      </c>
      <c r="M37" s="517" t="s">
        <v>341</v>
      </c>
      <c r="N37" s="53" t="s">
        <v>363</v>
      </c>
      <c r="O37" s="57">
        <v>1</v>
      </c>
      <c r="P37" s="108" t="s">
        <v>372</v>
      </c>
      <c r="Q37" s="113">
        <v>0.3</v>
      </c>
      <c r="R37" s="104">
        <v>43831</v>
      </c>
      <c r="S37" s="271">
        <v>44012</v>
      </c>
      <c r="T37" s="268">
        <f t="shared" si="4"/>
        <v>2.4E-2</v>
      </c>
      <c r="U37" s="453" t="s">
        <v>111</v>
      </c>
      <c r="V37" s="365">
        <v>0.2</v>
      </c>
      <c r="W37" s="291" t="s">
        <v>526</v>
      </c>
      <c r="X37" s="276">
        <f t="shared" si="0"/>
        <v>0.06</v>
      </c>
      <c r="Y37" s="365">
        <v>0.2</v>
      </c>
      <c r="Z37" s="291" t="s">
        <v>526</v>
      </c>
      <c r="AA37" s="373">
        <f t="shared" si="1"/>
        <v>0.06</v>
      </c>
      <c r="AB37" s="268">
        <f t="shared" si="5"/>
        <v>1.2E-2</v>
      </c>
      <c r="AC37" s="269">
        <f t="shared" si="3"/>
        <v>4.7999999999999996E-3</v>
      </c>
    </row>
    <row r="38" spans="2:29" s="133" customFormat="1" ht="76.5" customHeight="1">
      <c r="B38" s="515" t="s">
        <v>44</v>
      </c>
      <c r="C38" s="515" t="s">
        <v>45</v>
      </c>
      <c r="D38" s="515" t="s">
        <v>19</v>
      </c>
      <c r="E38" s="116" t="s">
        <v>64</v>
      </c>
      <c r="F38" s="4" t="s">
        <v>64</v>
      </c>
      <c r="G38" s="4" t="s">
        <v>39</v>
      </c>
      <c r="H38" s="506"/>
      <c r="I38" s="515"/>
      <c r="J38" s="148">
        <v>0.08</v>
      </c>
      <c r="K38" s="517"/>
      <c r="L38" s="581"/>
      <c r="M38" s="517"/>
      <c r="N38" s="53" t="s">
        <v>363</v>
      </c>
      <c r="O38" s="57">
        <v>2</v>
      </c>
      <c r="P38" s="108" t="s">
        <v>373</v>
      </c>
      <c r="Q38" s="113">
        <v>0.5</v>
      </c>
      <c r="R38" s="103">
        <v>43831</v>
      </c>
      <c r="S38" s="103">
        <v>44196</v>
      </c>
      <c r="T38" s="105">
        <f t="shared" si="4"/>
        <v>0.04</v>
      </c>
      <c r="U38" s="102" t="s">
        <v>111</v>
      </c>
      <c r="V38" s="220">
        <v>0.3</v>
      </c>
      <c r="W38" s="62" t="s">
        <v>527</v>
      </c>
      <c r="X38" s="276">
        <f t="shared" si="0"/>
        <v>0.15</v>
      </c>
      <c r="Y38" s="276">
        <v>0.1</v>
      </c>
      <c r="Z38" s="291" t="s">
        <v>527</v>
      </c>
      <c r="AA38" s="373">
        <f t="shared" si="1"/>
        <v>0.05</v>
      </c>
      <c r="AB38" s="105">
        <f t="shared" si="5"/>
        <v>5.000000000000001E-3</v>
      </c>
      <c r="AC38" s="269">
        <f t="shared" si="3"/>
        <v>1.2E-2</v>
      </c>
    </row>
    <row r="39" spans="2:29" s="133" customFormat="1" ht="76.5" customHeight="1">
      <c r="B39" s="515" t="s">
        <v>44</v>
      </c>
      <c r="C39" s="515" t="s">
        <v>45</v>
      </c>
      <c r="D39" s="515" t="s">
        <v>19</v>
      </c>
      <c r="E39" s="116" t="s">
        <v>64</v>
      </c>
      <c r="F39" s="4" t="s">
        <v>64</v>
      </c>
      <c r="G39" s="4" t="s">
        <v>39</v>
      </c>
      <c r="H39" s="506"/>
      <c r="I39" s="515"/>
      <c r="J39" s="148">
        <v>0.08</v>
      </c>
      <c r="K39" s="517"/>
      <c r="L39" s="581"/>
      <c r="M39" s="517"/>
      <c r="N39" s="53" t="s">
        <v>363</v>
      </c>
      <c r="O39" s="57">
        <v>3</v>
      </c>
      <c r="P39" s="108" t="s">
        <v>374</v>
      </c>
      <c r="Q39" s="113">
        <v>0.2</v>
      </c>
      <c r="R39" s="104">
        <v>44013</v>
      </c>
      <c r="S39" s="103">
        <v>44196</v>
      </c>
      <c r="T39" s="105">
        <f t="shared" si="4"/>
        <v>1.6E-2</v>
      </c>
      <c r="U39" s="102" t="s">
        <v>111</v>
      </c>
      <c r="V39" s="220"/>
      <c r="W39" s="62"/>
      <c r="X39" s="276">
        <f t="shared" si="0"/>
        <v>0</v>
      </c>
      <c r="Y39" s="314"/>
      <c r="Z39" s="291"/>
      <c r="AA39" s="373">
        <f t="shared" si="1"/>
        <v>0</v>
      </c>
      <c r="AB39" s="105">
        <f t="shared" si="5"/>
        <v>0</v>
      </c>
      <c r="AC39" s="269">
        <f t="shared" si="3"/>
        <v>0</v>
      </c>
    </row>
    <row r="40" spans="2:29" s="133" customFormat="1" ht="76.5" customHeight="1">
      <c r="B40" s="515" t="s">
        <v>44</v>
      </c>
      <c r="C40" s="515" t="s">
        <v>45</v>
      </c>
      <c r="D40" s="515" t="s">
        <v>19</v>
      </c>
      <c r="E40" s="116" t="s">
        <v>64</v>
      </c>
      <c r="F40" s="4" t="s">
        <v>64</v>
      </c>
      <c r="G40" s="4" t="s">
        <v>39</v>
      </c>
      <c r="H40" s="506">
        <v>4</v>
      </c>
      <c r="I40" s="554" t="s">
        <v>364</v>
      </c>
      <c r="J40" s="148">
        <v>0.08</v>
      </c>
      <c r="K40" s="517">
        <v>1</v>
      </c>
      <c r="L40" s="517" t="s">
        <v>38</v>
      </c>
      <c r="M40" s="517" t="s">
        <v>364</v>
      </c>
      <c r="N40" s="53" t="s">
        <v>363</v>
      </c>
      <c r="O40" s="57">
        <v>1</v>
      </c>
      <c r="P40" s="108" t="s">
        <v>368</v>
      </c>
      <c r="Q40" s="113">
        <v>0.25</v>
      </c>
      <c r="R40" s="103">
        <v>43831</v>
      </c>
      <c r="S40" s="271">
        <v>43921</v>
      </c>
      <c r="T40" s="268">
        <f t="shared" si="4"/>
        <v>0.02</v>
      </c>
      <c r="U40" s="453" t="s">
        <v>111</v>
      </c>
      <c r="V40" s="276">
        <v>0.02</v>
      </c>
      <c r="W40" s="291" t="s">
        <v>505</v>
      </c>
      <c r="X40" s="276">
        <f t="shared" si="0"/>
        <v>5.0000000000000001E-3</v>
      </c>
      <c r="Y40" s="276">
        <v>0.98</v>
      </c>
      <c r="Z40" s="291" t="s">
        <v>807</v>
      </c>
      <c r="AA40" s="373">
        <f t="shared" si="1"/>
        <v>0.245</v>
      </c>
      <c r="AB40" s="268">
        <f t="shared" si="5"/>
        <v>0.24009999999999998</v>
      </c>
      <c r="AC40" s="269">
        <f t="shared" si="3"/>
        <v>4.0000000000000002E-4</v>
      </c>
    </row>
    <row r="41" spans="2:29" s="133" customFormat="1" ht="76.5" customHeight="1">
      <c r="B41" s="515" t="s">
        <v>44</v>
      </c>
      <c r="C41" s="515" t="s">
        <v>45</v>
      </c>
      <c r="D41" s="515" t="s">
        <v>19</v>
      </c>
      <c r="E41" s="116" t="s">
        <v>64</v>
      </c>
      <c r="F41" s="4" t="s">
        <v>64</v>
      </c>
      <c r="G41" s="4" t="s">
        <v>39</v>
      </c>
      <c r="H41" s="506"/>
      <c r="I41" s="554"/>
      <c r="J41" s="148">
        <v>0.08</v>
      </c>
      <c r="K41" s="517">
        <v>100</v>
      </c>
      <c r="L41" s="517"/>
      <c r="M41" s="517"/>
      <c r="N41" s="53" t="s">
        <v>363</v>
      </c>
      <c r="O41" s="57">
        <v>2</v>
      </c>
      <c r="P41" s="108" t="s">
        <v>375</v>
      </c>
      <c r="Q41" s="113">
        <v>0.25</v>
      </c>
      <c r="R41" s="103">
        <v>43831</v>
      </c>
      <c r="S41" s="103">
        <v>44196</v>
      </c>
      <c r="T41" s="105">
        <f t="shared" si="4"/>
        <v>0.02</v>
      </c>
      <c r="U41" s="102" t="s">
        <v>111</v>
      </c>
      <c r="V41" s="220">
        <v>0</v>
      </c>
      <c r="W41" s="62" t="s">
        <v>528</v>
      </c>
      <c r="X41" s="276">
        <f t="shared" si="0"/>
        <v>0</v>
      </c>
      <c r="Y41" s="314">
        <v>0.5</v>
      </c>
      <c r="Z41" s="291" t="s">
        <v>805</v>
      </c>
      <c r="AA41" s="373">
        <f t="shared" si="1"/>
        <v>0.125</v>
      </c>
      <c r="AB41" s="105">
        <f t="shared" si="5"/>
        <v>6.25E-2</v>
      </c>
      <c r="AC41" s="269">
        <f t="shared" si="3"/>
        <v>0</v>
      </c>
    </row>
    <row r="42" spans="2:29" s="133" customFormat="1" ht="76.5" customHeight="1">
      <c r="B42" s="515" t="s">
        <v>44</v>
      </c>
      <c r="C42" s="515" t="s">
        <v>45</v>
      </c>
      <c r="D42" s="515" t="s">
        <v>19</v>
      </c>
      <c r="E42" s="116" t="s">
        <v>64</v>
      </c>
      <c r="F42" s="4" t="s">
        <v>64</v>
      </c>
      <c r="G42" s="4" t="s">
        <v>39</v>
      </c>
      <c r="H42" s="506"/>
      <c r="I42" s="554"/>
      <c r="J42" s="148">
        <v>0.08</v>
      </c>
      <c r="K42" s="517">
        <v>100</v>
      </c>
      <c r="L42" s="517"/>
      <c r="M42" s="517"/>
      <c r="N42" s="53" t="s">
        <v>363</v>
      </c>
      <c r="O42" s="57">
        <v>3</v>
      </c>
      <c r="P42" s="108" t="s">
        <v>370</v>
      </c>
      <c r="Q42" s="113">
        <v>0.5</v>
      </c>
      <c r="R42" s="103">
        <v>43831</v>
      </c>
      <c r="S42" s="103">
        <v>44196</v>
      </c>
      <c r="T42" s="105">
        <f t="shared" si="4"/>
        <v>0.04</v>
      </c>
      <c r="U42" s="102" t="s">
        <v>111</v>
      </c>
      <c r="V42" s="220">
        <v>0</v>
      </c>
      <c r="W42" s="62" t="s">
        <v>528</v>
      </c>
      <c r="X42" s="276">
        <f t="shared" si="0"/>
        <v>0</v>
      </c>
      <c r="Y42" s="314">
        <v>0.02</v>
      </c>
      <c r="Z42" s="346" t="s">
        <v>806</v>
      </c>
      <c r="AA42" s="373">
        <f t="shared" si="1"/>
        <v>0.01</v>
      </c>
      <c r="AB42" s="105">
        <f t="shared" si="5"/>
        <v>2.0000000000000001E-4</v>
      </c>
      <c r="AC42" s="269">
        <f t="shared" si="3"/>
        <v>0</v>
      </c>
    </row>
    <row r="43" spans="2:29" s="133" customFormat="1" ht="76.5" customHeight="1">
      <c r="B43" s="161" t="s">
        <v>44</v>
      </c>
      <c r="C43" s="161" t="s">
        <v>45</v>
      </c>
      <c r="D43" s="161" t="s">
        <v>19</v>
      </c>
      <c r="E43" s="116" t="s">
        <v>64</v>
      </c>
      <c r="F43" s="4" t="s">
        <v>64</v>
      </c>
      <c r="G43" s="4" t="s">
        <v>39</v>
      </c>
      <c r="H43" s="163">
        <v>5</v>
      </c>
      <c r="I43" s="176" t="s">
        <v>343</v>
      </c>
      <c r="J43" s="148">
        <v>0.08</v>
      </c>
      <c r="K43" s="157">
        <v>1</v>
      </c>
      <c r="L43" s="157" t="s">
        <v>38</v>
      </c>
      <c r="M43" s="157" t="s">
        <v>122</v>
      </c>
      <c r="N43" s="53" t="s">
        <v>363</v>
      </c>
      <c r="O43" s="57">
        <v>1</v>
      </c>
      <c r="P43" s="37" t="s">
        <v>343</v>
      </c>
      <c r="Q43" s="105">
        <v>1</v>
      </c>
      <c r="R43" s="104">
        <v>43831</v>
      </c>
      <c r="S43" s="103">
        <v>44196</v>
      </c>
      <c r="T43" s="105">
        <f t="shared" si="4"/>
        <v>0.08</v>
      </c>
      <c r="U43" s="102" t="s">
        <v>111</v>
      </c>
      <c r="V43" s="219">
        <v>0.05</v>
      </c>
      <c r="W43" s="62" t="s">
        <v>506</v>
      </c>
      <c r="X43" s="276">
        <f t="shared" si="0"/>
        <v>0.05</v>
      </c>
      <c r="Y43" s="266">
        <v>0</v>
      </c>
      <c r="Z43" s="291" t="s">
        <v>792</v>
      </c>
      <c r="AA43" s="373">
        <f t="shared" si="1"/>
        <v>0</v>
      </c>
      <c r="AB43" s="105">
        <f t="shared" si="5"/>
        <v>0</v>
      </c>
      <c r="AC43" s="269">
        <f t="shared" si="3"/>
        <v>4.0000000000000001E-3</v>
      </c>
    </row>
    <row r="44" spans="2:29" s="133" customFormat="1" ht="76.5" customHeight="1">
      <c r="B44" s="515" t="s">
        <v>44</v>
      </c>
      <c r="C44" s="515" t="s">
        <v>45</v>
      </c>
      <c r="D44" s="515" t="s">
        <v>19</v>
      </c>
      <c r="E44" s="116" t="s">
        <v>118</v>
      </c>
      <c r="F44" s="4" t="s">
        <v>64</v>
      </c>
      <c r="G44" s="4" t="s">
        <v>39</v>
      </c>
      <c r="H44" s="506">
        <v>6</v>
      </c>
      <c r="I44" s="582" t="s">
        <v>344</v>
      </c>
      <c r="J44" s="148">
        <v>0.08</v>
      </c>
      <c r="K44" s="583">
        <v>1</v>
      </c>
      <c r="L44" s="582" t="s">
        <v>38</v>
      </c>
      <c r="M44" s="582" t="s">
        <v>365</v>
      </c>
      <c r="N44" s="195" t="s">
        <v>366</v>
      </c>
      <c r="O44" s="57">
        <v>1</v>
      </c>
      <c r="P44" s="37" t="s">
        <v>376</v>
      </c>
      <c r="Q44" s="113">
        <v>0.1</v>
      </c>
      <c r="R44" s="189">
        <v>43832</v>
      </c>
      <c r="S44" s="454">
        <v>43920</v>
      </c>
      <c r="T44" s="268">
        <f t="shared" si="4"/>
        <v>8.0000000000000002E-3</v>
      </c>
      <c r="U44" s="321" t="s">
        <v>366</v>
      </c>
      <c r="V44" s="365">
        <v>1</v>
      </c>
      <c r="W44" s="291" t="s">
        <v>529</v>
      </c>
      <c r="X44" s="276">
        <f t="shared" si="0"/>
        <v>0.1</v>
      </c>
      <c r="Y44" s="365">
        <v>1</v>
      </c>
      <c r="Z44" s="291" t="s">
        <v>808</v>
      </c>
      <c r="AA44" s="373">
        <f t="shared" si="1"/>
        <v>0.1</v>
      </c>
      <c r="AB44" s="268">
        <f t="shared" si="5"/>
        <v>0.1</v>
      </c>
      <c r="AC44" s="269">
        <f t="shared" si="3"/>
        <v>8.0000000000000002E-3</v>
      </c>
    </row>
    <row r="45" spans="2:29" s="133" customFormat="1" ht="76.5" customHeight="1">
      <c r="B45" s="515" t="s">
        <v>44</v>
      </c>
      <c r="C45" s="515" t="s">
        <v>45</v>
      </c>
      <c r="D45" s="515"/>
      <c r="E45" s="116" t="s">
        <v>118</v>
      </c>
      <c r="F45" s="4" t="s">
        <v>64</v>
      </c>
      <c r="G45" s="4" t="s">
        <v>39</v>
      </c>
      <c r="H45" s="506"/>
      <c r="I45" s="582"/>
      <c r="J45" s="148">
        <v>0.08</v>
      </c>
      <c r="K45" s="582"/>
      <c r="L45" s="582"/>
      <c r="M45" s="582"/>
      <c r="N45" s="195" t="s">
        <v>366</v>
      </c>
      <c r="O45" s="57">
        <v>2</v>
      </c>
      <c r="P45" s="37" t="s">
        <v>377</v>
      </c>
      <c r="Q45" s="113">
        <v>0.1</v>
      </c>
      <c r="R45" s="189">
        <v>43923</v>
      </c>
      <c r="S45" s="454">
        <v>44012</v>
      </c>
      <c r="T45" s="268">
        <f t="shared" si="4"/>
        <v>8.0000000000000002E-3</v>
      </c>
      <c r="U45" s="321" t="s">
        <v>366</v>
      </c>
      <c r="V45" s="365">
        <v>1</v>
      </c>
      <c r="W45" s="291" t="s">
        <v>530</v>
      </c>
      <c r="X45" s="276">
        <f t="shared" si="0"/>
        <v>0.1</v>
      </c>
      <c r="Y45" s="365">
        <v>1</v>
      </c>
      <c r="Z45" s="366" t="s">
        <v>808</v>
      </c>
      <c r="AA45" s="373">
        <f t="shared" si="1"/>
        <v>0.1</v>
      </c>
      <c r="AB45" s="268">
        <f t="shared" si="5"/>
        <v>0.1</v>
      </c>
      <c r="AC45" s="269">
        <f t="shared" si="3"/>
        <v>8.0000000000000002E-3</v>
      </c>
    </row>
    <row r="46" spans="2:29" s="133" customFormat="1" ht="76.5" customHeight="1">
      <c r="B46" s="515" t="s">
        <v>44</v>
      </c>
      <c r="C46" s="515" t="s">
        <v>45</v>
      </c>
      <c r="D46" s="515"/>
      <c r="E46" s="116" t="s">
        <v>118</v>
      </c>
      <c r="F46" s="4" t="s">
        <v>64</v>
      </c>
      <c r="G46" s="4" t="s">
        <v>39</v>
      </c>
      <c r="H46" s="506"/>
      <c r="I46" s="582"/>
      <c r="J46" s="148">
        <v>0.08</v>
      </c>
      <c r="K46" s="582"/>
      <c r="L46" s="582"/>
      <c r="M46" s="582"/>
      <c r="N46" s="195" t="s">
        <v>367</v>
      </c>
      <c r="O46" s="57">
        <v>3</v>
      </c>
      <c r="P46" s="37" t="s">
        <v>378</v>
      </c>
      <c r="Q46" s="113">
        <v>0.8</v>
      </c>
      <c r="R46" s="189">
        <v>44014</v>
      </c>
      <c r="S46" s="189">
        <v>44187</v>
      </c>
      <c r="T46" s="105">
        <f t="shared" si="4"/>
        <v>6.4000000000000001E-2</v>
      </c>
      <c r="U46" s="147" t="s">
        <v>366</v>
      </c>
      <c r="V46" s="219">
        <v>0.05</v>
      </c>
      <c r="W46" s="62" t="s">
        <v>531</v>
      </c>
      <c r="X46" s="276">
        <f t="shared" si="0"/>
        <v>4.0000000000000008E-2</v>
      </c>
      <c r="Y46" s="365">
        <v>1</v>
      </c>
      <c r="Z46" s="291" t="s">
        <v>809</v>
      </c>
      <c r="AA46" s="373">
        <f t="shared" si="1"/>
        <v>0.8</v>
      </c>
      <c r="AB46" s="105">
        <f t="shared" si="5"/>
        <v>0.8</v>
      </c>
      <c r="AC46" s="269">
        <f t="shared" si="3"/>
        <v>3.2000000000000006E-3</v>
      </c>
    </row>
    <row r="47" spans="2:29" s="133" customFormat="1" ht="76.5" customHeight="1">
      <c r="B47" s="515" t="s">
        <v>44</v>
      </c>
      <c r="C47" s="515" t="s">
        <v>45</v>
      </c>
      <c r="D47" s="515" t="s">
        <v>19</v>
      </c>
      <c r="E47" s="116" t="s">
        <v>118</v>
      </c>
      <c r="F47" s="4"/>
      <c r="G47" s="4"/>
      <c r="H47" s="506">
        <v>7</v>
      </c>
      <c r="I47" s="582" t="s">
        <v>347</v>
      </c>
      <c r="J47" s="148">
        <v>0.08</v>
      </c>
      <c r="K47" s="584">
        <v>2</v>
      </c>
      <c r="L47" s="584" t="s">
        <v>40</v>
      </c>
      <c r="M47" s="582" t="s">
        <v>347</v>
      </c>
      <c r="N47" s="195" t="s">
        <v>366</v>
      </c>
      <c r="O47" s="57">
        <v>1</v>
      </c>
      <c r="P47" s="37" t="s">
        <v>379</v>
      </c>
      <c r="Q47" s="113">
        <v>0.1</v>
      </c>
      <c r="R47" s="189">
        <v>43832</v>
      </c>
      <c r="S47" s="454">
        <v>43936</v>
      </c>
      <c r="T47" s="268">
        <f t="shared" si="4"/>
        <v>8.0000000000000002E-3</v>
      </c>
      <c r="U47" s="321" t="s">
        <v>366</v>
      </c>
      <c r="V47" s="365">
        <v>1</v>
      </c>
      <c r="W47" s="291" t="s">
        <v>532</v>
      </c>
      <c r="X47" s="276">
        <f t="shared" si="0"/>
        <v>0.1</v>
      </c>
      <c r="Y47" s="364">
        <v>1</v>
      </c>
      <c r="Z47" s="367" t="s">
        <v>808</v>
      </c>
      <c r="AA47" s="373">
        <f t="shared" si="1"/>
        <v>0.1</v>
      </c>
      <c r="AB47" s="268">
        <f t="shared" si="5"/>
        <v>0.1</v>
      </c>
      <c r="AC47" s="269">
        <f t="shared" si="3"/>
        <v>8.0000000000000002E-3</v>
      </c>
    </row>
    <row r="48" spans="2:29" s="133" customFormat="1" ht="76.5" customHeight="1">
      <c r="B48" s="515" t="s">
        <v>44</v>
      </c>
      <c r="C48" s="515" t="s">
        <v>45</v>
      </c>
      <c r="D48" s="515"/>
      <c r="E48" s="116" t="s">
        <v>118</v>
      </c>
      <c r="F48" s="4"/>
      <c r="G48" s="4"/>
      <c r="H48" s="506"/>
      <c r="I48" s="582"/>
      <c r="J48" s="148">
        <v>0.08</v>
      </c>
      <c r="K48" s="584"/>
      <c r="L48" s="584"/>
      <c r="M48" s="582"/>
      <c r="N48" s="195" t="s">
        <v>366</v>
      </c>
      <c r="O48" s="57">
        <v>2</v>
      </c>
      <c r="P48" s="37" t="s">
        <v>380</v>
      </c>
      <c r="Q48" s="113">
        <v>0.2</v>
      </c>
      <c r="R48" s="189">
        <v>43936</v>
      </c>
      <c r="S48" s="454">
        <v>43951</v>
      </c>
      <c r="T48" s="268">
        <f t="shared" si="4"/>
        <v>1.6E-2</v>
      </c>
      <c r="U48" s="321" t="s">
        <v>366</v>
      </c>
      <c r="V48" s="365">
        <v>1</v>
      </c>
      <c r="W48" s="291" t="s">
        <v>533</v>
      </c>
      <c r="X48" s="276">
        <f t="shared" si="0"/>
        <v>0.2</v>
      </c>
      <c r="Y48" s="365">
        <v>1</v>
      </c>
      <c r="Z48" s="367" t="s">
        <v>808</v>
      </c>
      <c r="AA48" s="373">
        <f t="shared" si="1"/>
        <v>0.2</v>
      </c>
      <c r="AB48" s="268">
        <f t="shared" si="5"/>
        <v>0.2</v>
      </c>
      <c r="AC48" s="269">
        <f t="shared" si="3"/>
        <v>1.6E-2</v>
      </c>
    </row>
    <row r="49" spans="2:29" s="133" customFormat="1" ht="76.5" customHeight="1">
      <c r="B49" s="515" t="s">
        <v>44</v>
      </c>
      <c r="C49" s="515" t="s">
        <v>45</v>
      </c>
      <c r="D49" s="515"/>
      <c r="E49" s="116" t="s">
        <v>118</v>
      </c>
      <c r="F49" s="4"/>
      <c r="G49" s="4"/>
      <c r="H49" s="506"/>
      <c r="I49" s="582"/>
      <c r="J49" s="148">
        <v>0.08</v>
      </c>
      <c r="K49" s="584"/>
      <c r="L49" s="584"/>
      <c r="M49" s="582"/>
      <c r="N49" s="195" t="s">
        <v>366</v>
      </c>
      <c r="O49" s="57">
        <v>3</v>
      </c>
      <c r="P49" s="196" t="s">
        <v>381</v>
      </c>
      <c r="Q49" s="113">
        <v>0.7</v>
      </c>
      <c r="R49" s="189">
        <v>43953</v>
      </c>
      <c r="S49" s="189">
        <v>44187</v>
      </c>
      <c r="T49" s="105">
        <f t="shared" si="4"/>
        <v>5.5999999999999994E-2</v>
      </c>
      <c r="U49" s="147" t="s">
        <v>366</v>
      </c>
      <c r="V49" s="219">
        <v>0.03</v>
      </c>
      <c r="W49" s="62" t="s">
        <v>534</v>
      </c>
      <c r="X49" s="276">
        <f t="shared" si="0"/>
        <v>2.0999999999999998E-2</v>
      </c>
      <c r="Y49" s="368">
        <v>1</v>
      </c>
      <c r="Z49" s="369" t="s">
        <v>810</v>
      </c>
      <c r="AA49" s="373">
        <f t="shared" si="1"/>
        <v>0.7</v>
      </c>
      <c r="AB49" s="105">
        <f t="shared" si="5"/>
        <v>0.7</v>
      </c>
      <c r="AC49" s="269">
        <f t="shared" si="3"/>
        <v>1.6799999999999999E-3</v>
      </c>
    </row>
    <row r="50" spans="2:29" s="133" customFormat="1" ht="76.5" customHeight="1">
      <c r="B50" s="515" t="s">
        <v>44</v>
      </c>
      <c r="C50" s="515" t="s">
        <v>45</v>
      </c>
      <c r="D50" s="515" t="s">
        <v>19</v>
      </c>
      <c r="E50" s="116" t="s">
        <v>63</v>
      </c>
      <c r="F50" s="4"/>
      <c r="G50" s="4"/>
      <c r="H50" s="506">
        <v>8</v>
      </c>
      <c r="I50" s="585" t="s">
        <v>119</v>
      </c>
      <c r="J50" s="148">
        <v>0.08</v>
      </c>
      <c r="K50" s="517">
        <v>1</v>
      </c>
      <c r="L50" s="517" t="s">
        <v>38</v>
      </c>
      <c r="M50" s="585" t="s">
        <v>128</v>
      </c>
      <c r="N50" s="53" t="s">
        <v>121</v>
      </c>
      <c r="O50" s="106">
        <v>1</v>
      </c>
      <c r="P50" s="37" t="s">
        <v>382</v>
      </c>
      <c r="Q50" s="113">
        <v>0.5</v>
      </c>
      <c r="R50" s="189">
        <v>43860</v>
      </c>
      <c r="S50" s="189">
        <v>44104</v>
      </c>
      <c r="T50" s="105">
        <f t="shared" si="4"/>
        <v>0.04</v>
      </c>
      <c r="U50" s="157" t="s">
        <v>121</v>
      </c>
      <c r="V50" s="219">
        <v>0.1</v>
      </c>
      <c r="W50" s="243" t="s">
        <v>535</v>
      </c>
      <c r="X50" s="276">
        <f t="shared" si="0"/>
        <v>0.05</v>
      </c>
      <c r="Y50" s="365">
        <v>0.15</v>
      </c>
      <c r="Z50" s="370" t="s">
        <v>811</v>
      </c>
      <c r="AA50" s="373">
        <f t="shared" si="1"/>
        <v>7.4999999999999997E-2</v>
      </c>
      <c r="AB50" s="105">
        <f t="shared" si="5"/>
        <v>1.125E-2</v>
      </c>
      <c r="AC50" s="269">
        <f t="shared" si="3"/>
        <v>4.0000000000000001E-3</v>
      </c>
    </row>
    <row r="51" spans="2:29" s="133" customFormat="1" ht="76.5" customHeight="1">
      <c r="B51" s="515"/>
      <c r="C51" s="515" t="s">
        <v>45</v>
      </c>
      <c r="D51" s="515" t="s">
        <v>19</v>
      </c>
      <c r="E51" s="116" t="s">
        <v>63</v>
      </c>
      <c r="F51" s="4"/>
      <c r="G51" s="4"/>
      <c r="H51" s="506"/>
      <c r="I51" s="585"/>
      <c r="J51" s="148">
        <v>0.08</v>
      </c>
      <c r="K51" s="517"/>
      <c r="L51" s="517"/>
      <c r="M51" s="585"/>
      <c r="N51" s="53" t="s">
        <v>121</v>
      </c>
      <c r="O51" s="106">
        <v>2</v>
      </c>
      <c r="P51" s="37" t="s">
        <v>383</v>
      </c>
      <c r="Q51" s="113">
        <v>0.5</v>
      </c>
      <c r="R51" s="189">
        <v>44104</v>
      </c>
      <c r="S51" s="189">
        <v>44196</v>
      </c>
      <c r="T51" s="105">
        <f t="shared" si="4"/>
        <v>0.04</v>
      </c>
      <c r="U51" s="157" t="s">
        <v>121</v>
      </c>
      <c r="V51" s="219">
        <v>0</v>
      </c>
      <c r="W51" s="232" t="s">
        <v>519</v>
      </c>
      <c r="X51" s="276">
        <f t="shared" si="0"/>
        <v>0</v>
      </c>
      <c r="Y51" s="365">
        <v>0</v>
      </c>
      <c r="Z51" s="330" t="s">
        <v>519</v>
      </c>
      <c r="AA51" s="373">
        <f t="shared" si="1"/>
        <v>0</v>
      </c>
      <c r="AB51" s="105">
        <f t="shared" si="5"/>
        <v>0</v>
      </c>
      <c r="AC51" s="269">
        <f t="shared" si="3"/>
        <v>0</v>
      </c>
    </row>
    <row r="52" spans="2:29" s="133" customFormat="1" ht="76.5" customHeight="1">
      <c r="B52" s="515" t="s">
        <v>44</v>
      </c>
      <c r="C52" s="515" t="s">
        <v>45</v>
      </c>
      <c r="D52" s="515" t="s">
        <v>19</v>
      </c>
      <c r="E52" s="116" t="s">
        <v>63</v>
      </c>
      <c r="F52" s="4"/>
      <c r="G52" s="4"/>
      <c r="H52" s="506">
        <v>9</v>
      </c>
      <c r="I52" s="585" t="s">
        <v>120</v>
      </c>
      <c r="J52" s="148">
        <v>0.08</v>
      </c>
      <c r="K52" s="586">
        <v>1</v>
      </c>
      <c r="L52" s="586" t="s">
        <v>38</v>
      </c>
      <c r="M52" s="582" t="s">
        <v>129</v>
      </c>
      <c r="N52" s="53" t="s">
        <v>121</v>
      </c>
      <c r="O52" s="106">
        <v>1</v>
      </c>
      <c r="P52" s="37" t="s">
        <v>384</v>
      </c>
      <c r="Q52" s="113">
        <f t="shared" ref="Q52:Q57" si="6">1/6</f>
        <v>0.16666666666666666</v>
      </c>
      <c r="R52" s="189">
        <v>43860</v>
      </c>
      <c r="S52" s="454">
        <v>43941</v>
      </c>
      <c r="T52" s="268">
        <f t="shared" si="4"/>
        <v>1.3333333333333332E-2</v>
      </c>
      <c r="U52" s="327" t="s">
        <v>121</v>
      </c>
      <c r="V52" s="365">
        <v>0.3</v>
      </c>
      <c r="W52" s="455" t="s">
        <v>536</v>
      </c>
      <c r="X52" s="276">
        <f t="shared" si="0"/>
        <v>4.9999999999999996E-2</v>
      </c>
      <c r="Y52" s="365">
        <v>0.15</v>
      </c>
      <c r="Z52" s="357" t="s">
        <v>812</v>
      </c>
      <c r="AA52" s="373">
        <f>Y52*Q52</f>
        <v>2.4999999999999998E-2</v>
      </c>
      <c r="AB52" s="268">
        <f t="shared" si="5"/>
        <v>3.7499999999999994E-3</v>
      </c>
      <c r="AC52" s="269">
        <f t="shared" si="3"/>
        <v>4.0000000000000001E-3</v>
      </c>
    </row>
    <row r="53" spans="2:29" s="133" customFormat="1" ht="42.75" customHeight="1">
      <c r="B53" s="515"/>
      <c r="C53" s="515"/>
      <c r="D53" s="515"/>
      <c r="E53" s="116" t="s">
        <v>63</v>
      </c>
      <c r="F53" s="4"/>
      <c r="G53" s="4"/>
      <c r="H53" s="506"/>
      <c r="I53" s="585"/>
      <c r="J53" s="148">
        <v>0.08</v>
      </c>
      <c r="K53" s="586"/>
      <c r="L53" s="586"/>
      <c r="M53" s="582"/>
      <c r="N53" s="53" t="s">
        <v>121</v>
      </c>
      <c r="O53" s="106">
        <v>2</v>
      </c>
      <c r="P53" s="37" t="s">
        <v>385</v>
      </c>
      <c r="Q53" s="113">
        <f t="shared" si="6"/>
        <v>0.16666666666666666</v>
      </c>
      <c r="R53" s="189">
        <v>43941</v>
      </c>
      <c r="S53" s="454">
        <v>44001</v>
      </c>
      <c r="T53" s="268">
        <f t="shared" si="4"/>
        <v>1.3333333333333332E-2</v>
      </c>
      <c r="U53" s="327" t="s">
        <v>121</v>
      </c>
      <c r="V53" s="365"/>
      <c r="W53" s="291"/>
      <c r="X53" s="276">
        <f t="shared" si="0"/>
        <v>0</v>
      </c>
      <c r="Y53" s="365">
        <v>0</v>
      </c>
      <c r="Z53" s="444" t="s">
        <v>519</v>
      </c>
      <c r="AA53" s="373">
        <f t="shared" si="1"/>
        <v>0</v>
      </c>
      <c r="AB53" s="268">
        <f t="shared" si="5"/>
        <v>0</v>
      </c>
      <c r="AC53" s="269">
        <f t="shared" si="3"/>
        <v>0</v>
      </c>
    </row>
    <row r="54" spans="2:29" s="133" customFormat="1" ht="43.5" customHeight="1">
      <c r="B54" s="515"/>
      <c r="C54" s="515"/>
      <c r="D54" s="515"/>
      <c r="E54" s="116" t="s">
        <v>63</v>
      </c>
      <c r="F54" s="4"/>
      <c r="G54" s="4"/>
      <c r="H54" s="506"/>
      <c r="I54" s="585"/>
      <c r="J54" s="148">
        <v>0.08</v>
      </c>
      <c r="K54" s="586"/>
      <c r="L54" s="586"/>
      <c r="M54" s="582"/>
      <c r="N54" s="53" t="s">
        <v>121</v>
      </c>
      <c r="O54" s="106">
        <v>3</v>
      </c>
      <c r="P54" s="197" t="s">
        <v>130</v>
      </c>
      <c r="Q54" s="113">
        <f t="shared" si="6"/>
        <v>0.16666666666666666</v>
      </c>
      <c r="R54" s="189">
        <v>44001</v>
      </c>
      <c r="S54" s="189">
        <v>44043</v>
      </c>
      <c r="T54" s="105">
        <f t="shared" si="4"/>
        <v>1.3333333333333332E-2</v>
      </c>
      <c r="U54" s="157" t="s">
        <v>121</v>
      </c>
      <c r="V54" s="219"/>
      <c r="W54" s="62"/>
      <c r="X54" s="276">
        <f t="shared" si="0"/>
        <v>0</v>
      </c>
      <c r="Y54" s="365"/>
      <c r="Z54" s="330" t="s">
        <v>519</v>
      </c>
      <c r="AA54" s="373">
        <f t="shared" si="1"/>
        <v>0</v>
      </c>
      <c r="AB54" s="105">
        <f t="shared" si="5"/>
        <v>0</v>
      </c>
      <c r="AC54" s="269">
        <f t="shared" si="3"/>
        <v>0</v>
      </c>
    </row>
    <row r="55" spans="2:29" s="133" customFormat="1" ht="76.5" customHeight="1">
      <c r="B55" s="515" t="s">
        <v>44</v>
      </c>
      <c r="C55" s="515" t="s">
        <v>45</v>
      </c>
      <c r="D55" s="515"/>
      <c r="E55" s="116" t="s">
        <v>63</v>
      </c>
      <c r="F55" s="4"/>
      <c r="G55" s="4"/>
      <c r="H55" s="506"/>
      <c r="I55" s="585"/>
      <c r="J55" s="148">
        <v>0.08</v>
      </c>
      <c r="K55" s="586">
        <v>1</v>
      </c>
      <c r="L55" s="586"/>
      <c r="M55" s="582"/>
      <c r="N55" s="53" t="s">
        <v>121</v>
      </c>
      <c r="O55" s="106">
        <v>4</v>
      </c>
      <c r="P55" s="37" t="s">
        <v>386</v>
      </c>
      <c r="Q55" s="113">
        <f t="shared" si="6"/>
        <v>0.16666666666666666</v>
      </c>
      <c r="R55" s="189">
        <v>44043</v>
      </c>
      <c r="S55" s="189">
        <v>44043</v>
      </c>
      <c r="T55" s="105">
        <f t="shared" si="4"/>
        <v>1.3333333333333332E-2</v>
      </c>
      <c r="U55" s="157" t="s">
        <v>121</v>
      </c>
      <c r="V55" s="219"/>
      <c r="W55" s="62"/>
      <c r="X55" s="276">
        <f t="shared" si="0"/>
        <v>0</v>
      </c>
      <c r="Y55" s="365"/>
      <c r="Z55" s="330" t="s">
        <v>519</v>
      </c>
      <c r="AA55" s="373">
        <f t="shared" si="1"/>
        <v>0</v>
      </c>
      <c r="AB55" s="105">
        <f t="shared" si="5"/>
        <v>0</v>
      </c>
      <c r="AC55" s="269">
        <f t="shared" si="3"/>
        <v>0</v>
      </c>
    </row>
    <row r="56" spans="2:29" s="133" customFormat="1" ht="76.5" customHeight="1">
      <c r="B56" s="515" t="s">
        <v>44</v>
      </c>
      <c r="C56" s="515" t="s">
        <v>45</v>
      </c>
      <c r="D56" s="515"/>
      <c r="E56" s="116" t="s">
        <v>63</v>
      </c>
      <c r="F56" s="4"/>
      <c r="G56" s="4"/>
      <c r="H56" s="506"/>
      <c r="I56" s="585"/>
      <c r="J56" s="148">
        <v>0.08</v>
      </c>
      <c r="K56" s="586">
        <v>1</v>
      </c>
      <c r="L56" s="586"/>
      <c r="M56" s="582"/>
      <c r="N56" s="53" t="s">
        <v>121</v>
      </c>
      <c r="O56" s="106">
        <v>5</v>
      </c>
      <c r="P56" s="37" t="s">
        <v>387</v>
      </c>
      <c r="Q56" s="113">
        <f t="shared" si="6"/>
        <v>0.16666666666666666</v>
      </c>
      <c r="R56" s="189">
        <v>44043</v>
      </c>
      <c r="S56" s="189">
        <v>44104</v>
      </c>
      <c r="T56" s="105">
        <f t="shared" si="4"/>
        <v>1.3333333333333332E-2</v>
      </c>
      <c r="U56" s="157" t="s">
        <v>121</v>
      </c>
      <c r="V56" s="219"/>
      <c r="W56" s="62"/>
      <c r="X56" s="276">
        <f t="shared" si="0"/>
        <v>0</v>
      </c>
      <c r="Y56" s="365"/>
      <c r="Z56" s="330" t="s">
        <v>519</v>
      </c>
      <c r="AA56" s="373">
        <f t="shared" si="1"/>
        <v>0</v>
      </c>
      <c r="AB56" s="105">
        <f t="shared" si="5"/>
        <v>0</v>
      </c>
      <c r="AC56" s="269">
        <f t="shared" si="3"/>
        <v>0</v>
      </c>
    </row>
    <row r="57" spans="2:29" s="133" customFormat="1" ht="76.5" customHeight="1">
      <c r="B57" s="515" t="s">
        <v>44</v>
      </c>
      <c r="C57" s="515" t="s">
        <v>45</v>
      </c>
      <c r="D57" s="515"/>
      <c r="E57" s="116" t="s">
        <v>63</v>
      </c>
      <c r="F57" s="4"/>
      <c r="G57" s="4"/>
      <c r="H57" s="506"/>
      <c r="I57" s="585"/>
      <c r="J57" s="148">
        <v>0.08</v>
      </c>
      <c r="K57" s="586">
        <v>1</v>
      </c>
      <c r="L57" s="586"/>
      <c r="M57" s="582"/>
      <c r="N57" s="53" t="s">
        <v>121</v>
      </c>
      <c r="O57" s="106">
        <v>6</v>
      </c>
      <c r="P57" s="37" t="s">
        <v>131</v>
      </c>
      <c r="Q57" s="113">
        <f t="shared" si="6"/>
        <v>0.16666666666666666</v>
      </c>
      <c r="R57" s="189">
        <v>43740</v>
      </c>
      <c r="S57" s="189">
        <v>44195</v>
      </c>
      <c r="T57" s="105">
        <f t="shared" si="4"/>
        <v>1.3333333333333332E-2</v>
      </c>
      <c r="U57" s="157" t="s">
        <v>121</v>
      </c>
      <c r="V57" s="219"/>
      <c r="W57" s="62"/>
      <c r="X57" s="276">
        <f t="shared" si="0"/>
        <v>0</v>
      </c>
      <c r="Y57" s="365"/>
      <c r="Z57" s="330" t="s">
        <v>519</v>
      </c>
      <c r="AA57" s="373">
        <f t="shared" si="1"/>
        <v>0</v>
      </c>
      <c r="AB57" s="105">
        <f t="shared" si="5"/>
        <v>0</v>
      </c>
      <c r="AC57" s="269">
        <f t="shared" si="3"/>
        <v>0</v>
      </c>
    </row>
    <row r="58" spans="2:29" s="133" customFormat="1" ht="76.5" customHeight="1">
      <c r="B58" s="515" t="s">
        <v>44</v>
      </c>
      <c r="C58" s="515" t="s">
        <v>45</v>
      </c>
      <c r="D58" s="515" t="s">
        <v>19</v>
      </c>
      <c r="E58" s="116" t="s">
        <v>63</v>
      </c>
      <c r="F58" s="4"/>
      <c r="G58" s="4"/>
      <c r="H58" s="506">
        <v>10</v>
      </c>
      <c r="I58" s="587" t="s">
        <v>354</v>
      </c>
      <c r="J58" s="148">
        <v>0.08</v>
      </c>
      <c r="K58" s="586">
        <v>1</v>
      </c>
      <c r="L58" s="586" t="s">
        <v>38</v>
      </c>
      <c r="M58" s="582" t="s">
        <v>355</v>
      </c>
      <c r="N58" s="195" t="s">
        <v>106</v>
      </c>
      <c r="O58" s="106">
        <v>1</v>
      </c>
      <c r="P58" s="37" t="s">
        <v>354</v>
      </c>
      <c r="Q58" s="113">
        <v>0.5</v>
      </c>
      <c r="R58" s="189">
        <v>44013</v>
      </c>
      <c r="S58" s="189">
        <v>44104</v>
      </c>
      <c r="T58" s="105">
        <f t="shared" si="4"/>
        <v>0.04</v>
      </c>
      <c r="U58" s="157" t="s">
        <v>121</v>
      </c>
      <c r="V58" s="219"/>
      <c r="W58" s="62"/>
      <c r="X58" s="276">
        <f t="shared" si="0"/>
        <v>0</v>
      </c>
      <c r="Y58" s="365"/>
      <c r="Z58" s="330" t="s">
        <v>519</v>
      </c>
      <c r="AA58" s="373">
        <f t="shared" si="1"/>
        <v>0</v>
      </c>
      <c r="AB58" s="105">
        <f t="shared" si="5"/>
        <v>0</v>
      </c>
      <c r="AC58" s="269">
        <f t="shared" si="3"/>
        <v>0</v>
      </c>
    </row>
    <row r="59" spans="2:29" s="133" customFormat="1" ht="76.5" customHeight="1">
      <c r="B59" s="515" t="s">
        <v>44</v>
      </c>
      <c r="C59" s="515" t="s">
        <v>45</v>
      </c>
      <c r="D59" s="515"/>
      <c r="E59" s="116" t="s">
        <v>63</v>
      </c>
      <c r="F59" s="4" t="s">
        <v>64</v>
      </c>
      <c r="G59" s="4" t="s">
        <v>39</v>
      </c>
      <c r="H59" s="506"/>
      <c r="I59" s="587"/>
      <c r="J59" s="148">
        <v>0.08</v>
      </c>
      <c r="K59" s="586"/>
      <c r="L59" s="586"/>
      <c r="M59" s="582"/>
      <c r="N59" s="195" t="s">
        <v>106</v>
      </c>
      <c r="O59" s="106">
        <v>2</v>
      </c>
      <c r="P59" s="37" t="s">
        <v>388</v>
      </c>
      <c r="Q59" s="113">
        <v>0.5</v>
      </c>
      <c r="R59" s="189">
        <v>44105</v>
      </c>
      <c r="S59" s="189">
        <v>44196</v>
      </c>
      <c r="T59" s="105">
        <f t="shared" si="4"/>
        <v>0.04</v>
      </c>
      <c r="U59" s="157" t="s">
        <v>121</v>
      </c>
      <c r="V59" s="219"/>
      <c r="W59" s="62"/>
      <c r="X59" s="276">
        <f t="shared" si="0"/>
        <v>0</v>
      </c>
      <c r="Y59" s="365"/>
      <c r="Z59" s="330" t="s">
        <v>519</v>
      </c>
      <c r="AA59" s="373">
        <f t="shared" si="1"/>
        <v>0</v>
      </c>
      <c r="AB59" s="105">
        <f t="shared" si="5"/>
        <v>0</v>
      </c>
      <c r="AC59" s="269">
        <f t="shared" si="3"/>
        <v>0</v>
      </c>
    </row>
    <row r="60" spans="2:29" s="133" customFormat="1" ht="76.5" customHeight="1">
      <c r="B60" s="515" t="s">
        <v>44</v>
      </c>
      <c r="C60" s="515" t="s">
        <v>45</v>
      </c>
      <c r="D60" s="515" t="s">
        <v>19</v>
      </c>
      <c r="E60" s="116" t="s">
        <v>63</v>
      </c>
      <c r="F60" s="4" t="s">
        <v>64</v>
      </c>
      <c r="G60" s="4" t="s">
        <v>39</v>
      </c>
      <c r="H60" s="506">
        <v>11</v>
      </c>
      <c r="I60" s="559" t="s">
        <v>356</v>
      </c>
      <c r="J60" s="148">
        <v>0.08</v>
      </c>
      <c r="K60" s="558">
        <v>0.8</v>
      </c>
      <c r="L60" s="517" t="s">
        <v>38</v>
      </c>
      <c r="M60" s="558" t="s">
        <v>357</v>
      </c>
      <c r="N60" s="121" t="s">
        <v>358</v>
      </c>
      <c r="O60" s="57">
        <v>1</v>
      </c>
      <c r="P60" s="198" t="s">
        <v>389</v>
      </c>
      <c r="Q60" s="113">
        <v>0.25</v>
      </c>
      <c r="R60" s="199">
        <v>43892</v>
      </c>
      <c r="S60" s="456">
        <v>43903</v>
      </c>
      <c r="T60" s="268">
        <f t="shared" si="4"/>
        <v>0.02</v>
      </c>
      <c r="U60" s="323" t="s">
        <v>390</v>
      </c>
      <c r="V60" s="365">
        <v>7.0000000000000007E-2</v>
      </c>
      <c r="W60" s="291" t="s">
        <v>537</v>
      </c>
      <c r="X60" s="276">
        <f t="shared" si="0"/>
        <v>1.7500000000000002E-2</v>
      </c>
      <c r="Y60" s="365">
        <v>1</v>
      </c>
      <c r="Z60" s="291" t="s">
        <v>813</v>
      </c>
      <c r="AA60" s="373">
        <f t="shared" si="1"/>
        <v>0.25</v>
      </c>
      <c r="AB60" s="268">
        <f t="shared" si="5"/>
        <v>0.25</v>
      </c>
      <c r="AC60" s="269">
        <f t="shared" si="3"/>
        <v>1.4000000000000002E-3</v>
      </c>
    </row>
    <row r="61" spans="2:29" s="133" customFormat="1" ht="76.5" customHeight="1">
      <c r="B61" s="515" t="s">
        <v>44</v>
      </c>
      <c r="C61" s="515" t="s">
        <v>45</v>
      </c>
      <c r="D61" s="515"/>
      <c r="E61" s="116" t="s">
        <v>63</v>
      </c>
      <c r="F61" s="4" t="s">
        <v>64</v>
      </c>
      <c r="G61" s="4" t="s">
        <v>39</v>
      </c>
      <c r="H61" s="506"/>
      <c r="I61" s="559"/>
      <c r="J61" s="148">
        <v>0.08</v>
      </c>
      <c r="K61" s="558"/>
      <c r="L61" s="517"/>
      <c r="M61" s="558"/>
      <c r="N61" s="121" t="s">
        <v>358</v>
      </c>
      <c r="O61" s="57">
        <v>2</v>
      </c>
      <c r="P61" s="198" t="s">
        <v>391</v>
      </c>
      <c r="Q61" s="113">
        <v>0.25</v>
      </c>
      <c r="R61" s="199">
        <v>43904</v>
      </c>
      <c r="S61" s="199">
        <v>44191</v>
      </c>
      <c r="T61" s="105">
        <f t="shared" si="4"/>
        <v>0.02</v>
      </c>
      <c r="U61" s="159" t="s">
        <v>390</v>
      </c>
      <c r="V61" s="219">
        <v>7.0000000000000007E-2</v>
      </c>
      <c r="W61" s="62" t="s">
        <v>537</v>
      </c>
      <c r="X61" s="276">
        <f t="shared" si="0"/>
        <v>1.7500000000000002E-2</v>
      </c>
      <c r="Y61" s="276">
        <v>1</v>
      </c>
      <c r="Z61" s="291" t="s">
        <v>814</v>
      </c>
      <c r="AA61" s="373">
        <f t="shared" si="1"/>
        <v>0.25</v>
      </c>
      <c r="AB61" s="105">
        <f t="shared" si="5"/>
        <v>0.25</v>
      </c>
      <c r="AC61" s="269">
        <f t="shared" si="3"/>
        <v>1.4000000000000002E-3</v>
      </c>
    </row>
    <row r="62" spans="2:29" s="133" customFormat="1" ht="76.5" customHeight="1">
      <c r="B62" s="515" t="s">
        <v>44</v>
      </c>
      <c r="C62" s="515" t="s">
        <v>45</v>
      </c>
      <c r="D62" s="515"/>
      <c r="E62" s="116" t="s">
        <v>63</v>
      </c>
      <c r="F62" s="4" t="s">
        <v>64</v>
      </c>
      <c r="G62" s="4" t="s">
        <v>39</v>
      </c>
      <c r="H62" s="506"/>
      <c r="I62" s="559"/>
      <c r="J62" s="148">
        <v>0.08</v>
      </c>
      <c r="K62" s="558"/>
      <c r="L62" s="517"/>
      <c r="M62" s="558"/>
      <c r="N62" s="121" t="s">
        <v>358</v>
      </c>
      <c r="O62" s="57">
        <v>3</v>
      </c>
      <c r="P62" s="198" t="s">
        <v>392</v>
      </c>
      <c r="Q62" s="113">
        <v>0.25</v>
      </c>
      <c r="R62" s="199">
        <v>43914</v>
      </c>
      <c r="S62" s="199">
        <v>44191</v>
      </c>
      <c r="T62" s="105">
        <f t="shared" si="4"/>
        <v>0.02</v>
      </c>
      <c r="U62" s="159" t="s">
        <v>390</v>
      </c>
      <c r="V62" s="219">
        <v>7.0000000000000007E-2</v>
      </c>
      <c r="W62" s="62" t="s">
        <v>537</v>
      </c>
      <c r="X62" s="276">
        <f t="shared" si="0"/>
        <v>1.7500000000000002E-2</v>
      </c>
      <c r="Y62" s="276">
        <v>0.66669999999999996</v>
      </c>
      <c r="Z62" s="371" t="s">
        <v>815</v>
      </c>
      <c r="AA62" s="373">
        <f>Y62*Q62</f>
        <v>0.16667499999999999</v>
      </c>
      <c r="AB62" s="105">
        <f t="shared" si="5"/>
        <v>0.11112222249999999</v>
      </c>
      <c r="AC62" s="269">
        <f t="shared" si="3"/>
        <v>1.4000000000000002E-3</v>
      </c>
    </row>
    <row r="63" spans="2:29" s="133" customFormat="1" ht="76.5" customHeight="1">
      <c r="B63" s="515" t="s">
        <v>44</v>
      </c>
      <c r="C63" s="515" t="s">
        <v>45</v>
      </c>
      <c r="D63" s="515" t="s">
        <v>19</v>
      </c>
      <c r="E63" s="116" t="s">
        <v>63</v>
      </c>
      <c r="F63" s="4" t="s">
        <v>64</v>
      </c>
      <c r="G63" s="4" t="s">
        <v>39</v>
      </c>
      <c r="H63" s="506">
        <v>12</v>
      </c>
      <c r="I63" s="559" t="s">
        <v>359</v>
      </c>
      <c r="J63" s="148">
        <v>0.08</v>
      </c>
      <c r="K63" s="556">
        <v>0.8</v>
      </c>
      <c r="L63" s="557" t="s">
        <v>38</v>
      </c>
      <c r="M63" s="558" t="s">
        <v>360</v>
      </c>
      <c r="N63" s="121" t="s">
        <v>358</v>
      </c>
      <c r="O63" s="57">
        <v>1</v>
      </c>
      <c r="P63" s="198" t="s">
        <v>393</v>
      </c>
      <c r="Q63" s="113">
        <v>0.25</v>
      </c>
      <c r="R63" s="199">
        <v>43902</v>
      </c>
      <c r="S63" s="456">
        <v>43931</v>
      </c>
      <c r="T63" s="268">
        <f t="shared" si="4"/>
        <v>0.02</v>
      </c>
      <c r="U63" s="323" t="s">
        <v>390</v>
      </c>
      <c r="V63" s="276"/>
      <c r="W63" s="291"/>
      <c r="X63" s="276">
        <f t="shared" si="0"/>
        <v>0</v>
      </c>
      <c r="Y63" s="276">
        <v>1</v>
      </c>
      <c r="Z63" s="371" t="s">
        <v>801</v>
      </c>
      <c r="AA63" s="373">
        <f t="shared" si="1"/>
        <v>0.25</v>
      </c>
      <c r="AB63" s="268">
        <f t="shared" si="5"/>
        <v>0.25</v>
      </c>
      <c r="AC63" s="269">
        <f t="shared" si="3"/>
        <v>0</v>
      </c>
    </row>
    <row r="64" spans="2:29" s="133" customFormat="1" ht="76.5" customHeight="1">
      <c r="B64" s="515" t="s">
        <v>44</v>
      </c>
      <c r="C64" s="515" t="s">
        <v>45</v>
      </c>
      <c r="D64" s="515"/>
      <c r="E64" s="116" t="s">
        <v>63</v>
      </c>
      <c r="F64" s="4" t="s">
        <v>64</v>
      </c>
      <c r="G64" s="4" t="s">
        <v>39</v>
      </c>
      <c r="H64" s="506"/>
      <c r="I64" s="559"/>
      <c r="J64" s="148">
        <v>0.08</v>
      </c>
      <c r="K64" s="556"/>
      <c r="L64" s="557"/>
      <c r="M64" s="558"/>
      <c r="N64" s="121" t="s">
        <v>358</v>
      </c>
      <c r="O64" s="57">
        <v>2</v>
      </c>
      <c r="P64" s="198" t="s">
        <v>394</v>
      </c>
      <c r="Q64" s="113">
        <v>0.75</v>
      </c>
      <c r="R64" s="199">
        <v>43936</v>
      </c>
      <c r="S64" s="199">
        <v>44191</v>
      </c>
      <c r="T64" s="105">
        <f t="shared" si="4"/>
        <v>0.06</v>
      </c>
      <c r="U64" s="159" t="s">
        <v>390</v>
      </c>
      <c r="V64" s="220"/>
      <c r="W64" s="62"/>
      <c r="X64" s="276">
        <f t="shared" si="0"/>
        <v>0</v>
      </c>
      <c r="Y64" s="276">
        <v>7.0000000000000007E-2</v>
      </c>
      <c r="Z64" s="371" t="s">
        <v>816</v>
      </c>
      <c r="AA64" s="373">
        <f t="shared" si="1"/>
        <v>5.2500000000000005E-2</v>
      </c>
      <c r="AB64" s="105">
        <f t="shared" si="5"/>
        <v>3.6750000000000007E-3</v>
      </c>
      <c r="AC64" s="269">
        <f t="shared" si="3"/>
        <v>0</v>
      </c>
    </row>
    <row r="65" spans="2:29" s="133" customFormat="1" ht="76.5" customHeight="1">
      <c r="B65" s="515" t="s">
        <v>44</v>
      </c>
      <c r="C65" s="515" t="s">
        <v>45</v>
      </c>
      <c r="D65" s="515" t="s">
        <v>19</v>
      </c>
      <c r="E65" s="116" t="s">
        <v>63</v>
      </c>
      <c r="F65" s="4" t="s">
        <v>64</v>
      </c>
      <c r="G65" s="4" t="s">
        <v>39</v>
      </c>
      <c r="H65" s="506">
        <v>13</v>
      </c>
      <c r="I65" s="559" t="s">
        <v>361</v>
      </c>
      <c r="J65" s="148">
        <v>0.08</v>
      </c>
      <c r="K65" s="556">
        <v>1</v>
      </c>
      <c r="L65" s="557" t="s">
        <v>38</v>
      </c>
      <c r="M65" s="558" t="s">
        <v>362</v>
      </c>
      <c r="N65" s="121" t="s">
        <v>358</v>
      </c>
      <c r="O65" s="57">
        <v>1</v>
      </c>
      <c r="P65" s="200" t="s">
        <v>395</v>
      </c>
      <c r="Q65" s="113">
        <v>0.16</v>
      </c>
      <c r="R65" s="199">
        <v>43892</v>
      </c>
      <c r="S65" s="199">
        <v>44134</v>
      </c>
      <c r="T65" s="105">
        <f t="shared" si="4"/>
        <v>1.2800000000000001E-2</v>
      </c>
      <c r="U65" s="159" t="s">
        <v>390</v>
      </c>
      <c r="V65" s="220"/>
      <c r="W65" s="62"/>
      <c r="X65" s="276">
        <f t="shared" si="0"/>
        <v>0</v>
      </c>
      <c r="Y65" s="272" t="s">
        <v>519</v>
      </c>
      <c r="Z65" s="272" t="s">
        <v>519</v>
      </c>
      <c r="AA65" s="373" t="e">
        <f t="shared" si="1"/>
        <v>#VALUE!</v>
      </c>
      <c r="AB65" s="105" t="e">
        <f t="shared" si="5"/>
        <v>#VALUE!</v>
      </c>
      <c r="AC65" s="269">
        <f t="shared" si="3"/>
        <v>0</v>
      </c>
    </row>
    <row r="66" spans="2:29" s="133" customFormat="1" ht="76.5" customHeight="1">
      <c r="B66" s="515" t="s">
        <v>44</v>
      </c>
      <c r="C66" s="515" t="s">
        <v>45</v>
      </c>
      <c r="D66" s="515"/>
      <c r="E66" s="116" t="s">
        <v>63</v>
      </c>
      <c r="F66" s="4" t="s">
        <v>64</v>
      </c>
      <c r="G66" s="4" t="s">
        <v>39</v>
      </c>
      <c r="H66" s="506"/>
      <c r="I66" s="559"/>
      <c r="J66" s="148">
        <v>0.08</v>
      </c>
      <c r="K66" s="556"/>
      <c r="L66" s="557"/>
      <c r="M66" s="558"/>
      <c r="N66" s="121" t="s">
        <v>358</v>
      </c>
      <c r="O66" s="57">
        <v>2</v>
      </c>
      <c r="P66" s="200" t="s">
        <v>396</v>
      </c>
      <c r="Q66" s="113">
        <v>0.16</v>
      </c>
      <c r="R66" s="189">
        <v>44137</v>
      </c>
      <c r="S66" s="199">
        <v>44191</v>
      </c>
      <c r="T66" s="105">
        <f t="shared" si="4"/>
        <v>1.2800000000000001E-2</v>
      </c>
      <c r="U66" s="159" t="s">
        <v>390</v>
      </c>
      <c r="V66" s="219"/>
      <c r="W66" s="62"/>
      <c r="X66" s="276">
        <f t="shared" si="0"/>
        <v>0</v>
      </c>
      <c r="Y66" s="272" t="s">
        <v>519</v>
      </c>
      <c r="Z66" s="272" t="s">
        <v>519</v>
      </c>
      <c r="AA66" s="373" t="e">
        <f t="shared" si="1"/>
        <v>#VALUE!</v>
      </c>
      <c r="AB66" s="105" t="e">
        <f t="shared" si="5"/>
        <v>#VALUE!</v>
      </c>
      <c r="AC66" s="269">
        <f t="shared" si="3"/>
        <v>0</v>
      </c>
    </row>
    <row r="67" spans="2:29" s="133" customFormat="1" ht="34.9" customHeight="1">
      <c r="B67" s="515" t="s">
        <v>44</v>
      </c>
      <c r="C67" s="515" t="s">
        <v>45</v>
      </c>
      <c r="D67" s="515" t="s">
        <v>19</v>
      </c>
      <c r="E67" s="116" t="s">
        <v>177</v>
      </c>
      <c r="F67" s="4" t="s">
        <v>177</v>
      </c>
      <c r="G67" s="4" t="s">
        <v>20</v>
      </c>
      <c r="H67" s="506">
        <v>1</v>
      </c>
      <c r="I67" s="515" t="s">
        <v>21</v>
      </c>
      <c r="J67" s="157">
        <v>0.2</v>
      </c>
      <c r="K67" s="516">
        <v>12</v>
      </c>
      <c r="L67" s="517" t="s">
        <v>178</v>
      </c>
      <c r="M67" s="517" t="s">
        <v>23</v>
      </c>
      <c r="N67" s="53" t="s">
        <v>24</v>
      </c>
      <c r="O67" s="106">
        <v>1</v>
      </c>
      <c r="P67" s="108" t="s">
        <v>189</v>
      </c>
      <c r="Q67" s="156">
        <f t="shared" ref="Q67:Q90" si="7">+(100/4)/100</f>
        <v>0.25</v>
      </c>
      <c r="R67" s="104">
        <v>43831</v>
      </c>
      <c r="S67" s="271">
        <v>43921</v>
      </c>
      <c r="T67" s="268">
        <f t="shared" si="4"/>
        <v>0.05</v>
      </c>
      <c r="U67" s="453" t="s">
        <v>24</v>
      </c>
      <c r="V67" s="364">
        <v>0.33</v>
      </c>
      <c r="W67" s="457" t="s">
        <v>553</v>
      </c>
      <c r="X67" s="276">
        <f t="shared" si="0"/>
        <v>8.2500000000000004E-2</v>
      </c>
      <c r="Y67" s="364">
        <v>0.33</v>
      </c>
      <c r="Z67" s="457"/>
      <c r="AA67" s="373">
        <f t="shared" si="1"/>
        <v>8.2500000000000004E-2</v>
      </c>
      <c r="AB67" s="268">
        <f t="shared" si="5"/>
        <v>2.7225000000000003E-2</v>
      </c>
      <c r="AC67" s="269">
        <f t="shared" si="3"/>
        <v>1.6500000000000001E-2</v>
      </c>
    </row>
    <row r="68" spans="2:29" s="133" customFormat="1" ht="34.9" customHeight="1">
      <c r="B68" s="515" t="s">
        <v>44</v>
      </c>
      <c r="C68" s="515" t="s">
        <v>45</v>
      </c>
      <c r="D68" s="515"/>
      <c r="E68" s="116" t="s">
        <v>177</v>
      </c>
      <c r="F68" s="4" t="s">
        <v>177</v>
      </c>
      <c r="G68" s="4" t="s">
        <v>20</v>
      </c>
      <c r="H68" s="506"/>
      <c r="I68" s="515"/>
      <c r="J68" s="157">
        <v>0.2</v>
      </c>
      <c r="K68" s="516"/>
      <c r="L68" s="517"/>
      <c r="M68" s="517"/>
      <c r="N68" s="53" t="s">
        <v>24</v>
      </c>
      <c r="O68" s="106">
        <v>2</v>
      </c>
      <c r="P68" s="108" t="s">
        <v>190</v>
      </c>
      <c r="Q68" s="156">
        <f t="shared" si="7"/>
        <v>0.25</v>
      </c>
      <c r="R68" s="104">
        <v>43922</v>
      </c>
      <c r="S68" s="271">
        <v>44012</v>
      </c>
      <c r="T68" s="268">
        <f t="shared" si="4"/>
        <v>0.05</v>
      </c>
      <c r="U68" s="453" t="s">
        <v>24</v>
      </c>
      <c r="V68" s="364"/>
      <c r="W68" s="291"/>
      <c r="X68" s="276">
        <f t="shared" si="0"/>
        <v>0</v>
      </c>
      <c r="Y68" s="364">
        <v>0.33</v>
      </c>
      <c r="Z68" s="457" t="s">
        <v>842</v>
      </c>
      <c r="AA68" s="373">
        <f t="shared" si="1"/>
        <v>8.2500000000000004E-2</v>
      </c>
      <c r="AB68" s="268">
        <f t="shared" si="5"/>
        <v>2.7225000000000003E-2</v>
      </c>
      <c r="AC68" s="269">
        <f t="shared" si="3"/>
        <v>0</v>
      </c>
    </row>
    <row r="69" spans="2:29" s="133" customFormat="1" ht="34.9" customHeight="1">
      <c r="B69" s="515" t="s">
        <v>44</v>
      </c>
      <c r="C69" s="515" t="s">
        <v>45</v>
      </c>
      <c r="D69" s="515"/>
      <c r="E69" s="116" t="s">
        <v>177</v>
      </c>
      <c r="F69" s="4" t="s">
        <v>177</v>
      </c>
      <c r="G69" s="4" t="s">
        <v>20</v>
      </c>
      <c r="H69" s="506"/>
      <c r="I69" s="515"/>
      <c r="J69" s="157">
        <v>0.2</v>
      </c>
      <c r="K69" s="516"/>
      <c r="L69" s="517"/>
      <c r="M69" s="517"/>
      <c r="N69" s="53" t="s">
        <v>24</v>
      </c>
      <c r="O69" s="106">
        <v>3</v>
      </c>
      <c r="P69" s="108" t="s">
        <v>191</v>
      </c>
      <c r="Q69" s="156">
        <f t="shared" si="7"/>
        <v>0.25</v>
      </c>
      <c r="R69" s="104">
        <v>44013</v>
      </c>
      <c r="S69" s="103">
        <v>44104</v>
      </c>
      <c r="T69" s="105">
        <f t="shared" si="4"/>
        <v>0.05</v>
      </c>
      <c r="U69" s="102" t="s">
        <v>24</v>
      </c>
      <c r="V69" s="218"/>
      <c r="W69" s="62"/>
      <c r="X69" s="276">
        <f t="shared" si="0"/>
        <v>0</v>
      </c>
      <c r="Y69" s="290"/>
      <c r="Z69" s="291"/>
      <c r="AA69" s="373">
        <f t="shared" si="1"/>
        <v>0</v>
      </c>
      <c r="AB69" s="105">
        <f t="shared" si="5"/>
        <v>0</v>
      </c>
      <c r="AC69" s="269">
        <f t="shared" si="3"/>
        <v>0</v>
      </c>
    </row>
    <row r="70" spans="2:29" s="133" customFormat="1" ht="34.9" customHeight="1">
      <c r="B70" s="515" t="s">
        <v>44</v>
      </c>
      <c r="C70" s="515" t="s">
        <v>45</v>
      </c>
      <c r="D70" s="515"/>
      <c r="E70" s="116" t="s">
        <v>177</v>
      </c>
      <c r="F70" s="4" t="s">
        <v>177</v>
      </c>
      <c r="G70" s="4" t="s">
        <v>20</v>
      </c>
      <c r="H70" s="506"/>
      <c r="I70" s="515"/>
      <c r="J70" s="157">
        <v>0.2</v>
      </c>
      <c r="K70" s="516"/>
      <c r="L70" s="517"/>
      <c r="M70" s="517"/>
      <c r="N70" s="53" t="s">
        <v>24</v>
      </c>
      <c r="O70" s="106">
        <v>4</v>
      </c>
      <c r="P70" s="108" t="s">
        <v>192</v>
      </c>
      <c r="Q70" s="156">
        <f t="shared" si="7"/>
        <v>0.25</v>
      </c>
      <c r="R70" s="104">
        <v>44105</v>
      </c>
      <c r="S70" s="103">
        <v>44196</v>
      </c>
      <c r="T70" s="105">
        <f t="shared" ref="T70:T133" si="8">+J70*Q70</f>
        <v>0.05</v>
      </c>
      <c r="U70" s="102" t="s">
        <v>24</v>
      </c>
      <c r="V70" s="219"/>
      <c r="W70" s="62"/>
      <c r="X70" s="276">
        <f t="shared" ref="X70:X136" si="9">+V70*Q70</f>
        <v>0</v>
      </c>
      <c r="Y70" s="266"/>
      <c r="Z70" s="291"/>
      <c r="AA70" s="373">
        <f t="shared" ref="AA70:AA133" si="10">Y70*Q70</f>
        <v>0</v>
      </c>
      <c r="AB70" s="105">
        <f t="shared" si="5"/>
        <v>0</v>
      </c>
      <c r="AC70" s="269">
        <f t="shared" si="3"/>
        <v>0</v>
      </c>
    </row>
    <row r="71" spans="2:29" s="133" customFormat="1" ht="34.9" customHeight="1">
      <c r="B71" s="515" t="s">
        <v>44</v>
      </c>
      <c r="C71" s="515" t="s">
        <v>45</v>
      </c>
      <c r="D71" s="515" t="s">
        <v>19</v>
      </c>
      <c r="E71" s="116" t="s">
        <v>177</v>
      </c>
      <c r="F71" s="4" t="s">
        <v>177</v>
      </c>
      <c r="G71" s="4" t="s">
        <v>20</v>
      </c>
      <c r="H71" s="506">
        <v>2</v>
      </c>
      <c r="I71" s="515" t="s">
        <v>98</v>
      </c>
      <c r="J71" s="157">
        <v>0.2</v>
      </c>
      <c r="K71" s="516">
        <v>50</v>
      </c>
      <c r="L71" s="517" t="s">
        <v>179</v>
      </c>
      <c r="M71" s="517" t="s">
        <v>180</v>
      </c>
      <c r="N71" s="53" t="s">
        <v>24</v>
      </c>
      <c r="O71" s="106">
        <v>1</v>
      </c>
      <c r="P71" s="108" t="s">
        <v>193</v>
      </c>
      <c r="Q71" s="156">
        <f t="shared" si="7"/>
        <v>0.25</v>
      </c>
      <c r="R71" s="104">
        <v>43831</v>
      </c>
      <c r="S71" s="271">
        <v>43921</v>
      </c>
      <c r="T71" s="268">
        <f t="shared" si="8"/>
        <v>0.05</v>
      </c>
      <c r="U71" s="453" t="s">
        <v>24</v>
      </c>
      <c r="V71" s="365">
        <v>1</v>
      </c>
      <c r="W71" s="457" t="s">
        <v>556</v>
      </c>
      <c r="X71" s="276">
        <f t="shared" si="9"/>
        <v>0.25</v>
      </c>
      <c r="Y71" s="365">
        <v>1</v>
      </c>
      <c r="Z71" s="458" t="s">
        <v>845</v>
      </c>
      <c r="AA71" s="373">
        <f t="shared" si="10"/>
        <v>0.25</v>
      </c>
      <c r="AB71" s="268">
        <f t="shared" si="5"/>
        <v>0.25</v>
      </c>
      <c r="AC71" s="269">
        <f t="shared" ref="AC71:AC134" si="11">X71*J71</f>
        <v>0.05</v>
      </c>
    </row>
    <row r="72" spans="2:29" s="133" customFormat="1" ht="34.9" customHeight="1">
      <c r="B72" s="515" t="s">
        <v>44</v>
      </c>
      <c r="C72" s="515" t="s">
        <v>45</v>
      </c>
      <c r="D72" s="515" t="s">
        <v>19</v>
      </c>
      <c r="E72" s="116" t="s">
        <v>177</v>
      </c>
      <c r="F72" s="4" t="s">
        <v>177</v>
      </c>
      <c r="G72" s="4" t="s">
        <v>20</v>
      </c>
      <c r="H72" s="506"/>
      <c r="I72" s="515"/>
      <c r="J72" s="157">
        <v>0.2</v>
      </c>
      <c r="K72" s="516"/>
      <c r="L72" s="517"/>
      <c r="M72" s="517"/>
      <c r="N72" s="53" t="s">
        <v>24</v>
      </c>
      <c r="O72" s="106">
        <v>2</v>
      </c>
      <c r="P72" s="108" t="s">
        <v>194</v>
      </c>
      <c r="Q72" s="156">
        <f t="shared" si="7"/>
        <v>0.25</v>
      </c>
      <c r="R72" s="104">
        <v>43922</v>
      </c>
      <c r="S72" s="271">
        <v>44012</v>
      </c>
      <c r="T72" s="268">
        <f t="shared" si="8"/>
        <v>0.05</v>
      </c>
      <c r="U72" s="453" t="s">
        <v>24</v>
      </c>
      <c r="V72" s="365"/>
      <c r="W72" s="291"/>
      <c r="X72" s="276">
        <f t="shared" si="9"/>
        <v>0</v>
      </c>
      <c r="Y72" s="365">
        <v>1</v>
      </c>
      <c r="Z72" s="458" t="s">
        <v>845</v>
      </c>
      <c r="AA72" s="373">
        <f t="shared" si="10"/>
        <v>0.25</v>
      </c>
      <c r="AB72" s="268">
        <f t="shared" si="5"/>
        <v>0.25</v>
      </c>
      <c r="AC72" s="269">
        <f t="shared" si="11"/>
        <v>0</v>
      </c>
    </row>
    <row r="73" spans="2:29" s="133" customFormat="1" ht="34.9" customHeight="1">
      <c r="B73" s="515" t="s">
        <v>44</v>
      </c>
      <c r="C73" s="515" t="s">
        <v>45</v>
      </c>
      <c r="D73" s="515" t="s">
        <v>19</v>
      </c>
      <c r="E73" s="116" t="s">
        <v>177</v>
      </c>
      <c r="F73" s="4" t="s">
        <v>177</v>
      </c>
      <c r="G73" s="4" t="s">
        <v>20</v>
      </c>
      <c r="H73" s="506"/>
      <c r="I73" s="515"/>
      <c r="J73" s="157">
        <v>0.2</v>
      </c>
      <c r="K73" s="516"/>
      <c r="L73" s="517"/>
      <c r="M73" s="517"/>
      <c r="N73" s="53" t="s">
        <v>24</v>
      </c>
      <c r="O73" s="106">
        <v>3</v>
      </c>
      <c r="P73" s="108" t="s">
        <v>194</v>
      </c>
      <c r="Q73" s="156">
        <f t="shared" si="7"/>
        <v>0.25</v>
      </c>
      <c r="R73" s="104">
        <v>44013</v>
      </c>
      <c r="S73" s="103">
        <v>44104</v>
      </c>
      <c r="T73" s="105">
        <f t="shared" si="8"/>
        <v>0.05</v>
      </c>
      <c r="U73" s="102" t="s">
        <v>24</v>
      </c>
      <c r="V73" s="219"/>
      <c r="W73" s="62"/>
      <c r="X73" s="276">
        <f t="shared" si="9"/>
        <v>0</v>
      </c>
      <c r="Y73" s="266"/>
      <c r="Z73" s="291"/>
      <c r="AA73" s="373">
        <f t="shared" si="10"/>
        <v>0</v>
      </c>
      <c r="AB73" s="105">
        <f t="shared" si="5"/>
        <v>0</v>
      </c>
      <c r="AC73" s="269">
        <f t="shared" si="11"/>
        <v>0</v>
      </c>
    </row>
    <row r="74" spans="2:29" s="133" customFormat="1" ht="34.9" customHeight="1">
      <c r="B74" s="515" t="s">
        <v>44</v>
      </c>
      <c r="C74" s="515" t="s">
        <v>45</v>
      </c>
      <c r="D74" s="515" t="s">
        <v>19</v>
      </c>
      <c r="E74" s="116" t="s">
        <v>177</v>
      </c>
      <c r="F74" s="4" t="s">
        <v>177</v>
      </c>
      <c r="G74" s="4" t="s">
        <v>20</v>
      </c>
      <c r="H74" s="506"/>
      <c r="I74" s="515"/>
      <c r="J74" s="157">
        <v>0.2</v>
      </c>
      <c r="K74" s="516"/>
      <c r="L74" s="517"/>
      <c r="M74" s="517"/>
      <c r="N74" s="53" t="s">
        <v>24</v>
      </c>
      <c r="O74" s="106">
        <v>4</v>
      </c>
      <c r="P74" s="108" t="s">
        <v>193</v>
      </c>
      <c r="Q74" s="156">
        <f t="shared" si="7"/>
        <v>0.25</v>
      </c>
      <c r="R74" s="104">
        <v>44105</v>
      </c>
      <c r="S74" s="103">
        <v>44196</v>
      </c>
      <c r="T74" s="105">
        <f t="shared" si="8"/>
        <v>0.05</v>
      </c>
      <c r="U74" s="102" t="s">
        <v>24</v>
      </c>
      <c r="V74" s="219"/>
      <c r="W74" s="62"/>
      <c r="X74" s="276">
        <f t="shared" si="9"/>
        <v>0</v>
      </c>
      <c r="Y74" s="266"/>
      <c r="Z74" s="291"/>
      <c r="AA74" s="373">
        <f t="shared" si="10"/>
        <v>0</v>
      </c>
      <c r="AB74" s="105">
        <f t="shared" si="5"/>
        <v>0</v>
      </c>
      <c r="AC74" s="269">
        <f t="shared" si="11"/>
        <v>0</v>
      </c>
    </row>
    <row r="75" spans="2:29" s="133" customFormat="1" ht="34.9" customHeight="1">
      <c r="B75" s="515" t="s">
        <v>44</v>
      </c>
      <c r="C75" s="515" t="s">
        <v>45</v>
      </c>
      <c r="D75" s="515" t="s">
        <v>19</v>
      </c>
      <c r="E75" s="116" t="s">
        <v>177</v>
      </c>
      <c r="F75" s="4" t="s">
        <v>177</v>
      </c>
      <c r="G75" s="4" t="s">
        <v>20</v>
      </c>
      <c r="H75" s="506">
        <v>3</v>
      </c>
      <c r="I75" s="515" t="s">
        <v>188</v>
      </c>
      <c r="J75" s="157">
        <v>0.15</v>
      </c>
      <c r="K75" s="516">
        <v>50</v>
      </c>
      <c r="L75" s="516" t="s">
        <v>181</v>
      </c>
      <c r="M75" s="516" t="s">
        <v>182</v>
      </c>
      <c r="N75" s="53" t="s">
        <v>24</v>
      </c>
      <c r="O75" s="106">
        <v>1</v>
      </c>
      <c r="P75" s="108" t="s">
        <v>195</v>
      </c>
      <c r="Q75" s="156">
        <f t="shared" si="7"/>
        <v>0.25</v>
      </c>
      <c r="R75" s="104">
        <v>43831</v>
      </c>
      <c r="S75" s="271">
        <v>43921</v>
      </c>
      <c r="T75" s="268">
        <f t="shared" si="8"/>
        <v>3.7499999999999999E-2</v>
      </c>
      <c r="U75" s="453" t="s">
        <v>24</v>
      </c>
      <c r="V75" s="365">
        <v>0.57999999999999996</v>
      </c>
      <c r="W75" s="459" t="s">
        <v>559</v>
      </c>
      <c r="X75" s="276">
        <f t="shared" si="9"/>
        <v>0.14499999999999999</v>
      </c>
      <c r="Y75" s="365">
        <v>1</v>
      </c>
      <c r="Z75" s="458" t="s">
        <v>845</v>
      </c>
      <c r="AA75" s="373">
        <f t="shared" si="10"/>
        <v>0.25</v>
      </c>
      <c r="AB75" s="268">
        <f t="shared" si="5"/>
        <v>0.25</v>
      </c>
      <c r="AC75" s="269">
        <f t="shared" si="11"/>
        <v>2.1749999999999999E-2</v>
      </c>
    </row>
    <row r="76" spans="2:29" s="133" customFormat="1" ht="34.9" customHeight="1">
      <c r="B76" s="515" t="s">
        <v>44</v>
      </c>
      <c r="C76" s="515" t="s">
        <v>45</v>
      </c>
      <c r="D76" s="515" t="s">
        <v>19</v>
      </c>
      <c r="E76" s="116" t="s">
        <v>177</v>
      </c>
      <c r="F76" s="4" t="s">
        <v>177</v>
      </c>
      <c r="G76" s="4" t="s">
        <v>20</v>
      </c>
      <c r="H76" s="506"/>
      <c r="I76" s="515"/>
      <c r="J76" s="157">
        <v>0.15</v>
      </c>
      <c r="K76" s="516"/>
      <c r="L76" s="516"/>
      <c r="M76" s="516"/>
      <c r="N76" s="53" t="s">
        <v>24</v>
      </c>
      <c r="O76" s="106">
        <v>2</v>
      </c>
      <c r="P76" s="108" t="s">
        <v>196</v>
      </c>
      <c r="Q76" s="156">
        <f t="shared" si="7"/>
        <v>0.25</v>
      </c>
      <c r="R76" s="104">
        <v>43922</v>
      </c>
      <c r="S76" s="271">
        <v>44012</v>
      </c>
      <c r="T76" s="268">
        <f t="shared" si="8"/>
        <v>3.7499999999999999E-2</v>
      </c>
      <c r="U76" s="453" t="s">
        <v>24</v>
      </c>
      <c r="V76" s="365"/>
      <c r="W76" s="291"/>
      <c r="X76" s="276">
        <f t="shared" si="9"/>
        <v>0</v>
      </c>
      <c r="Y76" s="365">
        <v>1</v>
      </c>
      <c r="Z76" s="458" t="s">
        <v>845</v>
      </c>
      <c r="AA76" s="373">
        <f t="shared" si="10"/>
        <v>0.25</v>
      </c>
      <c r="AB76" s="268">
        <f t="shared" si="5"/>
        <v>0.25</v>
      </c>
      <c r="AC76" s="269">
        <f t="shared" si="11"/>
        <v>0</v>
      </c>
    </row>
    <row r="77" spans="2:29" s="133" customFormat="1" ht="34.9" customHeight="1">
      <c r="B77" s="515" t="s">
        <v>44</v>
      </c>
      <c r="C77" s="515" t="s">
        <v>45</v>
      </c>
      <c r="D77" s="515" t="s">
        <v>19</v>
      </c>
      <c r="E77" s="116" t="s">
        <v>177</v>
      </c>
      <c r="F77" s="4" t="s">
        <v>177</v>
      </c>
      <c r="G77" s="4" t="s">
        <v>20</v>
      </c>
      <c r="H77" s="506"/>
      <c r="I77" s="515"/>
      <c r="J77" s="157">
        <v>0.15</v>
      </c>
      <c r="K77" s="516"/>
      <c r="L77" s="516"/>
      <c r="M77" s="516"/>
      <c r="N77" s="53" t="s">
        <v>24</v>
      </c>
      <c r="O77" s="106">
        <v>3</v>
      </c>
      <c r="P77" s="108" t="s">
        <v>196</v>
      </c>
      <c r="Q77" s="156">
        <f t="shared" si="7"/>
        <v>0.25</v>
      </c>
      <c r="R77" s="104">
        <v>44013</v>
      </c>
      <c r="S77" s="103">
        <v>44104</v>
      </c>
      <c r="T77" s="105">
        <f t="shared" si="8"/>
        <v>3.7499999999999999E-2</v>
      </c>
      <c r="U77" s="102" t="s">
        <v>24</v>
      </c>
      <c r="V77" s="219"/>
      <c r="W77" s="62"/>
      <c r="X77" s="276">
        <f t="shared" si="9"/>
        <v>0</v>
      </c>
      <c r="Y77" s="266"/>
      <c r="Z77" s="291"/>
      <c r="AA77" s="373">
        <f t="shared" si="10"/>
        <v>0</v>
      </c>
      <c r="AB77" s="105">
        <f t="shared" si="5"/>
        <v>0</v>
      </c>
      <c r="AC77" s="269">
        <f t="shared" si="11"/>
        <v>0</v>
      </c>
    </row>
    <row r="78" spans="2:29" s="133" customFormat="1" ht="34.9" customHeight="1">
      <c r="B78" s="515" t="s">
        <v>44</v>
      </c>
      <c r="C78" s="515" t="s">
        <v>45</v>
      </c>
      <c r="D78" s="515" t="s">
        <v>19</v>
      </c>
      <c r="E78" s="116" t="s">
        <v>177</v>
      </c>
      <c r="F78" s="4" t="s">
        <v>177</v>
      </c>
      <c r="G78" s="4" t="s">
        <v>20</v>
      </c>
      <c r="H78" s="506"/>
      <c r="I78" s="515"/>
      <c r="J78" s="157">
        <v>0.15</v>
      </c>
      <c r="K78" s="516"/>
      <c r="L78" s="516"/>
      <c r="M78" s="516"/>
      <c r="N78" s="53" t="s">
        <v>24</v>
      </c>
      <c r="O78" s="106">
        <v>4</v>
      </c>
      <c r="P78" s="108" t="s">
        <v>195</v>
      </c>
      <c r="Q78" s="156">
        <f t="shared" si="7"/>
        <v>0.25</v>
      </c>
      <c r="R78" s="104">
        <v>44105</v>
      </c>
      <c r="S78" s="103">
        <v>44196</v>
      </c>
      <c r="T78" s="105">
        <f t="shared" si="8"/>
        <v>3.7499999999999999E-2</v>
      </c>
      <c r="U78" s="102" t="s">
        <v>24</v>
      </c>
      <c r="V78" s="221"/>
      <c r="W78" s="55"/>
      <c r="X78" s="276">
        <f t="shared" si="9"/>
        <v>0</v>
      </c>
      <c r="Y78" s="347"/>
      <c r="Z78" s="348"/>
      <c r="AA78" s="373">
        <f t="shared" si="10"/>
        <v>0</v>
      </c>
      <c r="AB78" s="105">
        <f t="shared" si="5"/>
        <v>0</v>
      </c>
      <c r="AC78" s="269">
        <f t="shared" si="11"/>
        <v>0</v>
      </c>
    </row>
    <row r="79" spans="2:29" s="133" customFormat="1" ht="34.9" customHeight="1">
      <c r="B79" s="515" t="s">
        <v>44</v>
      </c>
      <c r="C79" s="515" t="s">
        <v>45</v>
      </c>
      <c r="D79" s="515" t="s">
        <v>19</v>
      </c>
      <c r="E79" s="116" t="s">
        <v>177</v>
      </c>
      <c r="F79" s="4" t="s">
        <v>177</v>
      </c>
      <c r="G79" s="4" t="s">
        <v>20</v>
      </c>
      <c r="H79" s="506">
        <v>4</v>
      </c>
      <c r="I79" s="515" t="s">
        <v>100</v>
      </c>
      <c r="J79" s="157">
        <v>0.2</v>
      </c>
      <c r="K79" s="516">
        <v>50</v>
      </c>
      <c r="L79" s="516" t="s">
        <v>183</v>
      </c>
      <c r="M79" s="516" t="s">
        <v>184</v>
      </c>
      <c r="N79" s="53" t="s">
        <v>24</v>
      </c>
      <c r="O79" s="106">
        <v>1</v>
      </c>
      <c r="P79" s="108" t="s">
        <v>197</v>
      </c>
      <c r="Q79" s="156">
        <f t="shared" si="7"/>
        <v>0.25</v>
      </c>
      <c r="R79" s="104">
        <v>43831</v>
      </c>
      <c r="S79" s="271">
        <v>43921</v>
      </c>
      <c r="T79" s="268">
        <f t="shared" si="8"/>
        <v>0.05</v>
      </c>
      <c r="U79" s="453" t="s">
        <v>24</v>
      </c>
      <c r="V79" s="460">
        <v>1</v>
      </c>
      <c r="W79" s="459" t="s">
        <v>562</v>
      </c>
      <c r="X79" s="276">
        <f t="shared" si="9"/>
        <v>0.25</v>
      </c>
      <c r="Y79" s="365">
        <v>1</v>
      </c>
      <c r="Z79" s="458" t="s">
        <v>845</v>
      </c>
      <c r="AA79" s="373">
        <f t="shared" si="10"/>
        <v>0.25</v>
      </c>
      <c r="AB79" s="268">
        <f t="shared" si="5"/>
        <v>0.25</v>
      </c>
      <c r="AC79" s="269">
        <f t="shared" si="11"/>
        <v>0.05</v>
      </c>
    </row>
    <row r="80" spans="2:29" s="133" customFormat="1" ht="34.9" customHeight="1">
      <c r="B80" s="515" t="s">
        <v>44</v>
      </c>
      <c r="C80" s="515" t="s">
        <v>45</v>
      </c>
      <c r="D80" s="515" t="s">
        <v>19</v>
      </c>
      <c r="E80" s="116" t="s">
        <v>177</v>
      </c>
      <c r="F80" s="4" t="s">
        <v>177</v>
      </c>
      <c r="G80" s="4" t="s">
        <v>20</v>
      </c>
      <c r="H80" s="506"/>
      <c r="I80" s="515"/>
      <c r="J80" s="157">
        <v>0.2</v>
      </c>
      <c r="K80" s="516"/>
      <c r="L80" s="516"/>
      <c r="M80" s="516"/>
      <c r="N80" s="53" t="s">
        <v>24</v>
      </c>
      <c r="O80" s="106">
        <v>2</v>
      </c>
      <c r="P80" s="108" t="s">
        <v>198</v>
      </c>
      <c r="Q80" s="156">
        <f t="shared" si="7"/>
        <v>0.25</v>
      </c>
      <c r="R80" s="104">
        <v>43922</v>
      </c>
      <c r="S80" s="271">
        <v>44012</v>
      </c>
      <c r="T80" s="268">
        <f t="shared" si="8"/>
        <v>0.05</v>
      </c>
      <c r="U80" s="453" t="s">
        <v>24</v>
      </c>
      <c r="V80" s="460"/>
      <c r="W80" s="291"/>
      <c r="X80" s="276">
        <f t="shared" si="9"/>
        <v>0</v>
      </c>
      <c r="Y80" s="365">
        <v>1</v>
      </c>
      <c r="Z80" s="458" t="s">
        <v>845</v>
      </c>
      <c r="AA80" s="373">
        <f t="shared" si="10"/>
        <v>0.25</v>
      </c>
      <c r="AB80" s="268">
        <f t="shared" si="5"/>
        <v>0.25</v>
      </c>
      <c r="AC80" s="269">
        <f t="shared" si="11"/>
        <v>0</v>
      </c>
    </row>
    <row r="81" spans="2:29" s="133" customFormat="1" ht="34.9" customHeight="1">
      <c r="B81" s="515" t="s">
        <v>44</v>
      </c>
      <c r="C81" s="515" t="s">
        <v>45</v>
      </c>
      <c r="D81" s="515" t="s">
        <v>19</v>
      </c>
      <c r="E81" s="116" t="s">
        <v>177</v>
      </c>
      <c r="F81" s="4" t="s">
        <v>177</v>
      </c>
      <c r="G81" s="4" t="s">
        <v>20</v>
      </c>
      <c r="H81" s="506"/>
      <c r="I81" s="515"/>
      <c r="J81" s="157">
        <v>0.2</v>
      </c>
      <c r="K81" s="516"/>
      <c r="L81" s="516"/>
      <c r="M81" s="516"/>
      <c r="N81" s="53" t="s">
        <v>24</v>
      </c>
      <c r="O81" s="106">
        <v>3</v>
      </c>
      <c r="P81" s="108" t="s">
        <v>198</v>
      </c>
      <c r="Q81" s="156">
        <f t="shared" si="7"/>
        <v>0.25</v>
      </c>
      <c r="R81" s="104">
        <v>44013</v>
      </c>
      <c r="S81" s="103">
        <v>44104</v>
      </c>
      <c r="T81" s="105">
        <f t="shared" si="8"/>
        <v>0.05</v>
      </c>
      <c r="U81" s="102" t="s">
        <v>24</v>
      </c>
      <c r="V81" s="221"/>
      <c r="W81" s="55"/>
      <c r="X81" s="276">
        <f t="shared" si="9"/>
        <v>0</v>
      </c>
      <c r="Y81" s="347"/>
      <c r="Z81" s="348"/>
      <c r="AA81" s="373">
        <f t="shared" si="10"/>
        <v>0</v>
      </c>
      <c r="AB81" s="105">
        <f t="shared" si="5"/>
        <v>0</v>
      </c>
      <c r="AC81" s="269">
        <f t="shared" si="11"/>
        <v>0</v>
      </c>
    </row>
    <row r="82" spans="2:29" s="133" customFormat="1" ht="34.9" customHeight="1">
      <c r="B82" s="515" t="s">
        <v>44</v>
      </c>
      <c r="C82" s="515" t="s">
        <v>45</v>
      </c>
      <c r="D82" s="515" t="s">
        <v>19</v>
      </c>
      <c r="E82" s="116" t="s">
        <v>177</v>
      </c>
      <c r="F82" s="4" t="s">
        <v>177</v>
      </c>
      <c r="G82" s="4" t="s">
        <v>20</v>
      </c>
      <c r="H82" s="506"/>
      <c r="I82" s="515"/>
      <c r="J82" s="157">
        <v>0.2</v>
      </c>
      <c r="K82" s="516"/>
      <c r="L82" s="516"/>
      <c r="M82" s="516"/>
      <c r="N82" s="53" t="s">
        <v>24</v>
      </c>
      <c r="O82" s="106">
        <v>4</v>
      </c>
      <c r="P82" s="108" t="s">
        <v>197</v>
      </c>
      <c r="Q82" s="156">
        <f t="shared" si="7"/>
        <v>0.25</v>
      </c>
      <c r="R82" s="104">
        <v>44105</v>
      </c>
      <c r="S82" s="103">
        <v>44196</v>
      </c>
      <c r="T82" s="105">
        <f t="shared" si="8"/>
        <v>0.05</v>
      </c>
      <c r="U82" s="102" t="s">
        <v>24</v>
      </c>
      <c r="V82" s="221"/>
      <c r="W82" s="55"/>
      <c r="X82" s="276">
        <f t="shared" si="9"/>
        <v>0</v>
      </c>
      <c r="Y82" s="347"/>
      <c r="Z82" s="348"/>
      <c r="AA82" s="373">
        <f t="shared" si="10"/>
        <v>0</v>
      </c>
      <c r="AB82" s="105">
        <f t="shared" si="5"/>
        <v>0</v>
      </c>
      <c r="AC82" s="269">
        <f t="shared" si="11"/>
        <v>0</v>
      </c>
    </row>
    <row r="83" spans="2:29" s="133" customFormat="1" ht="34.9" customHeight="1">
      <c r="B83" s="515" t="s">
        <v>44</v>
      </c>
      <c r="C83" s="515" t="s">
        <v>45</v>
      </c>
      <c r="D83" s="515" t="s">
        <v>19</v>
      </c>
      <c r="E83" s="116" t="s">
        <v>177</v>
      </c>
      <c r="F83" s="4" t="s">
        <v>177</v>
      </c>
      <c r="G83" s="4" t="s">
        <v>20</v>
      </c>
      <c r="H83" s="506">
        <v>5</v>
      </c>
      <c r="I83" s="515" t="s">
        <v>101</v>
      </c>
      <c r="J83" s="157">
        <v>0.1</v>
      </c>
      <c r="K83" s="516">
        <v>50</v>
      </c>
      <c r="L83" s="516" t="s">
        <v>185</v>
      </c>
      <c r="M83" s="516" t="s">
        <v>186</v>
      </c>
      <c r="N83" s="53" t="s">
        <v>24</v>
      </c>
      <c r="O83" s="106">
        <v>1</v>
      </c>
      <c r="P83" s="108" t="s">
        <v>199</v>
      </c>
      <c r="Q83" s="156">
        <f t="shared" si="7"/>
        <v>0.25</v>
      </c>
      <c r="R83" s="104">
        <v>43831</v>
      </c>
      <c r="S83" s="271">
        <v>43921</v>
      </c>
      <c r="T83" s="268">
        <f t="shared" si="8"/>
        <v>2.5000000000000001E-2</v>
      </c>
      <c r="U83" s="453" t="s">
        <v>24</v>
      </c>
      <c r="V83" s="460">
        <v>1</v>
      </c>
      <c r="W83" s="459" t="s">
        <v>564</v>
      </c>
      <c r="X83" s="276">
        <f t="shared" si="9"/>
        <v>0.25</v>
      </c>
      <c r="Y83" s="365">
        <v>1</v>
      </c>
      <c r="Z83" s="458" t="s">
        <v>845</v>
      </c>
      <c r="AA83" s="373">
        <f t="shared" si="10"/>
        <v>0.25</v>
      </c>
      <c r="AB83" s="268">
        <f t="shared" si="5"/>
        <v>0.25</v>
      </c>
      <c r="AC83" s="269">
        <f t="shared" si="11"/>
        <v>2.5000000000000001E-2</v>
      </c>
    </row>
    <row r="84" spans="2:29" s="133" customFormat="1" ht="34.9" customHeight="1">
      <c r="B84" s="515" t="s">
        <v>44</v>
      </c>
      <c r="C84" s="515" t="s">
        <v>45</v>
      </c>
      <c r="D84" s="515" t="s">
        <v>19</v>
      </c>
      <c r="E84" s="116" t="s">
        <v>177</v>
      </c>
      <c r="F84" s="4" t="s">
        <v>177</v>
      </c>
      <c r="G84" s="4" t="s">
        <v>20</v>
      </c>
      <c r="H84" s="506"/>
      <c r="I84" s="515"/>
      <c r="J84" s="157">
        <v>0.1</v>
      </c>
      <c r="K84" s="516"/>
      <c r="L84" s="516"/>
      <c r="M84" s="516"/>
      <c r="N84" s="53" t="s">
        <v>24</v>
      </c>
      <c r="O84" s="106">
        <v>2</v>
      </c>
      <c r="P84" s="108" t="s">
        <v>200</v>
      </c>
      <c r="Q84" s="156">
        <f t="shared" si="7"/>
        <v>0.25</v>
      </c>
      <c r="R84" s="104">
        <v>43922</v>
      </c>
      <c r="S84" s="271">
        <v>44012</v>
      </c>
      <c r="T84" s="268">
        <f t="shared" si="8"/>
        <v>2.5000000000000001E-2</v>
      </c>
      <c r="U84" s="453" t="s">
        <v>24</v>
      </c>
      <c r="V84" s="460"/>
      <c r="W84" s="348"/>
      <c r="X84" s="276">
        <f t="shared" si="9"/>
        <v>0</v>
      </c>
      <c r="Y84" s="365">
        <v>1</v>
      </c>
      <c r="Z84" s="458" t="s">
        <v>845</v>
      </c>
      <c r="AA84" s="373">
        <f t="shared" si="10"/>
        <v>0.25</v>
      </c>
      <c r="AB84" s="268">
        <f t="shared" si="5"/>
        <v>0.25</v>
      </c>
      <c r="AC84" s="269">
        <f t="shared" si="11"/>
        <v>0</v>
      </c>
    </row>
    <row r="85" spans="2:29" s="133" customFormat="1" ht="34.9" customHeight="1">
      <c r="B85" s="515" t="s">
        <v>44</v>
      </c>
      <c r="C85" s="515" t="s">
        <v>45</v>
      </c>
      <c r="D85" s="515" t="s">
        <v>19</v>
      </c>
      <c r="E85" s="116" t="s">
        <v>177</v>
      </c>
      <c r="F85" s="4" t="s">
        <v>177</v>
      </c>
      <c r="G85" s="4" t="s">
        <v>20</v>
      </c>
      <c r="H85" s="506"/>
      <c r="I85" s="515"/>
      <c r="J85" s="157">
        <v>0.1</v>
      </c>
      <c r="K85" s="516"/>
      <c r="L85" s="516"/>
      <c r="M85" s="516"/>
      <c r="N85" s="53" t="s">
        <v>24</v>
      </c>
      <c r="O85" s="106">
        <v>3</v>
      </c>
      <c r="P85" s="108" t="s">
        <v>200</v>
      </c>
      <c r="Q85" s="156">
        <f t="shared" si="7"/>
        <v>0.25</v>
      </c>
      <c r="R85" s="104">
        <v>44013</v>
      </c>
      <c r="S85" s="103">
        <v>44104</v>
      </c>
      <c r="T85" s="105">
        <f t="shared" si="8"/>
        <v>2.5000000000000001E-2</v>
      </c>
      <c r="U85" s="102" t="s">
        <v>24</v>
      </c>
      <c r="V85" s="221"/>
      <c r="W85" s="62"/>
      <c r="X85" s="276">
        <f t="shared" si="9"/>
        <v>0</v>
      </c>
      <c r="Y85" s="347"/>
      <c r="Z85" s="291"/>
      <c r="AA85" s="373">
        <f t="shared" si="10"/>
        <v>0</v>
      </c>
      <c r="AB85" s="105">
        <f t="shared" ref="AB85:AB148" si="12">AA85*Y85</f>
        <v>0</v>
      </c>
      <c r="AC85" s="269">
        <f t="shared" si="11"/>
        <v>0</v>
      </c>
    </row>
    <row r="86" spans="2:29" s="133" customFormat="1" ht="34.9" customHeight="1">
      <c r="B86" s="515" t="s">
        <v>44</v>
      </c>
      <c r="C86" s="515" t="s">
        <v>45</v>
      </c>
      <c r="D86" s="515" t="s">
        <v>19</v>
      </c>
      <c r="E86" s="116" t="s">
        <v>177</v>
      </c>
      <c r="F86" s="4" t="s">
        <v>177</v>
      </c>
      <c r="G86" s="4" t="s">
        <v>20</v>
      </c>
      <c r="H86" s="506"/>
      <c r="I86" s="515"/>
      <c r="J86" s="157">
        <v>0.1</v>
      </c>
      <c r="K86" s="516"/>
      <c r="L86" s="516"/>
      <c r="M86" s="516"/>
      <c r="N86" s="53" t="s">
        <v>24</v>
      </c>
      <c r="O86" s="106">
        <v>4</v>
      </c>
      <c r="P86" s="108" t="s">
        <v>199</v>
      </c>
      <c r="Q86" s="156">
        <f t="shared" si="7"/>
        <v>0.25</v>
      </c>
      <c r="R86" s="104">
        <v>44105</v>
      </c>
      <c r="S86" s="103">
        <v>44196</v>
      </c>
      <c r="T86" s="105">
        <f t="shared" si="8"/>
        <v>2.5000000000000001E-2</v>
      </c>
      <c r="U86" s="102" t="s">
        <v>24</v>
      </c>
      <c r="V86" s="220"/>
      <c r="W86" s="62"/>
      <c r="X86" s="276">
        <f t="shared" si="9"/>
        <v>0</v>
      </c>
      <c r="Y86" s="314"/>
      <c r="Z86" s="291"/>
      <c r="AA86" s="373">
        <f t="shared" si="10"/>
        <v>0</v>
      </c>
      <c r="AB86" s="105">
        <f t="shared" si="12"/>
        <v>0</v>
      </c>
      <c r="AC86" s="269">
        <f t="shared" si="11"/>
        <v>0</v>
      </c>
    </row>
    <row r="87" spans="2:29" s="133" customFormat="1" ht="34.9" customHeight="1">
      <c r="B87" s="515" t="s">
        <v>44</v>
      </c>
      <c r="C87" s="515" t="s">
        <v>45</v>
      </c>
      <c r="D87" s="515" t="s">
        <v>19</v>
      </c>
      <c r="E87" s="116" t="s">
        <v>177</v>
      </c>
      <c r="F87" s="4" t="s">
        <v>177</v>
      </c>
      <c r="G87" s="4" t="s">
        <v>20</v>
      </c>
      <c r="H87" s="506">
        <v>6</v>
      </c>
      <c r="I87" s="515" t="s">
        <v>102</v>
      </c>
      <c r="J87" s="157">
        <v>0.15</v>
      </c>
      <c r="K87" s="516">
        <v>50</v>
      </c>
      <c r="L87" s="516" t="s">
        <v>183</v>
      </c>
      <c r="M87" s="516" t="s">
        <v>187</v>
      </c>
      <c r="N87" s="53" t="s">
        <v>24</v>
      </c>
      <c r="O87" s="106">
        <v>1</v>
      </c>
      <c r="P87" s="108" t="s">
        <v>201</v>
      </c>
      <c r="Q87" s="156">
        <f t="shared" si="7"/>
        <v>0.25</v>
      </c>
      <c r="R87" s="104">
        <v>43831</v>
      </c>
      <c r="S87" s="271">
        <v>43921</v>
      </c>
      <c r="T87" s="268">
        <f t="shared" si="8"/>
        <v>3.7499999999999999E-2</v>
      </c>
      <c r="U87" s="453" t="s">
        <v>24</v>
      </c>
      <c r="V87" s="365">
        <v>1</v>
      </c>
      <c r="W87" s="459" t="s">
        <v>566</v>
      </c>
      <c r="X87" s="276">
        <f t="shared" si="9"/>
        <v>0.25</v>
      </c>
      <c r="Y87" s="365">
        <v>1</v>
      </c>
      <c r="Z87" s="458" t="s">
        <v>845</v>
      </c>
      <c r="AA87" s="373">
        <f t="shared" si="10"/>
        <v>0.25</v>
      </c>
      <c r="AB87" s="268">
        <f t="shared" si="12"/>
        <v>0.25</v>
      </c>
      <c r="AC87" s="269">
        <f t="shared" si="11"/>
        <v>3.7499999999999999E-2</v>
      </c>
    </row>
    <row r="88" spans="2:29" s="133" customFormat="1" ht="34.9" customHeight="1">
      <c r="B88" s="515" t="s">
        <v>44</v>
      </c>
      <c r="C88" s="515" t="s">
        <v>45</v>
      </c>
      <c r="D88" s="515" t="s">
        <v>19</v>
      </c>
      <c r="E88" s="116" t="s">
        <v>177</v>
      </c>
      <c r="F88" s="4" t="s">
        <v>177</v>
      </c>
      <c r="G88" s="4" t="s">
        <v>20</v>
      </c>
      <c r="H88" s="506"/>
      <c r="I88" s="515"/>
      <c r="J88" s="157">
        <v>0.15</v>
      </c>
      <c r="K88" s="516"/>
      <c r="L88" s="516"/>
      <c r="M88" s="516"/>
      <c r="N88" s="53" t="s">
        <v>24</v>
      </c>
      <c r="O88" s="106">
        <v>2</v>
      </c>
      <c r="P88" s="108" t="s">
        <v>202</v>
      </c>
      <c r="Q88" s="156">
        <f t="shared" si="7"/>
        <v>0.25</v>
      </c>
      <c r="R88" s="104">
        <v>43922</v>
      </c>
      <c r="S88" s="271">
        <v>44012</v>
      </c>
      <c r="T88" s="268">
        <f t="shared" si="8"/>
        <v>3.7499999999999999E-2</v>
      </c>
      <c r="U88" s="453" t="s">
        <v>24</v>
      </c>
      <c r="V88" s="365"/>
      <c r="W88" s="291"/>
      <c r="X88" s="276">
        <f t="shared" si="9"/>
        <v>0</v>
      </c>
      <c r="Y88" s="365">
        <v>1</v>
      </c>
      <c r="Z88" s="458" t="s">
        <v>845</v>
      </c>
      <c r="AA88" s="373">
        <f t="shared" si="10"/>
        <v>0.25</v>
      </c>
      <c r="AB88" s="268">
        <f t="shared" si="12"/>
        <v>0.25</v>
      </c>
      <c r="AC88" s="269">
        <f t="shared" si="11"/>
        <v>0</v>
      </c>
    </row>
    <row r="89" spans="2:29" s="133" customFormat="1" ht="34.9" customHeight="1">
      <c r="B89" s="515" t="s">
        <v>44</v>
      </c>
      <c r="C89" s="515" t="s">
        <v>45</v>
      </c>
      <c r="D89" s="515" t="s">
        <v>19</v>
      </c>
      <c r="E89" s="116" t="s">
        <v>177</v>
      </c>
      <c r="F89" s="4" t="s">
        <v>177</v>
      </c>
      <c r="G89" s="4" t="s">
        <v>20</v>
      </c>
      <c r="H89" s="506"/>
      <c r="I89" s="515"/>
      <c r="J89" s="157">
        <v>0.15</v>
      </c>
      <c r="K89" s="516"/>
      <c r="L89" s="516"/>
      <c r="M89" s="516"/>
      <c r="N89" s="53" t="s">
        <v>24</v>
      </c>
      <c r="O89" s="106">
        <v>3</v>
      </c>
      <c r="P89" s="108" t="s">
        <v>202</v>
      </c>
      <c r="Q89" s="156">
        <f t="shared" si="7"/>
        <v>0.25</v>
      </c>
      <c r="R89" s="104">
        <v>44013</v>
      </c>
      <c r="S89" s="103">
        <v>44104</v>
      </c>
      <c r="T89" s="105">
        <f t="shared" si="8"/>
        <v>3.7499999999999999E-2</v>
      </c>
      <c r="U89" s="102" t="s">
        <v>24</v>
      </c>
      <c r="V89" s="219"/>
      <c r="W89" s="62"/>
      <c r="X89" s="276">
        <f t="shared" si="9"/>
        <v>0</v>
      </c>
      <c r="Y89" s="266"/>
      <c r="Z89" s="291"/>
      <c r="AA89" s="373">
        <f t="shared" si="10"/>
        <v>0</v>
      </c>
      <c r="AB89" s="105">
        <f t="shared" si="12"/>
        <v>0</v>
      </c>
      <c r="AC89" s="269">
        <f t="shared" si="11"/>
        <v>0</v>
      </c>
    </row>
    <row r="90" spans="2:29" s="133" customFormat="1" ht="34.9" customHeight="1">
      <c r="B90" s="515" t="s">
        <v>44</v>
      </c>
      <c r="C90" s="515" t="s">
        <v>45</v>
      </c>
      <c r="D90" s="515" t="s">
        <v>19</v>
      </c>
      <c r="E90" s="116" t="s">
        <v>177</v>
      </c>
      <c r="F90" s="4" t="s">
        <v>177</v>
      </c>
      <c r="G90" s="4" t="s">
        <v>20</v>
      </c>
      <c r="H90" s="506"/>
      <c r="I90" s="515"/>
      <c r="J90" s="157">
        <v>0.15</v>
      </c>
      <c r="K90" s="516"/>
      <c r="L90" s="516"/>
      <c r="M90" s="516"/>
      <c r="N90" s="53" t="s">
        <v>24</v>
      </c>
      <c r="O90" s="106">
        <v>4</v>
      </c>
      <c r="P90" s="108" t="s">
        <v>201</v>
      </c>
      <c r="Q90" s="156">
        <f t="shared" si="7"/>
        <v>0.25</v>
      </c>
      <c r="R90" s="104">
        <v>44105</v>
      </c>
      <c r="S90" s="103">
        <v>44196</v>
      </c>
      <c r="T90" s="105">
        <f t="shared" si="8"/>
        <v>3.7499999999999999E-2</v>
      </c>
      <c r="U90" s="102" t="s">
        <v>24</v>
      </c>
      <c r="V90" s="220"/>
      <c r="W90" s="62"/>
      <c r="X90" s="276">
        <f t="shared" si="9"/>
        <v>0</v>
      </c>
      <c r="Y90" s="314"/>
      <c r="Z90" s="291"/>
      <c r="AA90" s="373">
        <f t="shared" si="10"/>
        <v>0</v>
      </c>
      <c r="AB90" s="105">
        <f t="shared" si="12"/>
        <v>0</v>
      </c>
      <c r="AC90" s="269">
        <f t="shared" si="11"/>
        <v>0</v>
      </c>
    </row>
    <row r="91" spans="2:29" s="133" customFormat="1" ht="64.150000000000006" customHeight="1">
      <c r="B91" s="515" t="s">
        <v>44</v>
      </c>
      <c r="C91" s="515" t="s">
        <v>45</v>
      </c>
      <c r="D91" s="515" t="s">
        <v>19</v>
      </c>
      <c r="E91" s="116" t="s">
        <v>233</v>
      </c>
      <c r="F91" s="4" t="s">
        <v>233</v>
      </c>
      <c r="G91" s="4" t="s">
        <v>28</v>
      </c>
      <c r="H91" s="506">
        <v>1</v>
      </c>
      <c r="I91" s="515" t="s">
        <v>208</v>
      </c>
      <c r="J91" s="157">
        <v>0.1</v>
      </c>
      <c r="K91" s="516">
        <v>2</v>
      </c>
      <c r="L91" s="516" t="s">
        <v>22</v>
      </c>
      <c r="M91" s="516" t="s">
        <v>203</v>
      </c>
      <c r="N91" s="53" t="s">
        <v>204</v>
      </c>
      <c r="O91" s="106">
        <v>1</v>
      </c>
      <c r="P91" s="108" t="s">
        <v>209</v>
      </c>
      <c r="Q91" s="105">
        <v>0.3</v>
      </c>
      <c r="R91" s="104">
        <v>43862</v>
      </c>
      <c r="S91" s="271">
        <v>43951</v>
      </c>
      <c r="T91" s="268">
        <f t="shared" si="8"/>
        <v>0.03</v>
      </c>
      <c r="U91" s="323" t="s">
        <v>204</v>
      </c>
      <c r="V91" s="324">
        <v>1</v>
      </c>
      <c r="W91" s="323" t="s">
        <v>568</v>
      </c>
      <c r="X91" s="276">
        <f t="shared" si="9"/>
        <v>0.3</v>
      </c>
      <c r="Y91" s="324">
        <v>1</v>
      </c>
      <c r="Z91" s="323" t="s">
        <v>568</v>
      </c>
      <c r="AA91" s="373">
        <f t="shared" si="10"/>
        <v>0.3</v>
      </c>
      <c r="AB91" s="268">
        <f t="shared" si="12"/>
        <v>0.3</v>
      </c>
      <c r="AC91" s="269">
        <f t="shared" si="11"/>
        <v>0.03</v>
      </c>
    </row>
    <row r="92" spans="2:29" s="133" customFormat="1" ht="64.150000000000006" customHeight="1">
      <c r="B92" s="515"/>
      <c r="C92" s="515"/>
      <c r="D92" s="515"/>
      <c r="E92" s="116" t="s">
        <v>233</v>
      </c>
      <c r="F92" s="4" t="s">
        <v>233</v>
      </c>
      <c r="G92" s="4" t="s">
        <v>28</v>
      </c>
      <c r="H92" s="506"/>
      <c r="I92" s="515"/>
      <c r="J92" s="157">
        <v>0.1</v>
      </c>
      <c r="K92" s="516"/>
      <c r="L92" s="516"/>
      <c r="M92" s="516"/>
      <c r="N92" s="53" t="s">
        <v>204</v>
      </c>
      <c r="O92" s="106">
        <v>2</v>
      </c>
      <c r="P92" s="108" t="s">
        <v>210</v>
      </c>
      <c r="Q92" s="105">
        <v>0.2</v>
      </c>
      <c r="R92" s="104">
        <v>43951</v>
      </c>
      <c r="S92" s="271">
        <v>43982</v>
      </c>
      <c r="T92" s="268">
        <f t="shared" si="8"/>
        <v>2.0000000000000004E-2</v>
      </c>
      <c r="U92" s="323" t="s">
        <v>204</v>
      </c>
      <c r="V92" s="324">
        <v>1</v>
      </c>
      <c r="W92" s="323" t="s">
        <v>569</v>
      </c>
      <c r="X92" s="276">
        <f t="shared" si="9"/>
        <v>0.2</v>
      </c>
      <c r="Y92" s="324">
        <v>1</v>
      </c>
      <c r="Z92" s="323" t="s">
        <v>569</v>
      </c>
      <c r="AA92" s="373">
        <f t="shared" si="10"/>
        <v>0.2</v>
      </c>
      <c r="AB92" s="268">
        <f t="shared" si="12"/>
        <v>0.2</v>
      </c>
      <c r="AC92" s="269">
        <f t="shared" si="11"/>
        <v>2.0000000000000004E-2</v>
      </c>
    </row>
    <row r="93" spans="2:29" s="133" customFormat="1" ht="64.150000000000006" customHeight="1">
      <c r="B93" s="515"/>
      <c r="C93" s="515"/>
      <c r="D93" s="515"/>
      <c r="E93" s="116" t="s">
        <v>233</v>
      </c>
      <c r="F93" s="4" t="s">
        <v>233</v>
      </c>
      <c r="G93" s="4" t="s">
        <v>28</v>
      </c>
      <c r="H93" s="506"/>
      <c r="I93" s="515"/>
      <c r="J93" s="157">
        <v>0.1</v>
      </c>
      <c r="K93" s="516"/>
      <c r="L93" s="516"/>
      <c r="M93" s="516"/>
      <c r="N93" s="53" t="s">
        <v>204</v>
      </c>
      <c r="O93" s="106">
        <v>3</v>
      </c>
      <c r="P93" s="108" t="s">
        <v>211</v>
      </c>
      <c r="Q93" s="105">
        <v>0.4</v>
      </c>
      <c r="R93" s="104">
        <v>43983</v>
      </c>
      <c r="S93" s="103">
        <v>44073</v>
      </c>
      <c r="T93" s="105">
        <f t="shared" si="8"/>
        <v>4.0000000000000008E-2</v>
      </c>
      <c r="U93" s="159" t="s">
        <v>204</v>
      </c>
      <c r="V93" s="250">
        <v>1</v>
      </c>
      <c r="W93" s="233" t="s">
        <v>570</v>
      </c>
      <c r="X93" s="276">
        <f t="shared" si="9"/>
        <v>0.4</v>
      </c>
      <c r="Y93" s="349">
        <v>1</v>
      </c>
      <c r="Z93" s="323" t="s">
        <v>570</v>
      </c>
      <c r="AA93" s="373">
        <f t="shared" si="10"/>
        <v>0.4</v>
      </c>
      <c r="AB93" s="105">
        <f t="shared" si="12"/>
        <v>0.4</v>
      </c>
      <c r="AC93" s="269">
        <f t="shared" si="11"/>
        <v>4.0000000000000008E-2</v>
      </c>
    </row>
    <row r="94" spans="2:29" s="133" customFormat="1" ht="64.150000000000006" customHeight="1">
      <c r="B94" s="515"/>
      <c r="C94" s="515"/>
      <c r="D94" s="515"/>
      <c r="E94" s="116" t="s">
        <v>233</v>
      </c>
      <c r="F94" s="4" t="s">
        <v>233</v>
      </c>
      <c r="G94" s="4" t="s">
        <v>28</v>
      </c>
      <c r="H94" s="506"/>
      <c r="I94" s="515"/>
      <c r="J94" s="437">
        <v>0.1</v>
      </c>
      <c r="K94" s="516"/>
      <c r="L94" s="516"/>
      <c r="M94" s="516"/>
      <c r="N94" s="53" t="s">
        <v>204</v>
      </c>
      <c r="O94" s="106">
        <v>4</v>
      </c>
      <c r="P94" s="443" t="s">
        <v>212</v>
      </c>
      <c r="Q94" s="105">
        <v>0.1</v>
      </c>
      <c r="R94" s="104">
        <v>44075</v>
      </c>
      <c r="S94" s="103">
        <v>44104</v>
      </c>
      <c r="T94" s="105">
        <f t="shared" si="8"/>
        <v>1.0000000000000002E-2</v>
      </c>
      <c r="U94" s="445" t="s">
        <v>204</v>
      </c>
      <c r="V94" s="250">
        <v>1</v>
      </c>
      <c r="W94" s="445" t="s">
        <v>571</v>
      </c>
      <c r="X94" s="276">
        <f t="shared" si="9"/>
        <v>0.1</v>
      </c>
      <c r="Y94" s="349">
        <v>1</v>
      </c>
      <c r="Z94" s="323" t="s">
        <v>571</v>
      </c>
      <c r="AA94" s="431">
        <f t="shared" si="10"/>
        <v>0.1</v>
      </c>
      <c r="AB94" s="105">
        <f t="shared" si="12"/>
        <v>0.1</v>
      </c>
      <c r="AC94" s="269">
        <f t="shared" si="11"/>
        <v>1.0000000000000002E-2</v>
      </c>
    </row>
    <row r="95" spans="2:29" s="133" customFormat="1" ht="64.150000000000006" customHeight="1">
      <c r="B95" s="515"/>
      <c r="C95" s="515"/>
      <c r="D95" s="515"/>
      <c r="E95" s="116" t="s">
        <v>233</v>
      </c>
      <c r="F95" s="4" t="s">
        <v>233</v>
      </c>
      <c r="G95" s="4" t="s">
        <v>28</v>
      </c>
      <c r="H95" s="506"/>
      <c r="I95" s="515"/>
      <c r="J95" s="157">
        <v>0.1</v>
      </c>
      <c r="K95" s="516"/>
      <c r="L95" s="516"/>
      <c r="M95" s="516"/>
      <c r="N95" s="53" t="s">
        <v>204</v>
      </c>
      <c r="O95" s="106">
        <v>5</v>
      </c>
      <c r="P95" s="108" t="s">
        <v>213</v>
      </c>
      <c r="Q95" s="105">
        <v>0.3</v>
      </c>
      <c r="R95" s="104">
        <v>43862</v>
      </c>
      <c r="S95" s="271">
        <v>43951</v>
      </c>
      <c r="T95" s="268">
        <f t="shared" si="8"/>
        <v>0.03</v>
      </c>
      <c r="U95" s="323" t="s">
        <v>204</v>
      </c>
      <c r="V95" s="324">
        <v>1</v>
      </c>
      <c r="W95" s="323" t="s">
        <v>572</v>
      </c>
      <c r="X95" s="276">
        <f t="shared" si="9"/>
        <v>0.3</v>
      </c>
      <c r="Y95" s="324">
        <v>1</v>
      </c>
      <c r="Z95" s="323" t="s">
        <v>572</v>
      </c>
      <c r="AA95" s="373">
        <f t="shared" si="10"/>
        <v>0.3</v>
      </c>
      <c r="AB95" s="268">
        <f t="shared" si="12"/>
        <v>0.3</v>
      </c>
      <c r="AC95" s="269">
        <f t="shared" si="11"/>
        <v>0.03</v>
      </c>
    </row>
    <row r="96" spans="2:29" s="133" customFormat="1" ht="64.150000000000006" customHeight="1">
      <c r="B96" s="515"/>
      <c r="C96" s="515"/>
      <c r="D96" s="515"/>
      <c r="E96" s="116" t="s">
        <v>233</v>
      </c>
      <c r="F96" s="4" t="s">
        <v>233</v>
      </c>
      <c r="G96" s="4" t="s">
        <v>28</v>
      </c>
      <c r="H96" s="506"/>
      <c r="I96" s="515"/>
      <c r="J96" s="157">
        <v>0.1</v>
      </c>
      <c r="K96" s="516"/>
      <c r="L96" s="516"/>
      <c r="M96" s="516"/>
      <c r="N96" s="53" t="s">
        <v>204</v>
      </c>
      <c r="O96" s="106">
        <v>6</v>
      </c>
      <c r="P96" s="108" t="s">
        <v>210</v>
      </c>
      <c r="Q96" s="105">
        <v>0.2</v>
      </c>
      <c r="R96" s="104">
        <v>43951</v>
      </c>
      <c r="S96" s="271">
        <v>43982</v>
      </c>
      <c r="T96" s="268">
        <f t="shared" si="8"/>
        <v>2.0000000000000004E-2</v>
      </c>
      <c r="U96" s="323" t="s">
        <v>204</v>
      </c>
      <c r="V96" s="324">
        <v>1</v>
      </c>
      <c r="W96" s="323" t="s">
        <v>573</v>
      </c>
      <c r="X96" s="276">
        <f t="shared" si="9"/>
        <v>0.2</v>
      </c>
      <c r="Y96" s="324">
        <v>1</v>
      </c>
      <c r="Z96" s="323" t="s">
        <v>573</v>
      </c>
      <c r="AA96" s="373">
        <f t="shared" si="10"/>
        <v>0.2</v>
      </c>
      <c r="AB96" s="268">
        <f t="shared" si="12"/>
        <v>0.2</v>
      </c>
      <c r="AC96" s="269">
        <f t="shared" si="11"/>
        <v>2.0000000000000004E-2</v>
      </c>
    </row>
    <row r="97" spans="2:29" s="133" customFormat="1" ht="76.5" customHeight="1">
      <c r="B97" s="515"/>
      <c r="C97" s="515"/>
      <c r="D97" s="515"/>
      <c r="E97" s="116" t="s">
        <v>233</v>
      </c>
      <c r="F97" s="4" t="s">
        <v>233</v>
      </c>
      <c r="G97" s="4" t="s">
        <v>28</v>
      </c>
      <c r="H97" s="506"/>
      <c r="I97" s="515"/>
      <c r="J97" s="157">
        <v>0.1</v>
      </c>
      <c r="K97" s="516"/>
      <c r="L97" s="516"/>
      <c r="M97" s="516"/>
      <c r="N97" s="53" t="s">
        <v>204</v>
      </c>
      <c r="O97" s="106">
        <v>7</v>
      </c>
      <c r="P97" s="108" t="s">
        <v>211</v>
      </c>
      <c r="Q97" s="105">
        <v>0.4</v>
      </c>
      <c r="R97" s="104">
        <v>43983</v>
      </c>
      <c r="S97" s="103">
        <v>44073</v>
      </c>
      <c r="T97" s="105">
        <f t="shared" si="8"/>
        <v>4.0000000000000008E-2</v>
      </c>
      <c r="U97" s="159" t="s">
        <v>204</v>
      </c>
      <c r="V97" s="250">
        <v>1</v>
      </c>
      <c r="W97" s="233" t="s">
        <v>570</v>
      </c>
      <c r="X97" s="276">
        <f t="shared" si="9"/>
        <v>0.4</v>
      </c>
      <c r="Y97" s="349">
        <v>1</v>
      </c>
      <c r="Z97" s="323" t="s">
        <v>570</v>
      </c>
      <c r="AA97" s="373">
        <f t="shared" si="10"/>
        <v>0.4</v>
      </c>
      <c r="AB97" s="105">
        <f t="shared" si="12"/>
        <v>0.4</v>
      </c>
      <c r="AC97" s="269">
        <f t="shared" si="11"/>
        <v>4.0000000000000008E-2</v>
      </c>
    </row>
    <row r="98" spans="2:29" s="133" customFormat="1" ht="76.5" customHeight="1">
      <c r="B98" s="515"/>
      <c r="C98" s="515"/>
      <c r="D98" s="515"/>
      <c r="E98" s="116" t="s">
        <v>233</v>
      </c>
      <c r="F98" s="4" t="s">
        <v>233</v>
      </c>
      <c r="G98" s="4" t="s">
        <v>28</v>
      </c>
      <c r="H98" s="506"/>
      <c r="I98" s="515"/>
      <c r="J98" s="437">
        <v>0.1</v>
      </c>
      <c r="K98" s="516"/>
      <c r="L98" s="516"/>
      <c r="M98" s="516"/>
      <c r="N98" s="53" t="s">
        <v>204</v>
      </c>
      <c r="O98" s="106">
        <v>8</v>
      </c>
      <c r="P98" s="443" t="s">
        <v>212</v>
      </c>
      <c r="Q98" s="105">
        <v>0.1</v>
      </c>
      <c r="R98" s="104">
        <v>44075</v>
      </c>
      <c r="S98" s="103">
        <v>44104</v>
      </c>
      <c r="T98" s="105">
        <f t="shared" si="8"/>
        <v>1.0000000000000002E-2</v>
      </c>
      <c r="U98" s="445" t="s">
        <v>204</v>
      </c>
      <c r="V98" s="250">
        <v>1</v>
      </c>
      <c r="W98" s="445" t="s">
        <v>574</v>
      </c>
      <c r="X98" s="276">
        <f t="shared" si="9"/>
        <v>0.1</v>
      </c>
      <c r="Y98" s="349">
        <v>1</v>
      </c>
      <c r="Z98" s="323" t="s">
        <v>574</v>
      </c>
      <c r="AA98" s="431">
        <f t="shared" si="10"/>
        <v>0.1</v>
      </c>
      <c r="AB98" s="105">
        <f t="shared" si="12"/>
        <v>0.1</v>
      </c>
      <c r="AC98" s="269">
        <f t="shared" si="11"/>
        <v>1.0000000000000002E-2</v>
      </c>
    </row>
    <row r="99" spans="2:29" s="133" customFormat="1" ht="76.5" customHeight="1">
      <c r="B99" s="505" t="s">
        <v>44</v>
      </c>
      <c r="C99" s="505" t="s">
        <v>45</v>
      </c>
      <c r="D99" s="505" t="s">
        <v>19</v>
      </c>
      <c r="E99" s="116" t="s">
        <v>233</v>
      </c>
      <c r="F99" s="4" t="s">
        <v>233</v>
      </c>
      <c r="G99" s="4" t="s">
        <v>28</v>
      </c>
      <c r="H99" s="506">
        <v>2</v>
      </c>
      <c r="I99" s="515" t="s">
        <v>103</v>
      </c>
      <c r="J99" s="157">
        <v>0.1</v>
      </c>
      <c r="K99" s="516">
        <v>2</v>
      </c>
      <c r="L99" s="517" t="s">
        <v>22</v>
      </c>
      <c r="M99" s="517" t="s">
        <v>205</v>
      </c>
      <c r="N99" s="53" t="s">
        <v>204</v>
      </c>
      <c r="O99" s="106">
        <v>1</v>
      </c>
      <c r="P99" s="108" t="s">
        <v>214</v>
      </c>
      <c r="Q99" s="105">
        <v>0.5</v>
      </c>
      <c r="R99" s="104">
        <v>43831</v>
      </c>
      <c r="S99" s="271">
        <v>43981</v>
      </c>
      <c r="T99" s="268">
        <f t="shared" si="8"/>
        <v>0.05</v>
      </c>
      <c r="U99" s="323" t="s">
        <v>204</v>
      </c>
      <c r="V99" s="365">
        <v>0.5</v>
      </c>
      <c r="W99" s="348" t="s">
        <v>575</v>
      </c>
      <c r="X99" s="276">
        <f t="shared" si="9"/>
        <v>0.25</v>
      </c>
      <c r="Y99" s="365">
        <v>1</v>
      </c>
      <c r="Z99" s="348" t="s">
        <v>818</v>
      </c>
      <c r="AA99" s="373">
        <f t="shared" si="10"/>
        <v>0.5</v>
      </c>
      <c r="AB99" s="268">
        <f t="shared" si="12"/>
        <v>0.5</v>
      </c>
      <c r="AC99" s="269">
        <f t="shared" si="11"/>
        <v>2.5000000000000001E-2</v>
      </c>
    </row>
    <row r="100" spans="2:29" s="133" customFormat="1" ht="76.5" customHeight="1">
      <c r="B100" s="505" t="s">
        <v>44</v>
      </c>
      <c r="C100" s="505" t="s">
        <v>45</v>
      </c>
      <c r="D100" s="505"/>
      <c r="E100" s="116" t="s">
        <v>233</v>
      </c>
      <c r="F100" s="4" t="s">
        <v>233</v>
      </c>
      <c r="G100" s="4" t="s">
        <v>28</v>
      </c>
      <c r="H100" s="506"/>
      <c r="I100" s="515"/>
      <c r="J100" s="157">
        <v>0.1</v>
      </c>
      <c r="K100" s="516"/>
      <c r="L100" s="517"/>
      <c r="M100" s="517"/>
      <c r="N100" s="53" t="s">
        <v>204</v>
      </c>
      <c r="O100" s="106">
        <v>2</v>
      </c>
      <c r="P100" s="108" t="s">
        <v>215</v>
      </c>
      <c r="Q100" s="105">
        <v>0.5</v>
      </c>
      <c r="R100" s="104">
        <v>43952</v>
      </c>
      <c r="S100" s="103">
        <v>44073</v>
      </c>
      <c r="T100" s="105">
        <f t="shared" si="8"/>
        <v>0.05</v>
      </c>
      <c r="U100" s="159" t="s">
        <v>204</v>
      </c>
      <c r="V100" s="219">
        <v>0.2</v>
      </c>
      <c r="W100" s="55" t="s">
        <v>576</v>
      </c>
      <c r="X100" s="276">
        <f t="shared" si="9"/>
        <v>0.1</v>
      </c>
      <c r="Y100" s="266">
        <v>0.2</v>
      </c>
      <c r="Z100" s="348" t="s">
        <v>576</v>
      </c>
      <c r="AA100" s="373">
        <f t="shared" si="10"/>
        <v>0.1</v>
      </c>
      <c r="AB100" s="105">
        <f t="shared" si="12"/>
        <v>2.0000000000000004E-2</v>
      </c>
      <c r="AC100" s="269">
        <f t="shared" si="11"/>
        <v>1.0000000000000002E-2</v>
      </c>
    </row>
    <row r="101" spans="2:29" s="133" customFormat="1" ht="76.5" customHeight="1">
      <c r="B101" s="505" t="s">
        <v>44</v>
      </c>
      <c r="C101" s="505" t="s">
        <v>45</v>
      </c>
      <c r="D101" s="505" t="s">
        <v>19</v>
      </c>
      <c r="E101" s="116" t="s">
        <v>233</v>
      </c>
      <c r="F101" s="4" t="s">
        <v>233</v>
      </c>
      <c r="G101" s="4" t="s">
        <v>28</v>
      </c>
      <c r="H101" s="506">
        <v>3</v>
      </c>
      <c r="I101" s="515" t="s">
        <v>206</v>
      </c>
      <c r="J101" s="157">
        <v>0.1</v>
      </c>
      <c r="K101" s="516">
        <v>1</v>
      </c>
      <c r="L101" s="517" t="s">
        <v>22</v>
      </c>
      <c r="M101" s="517" t="s">
        <v>207</v>
      </c>
      <c r="N101" s="53" t="s">
        <v>204</v>
      </c>
      <c r="O101" s="57">
        <v>1</v>
      </c>
      <c r="P101" s="37" t="s">
        <v>216</v>
      </c>
      <c r="Q101" s="105">
        <v>0.25</v>
      </c>
      <c r="R101" s="189">
        <v>43862</v>
      </c>
      <c r="S101" s="454">
        <v>43921</v>
      </c>
      <c r="T101" s="268">
        <f t="shared" si="8"/>
        <v>2.5000000000000001E-2</v>
      </c>
      <c r="U101" s="323" t="s">
        <v>204</v>
      </c>
      <c r="V101" s="268">
        <v>1</v>
      </c>
      <c r="W101" s="291" t="s">
        <v>577</v>
      </c>
      <c r="X101" s="276">
        <f t="shared" si="9"/>
        <v>0.25</v>
      </c>
      <c r="Y101" s="268">
        <v>1</v>
      </c>
      <c r="Z101" s="291" t="s">
        <v>577</v>
      </c>
      <c r="AA101" s="373">
        <f t="shared" si="10"/>
        <v>0.25</v>
      </c>
      <c r="AB101" s="268">
        <f t="shared" si="12"/>
        <v>0.25</v>
      </c>
      <c r="AC101" s="269">
        <f t="shared" si="11"/>
        <v>2.5000000000000001E-2</v>
      </c>
    </row>
    <row r="102" spans="2:29" s="133" customFormat="1" ht="76.5" customHeight="1">
      <c r="B102" s="505" t="s">
        <v>44</v>
      </c>
      <c r="C102" s="505" t="s">
        <v>45</v>
      </c>
      <c r="D102" s="505"/>
      <c r="E102" s="116" t="s">
        <v>233</v>
      </c>
      <c r="F102" s="4" t="s">
        <v>233</v>
      </c>
      <c r="G102" s="4" t="s">
        <v>28</v>
      </c>
      <c r="H102" s="506"/>
      <c r="I102" s="515"/>
      <c r="J102" s="157">
        <v>0.1</v>
      </c>
      <c r="K102" s="516"/>
      <c r="L102" s="517"/>
      <c r="M102" s="517"/>
      <c r="N102" s="53" t="s">
        <v>204</v>
      </c>
      <c r="O102" s="57">
        <v>2</v>
      </c>
      <c r="P102" s="37" t="s">
        <v>217</v>
      </c>
      <c r="Q102" s="105">
        <v>0.35</v>
      </c>
      <c r="R102" s="189">
        <v>43922</v>
      </c>
      <c r="S102" s="454">
        <v>43982</v>
      </c>
      <c r="T102" s="268">
        <f t="shared" si="8"/>
        <v>3.4999999999999996E-2</v>
      </c>
      <c r="U102" s="323" t="s">
        <v>204</v>
      </c>
      <c r="V102" s="365">
        <v>1</v>
      </c>
      <c r="W102" s="291" t="s">
        <v>578</v>
      </c>
      <c r="X102" s="276">
        <f t="shared" si="9"/>
        <v>0.35</v>
      </c>
      <c r="Y102" s="365">
        <v>1</v>
      </c>
      <c r="Z102" s="291" t="s">
        <v>578</v>
      </c>
      <c r="AA102" s="373">
        <f t="shared" si="10"/>
        <v>0.35</v>
      </c>
      <c r="AB102" s="268">
        <f t="shared" si="12"/>
        <v>0.35</v>
      </c>
      <c r="AC102" s="269">
        <f t="shared" si="11"/>
        <v>3.4999999999999996E-2</v>
      </c>
    </row>
    <row r="103" spans="2:29" s="133" customFormat="1" ht="76.5" customHeight="1">
      <c r="B103" s="505" t="s">
        <v>44</v>
      </c>
      <c r="C103" s="505" t="s">
        <v>45</v>
      </c>
      <c r="D103" s="505"/>
      <c r="E103" s="116" t="s">
        <v>233</v>
      </c>
      <c r="F103" s="4" t="s">
        <v>233</v>
      </c>
      <c r="G103" s="4" t="s">
        <v>28</v>
      </c>
      <c r="H103" s="506"/>
      <c r="I103" s="515"/>
      <c r="J103" s="157">
        <v>0.1</v>
      </c>
      <c r="K103" s="516"/>
      <c r="L103" s="517"/>
      <c r="M103" s="517"/>
      <c r="N103" s="53" t="s">
        <v>204</v>
      </c>
      <c r="O103" s="57">
        <v>3</v>
      </c>
      <c r="P103" s="37" t="s">
        <v>218</v>
      </c>
      <c r="Q103" s="105">
        <v>0.25</v>
      </c>
      <c r="R103" s="189">
        <v>43617</v>
      </c>
      <c r="S103" s="189">
        <v>44043</v>
      </c>
      <c r="T103" s="105">
        <f t="shared" si="8"/>
        <v>2.5000000000000001E-2</v>
      </c>
      <c r="U103" s="159" t="s">
        <v>204</v>
      </c>
      <c r="V103" s="219">
        <v>0</v>
      </c>
      <c r="W103" s="62"/>
      <c r="X103" s="276">
        <f t="shared" si="9"/>
        <v>0</v>
      </c>
      <c r="Y103" s="266">
        <v>1</v>
      </c>
      <c r="Z103" s="291" t="s">
        <v>819</v>
      </c>
      <c r="AA103" s="373">
        <f t="shared" si="10"/>
        <v>0.25</v>
      </c>
      <c r="AB103" s="105">
        <f t="shared" si="12"/>
        <v>0.25</v>
      </c>
      <c r="AC103" s="269">
        <f t="shared" si="11"/>
        <v>0</v>
      </c>
    </row>
    <row r="104" spans="2:29" s="133" customFormat="1" ht="76.5" customHeight="1">
      <c r="B104" s="505" t="s">
        <v>44</v>
      </c>
      <c r="C104" s="505" t="s">
        <v>45</v>
      </c>
      <c r="D104" s="505"/>
      <c r="E104" s="116" t="s">
        <v>233</v>
      </c>
      <c r="F104" s="4" t="s">
        <v>233</v>
      </c>
      <c r="G104" s="4" t="s">
        <v>28</v>
      </c>
      <c r="H104" s="506"/>
      <c r="I104" s="515"/>
      <c r="J104" s="157">
        <v>0.1</v>
      </c>
      <c r="K104" s="516"/>
      <c r="L104" s="517"/>
      <c r="M104" s="517"/>
      <c r="N104" s="53" t="s">
        <v>204</v>
      </c>
      <c r="O104" s="57">
        <v>4</v>
      </c>
      <c r="P104" s="202" t="s">
        <v>219</v>
      </c>
      <c r="Q104" s="105">
        <v>0.15</v>
      </c>
      <c r="R104" s="189">
        <v>43678</v>
      </c>
      <c r="S104" s="189">
        <v>44073</v>
      </c>
      <c r="T104" s="105">
        <f t="shared" si="8"/>
        <v>1.4999999999999999E-2</v>
      </c>
      <c r="U104" s="159" t="s">
        <v>204</v>
      </c>
      <c r="V104" s="219">
        <v>0</v>
      </c>
      <c r="W104" s="62"/>
      <c r="X104" s="276">
        <f t="shared" si="9"/>
        <v>0</v>
      </c>
      <c r="Y104" s="266">
        <v>0</v>
      </c>
      <c r="Z104" s="291"/>
      <c r="AA104" s="373">
        <f t="shared" si="10"/>
        <v>0</v>
      </c>
      <c r="AB104" s="105">
        <f t="shared" si="12"/>
        <v>0</v>
      </c>
      <c r="AC104" s="269">
        <f t="shared" si="11"/>
        <v>0</v>
      </c>
    </row>
    <row r="105" spans="2:29" s="133" customFormat="1" ht="76.5" customHeight="1">
      <c r="B105" s="505" t="s">
        <v>44</v>
      </c>
      <c r="C105" s="505" t="s">
        <v>45</v>
      </c>
      <c r="D105" s="505" t="s">
        <v>19</v>
      </c>
      <c r="E105" s="116" t="s">
        <v>233</v>
      </c>
      <c r="F105" s="4" t="s">
        <v>233</v>
      </c>
      <c r="G105" s="4" t="s">
        <v>28</v>
      </c>
      <c r="H105" s="506">
        <v>4</v>
      </c>
      <c r="I105" s="515" t="s">
        <v>469</v>
      </c>
      <c r="J105" s="157">
        <v>0.1</v>
      </c>
      <c r="K105" s="516">
        <v>4</v>
      </c>
      <c r="L105" s="517" t="s">
        <v>32</v>
      </c>
      <c r="M105" s="517" t="s">
        <v>470</v>
      </c>
      <c r="N105" s="53" t="s">
        <v>258</v>
      </c>
      <c r="O105" s="57">
        <v>1</v>
      </c>
      <c r="P105" s="202" t="s">
        <v>478</v>
      </c>
      <c r="Q105" s="105">
        <v>0.25</v>
      </c>
      <c r="R105" s="189">
        <v>43831</v>
      </c>
      <c r="S105" s="189">
        <v>43876</v>
      </c>
      <c r="T105" s="105">
        <f t="shared" si="8"/>
        <v>2.5000000000000001E-2</v>
      </c>
      <c r="U105" s="159" t="s">
        <v>266</v>
      </c>
      <c r="V105" s="219">
        <v>1</v>
      </c>
      <c r="W105" s="62" t="s">
        <v>739</v>
      </c>
      <c r="X105" s="276">
        <f t="shared" si="9"/>
        <v>0.25</v>
      </c>
      <c r="Y105" s="266"/>
      <c r="Z105" s="291"/>
      <c r="AA105" s="373">
        <f t="shared" si="10"/>
        <v>0</v>
      </c>
      <c r="AB105" s="105">
        <f t="shared" si="12"/>
        <v>0</v>
      </c>
      <c r="AC105" s="269">
        <f t="shared" si="11"/>
        <v>2.5000000000000001E-2</v>
      </c>
    </row>
    <row r="106" spans="2:29" s="133" customFormat="1" ht="76.5" customHeight="1">
      <c r="B106" s="505" t="s">
        <v>44</v>
      </c>
      <c r="C106" s="505" t="s">
        <v>45</v>
      </c>
      <c r="D106" s="505"/>
      <c r="E106" s="116" t="s">
        <v>233</v>
      </c>
      <c r="F106" s="4" t="s">
        <v>233</v>
      </c>
      <c r="G106" s="4" t="s">
        <v>28</v>
      </c>
      <c r="H106" s="506"/>
      <c r="I106" s="515"/>
      <c r="J106" s="157">
        <v>0.1</v>
      </c>
      <c r="K106" s="516"/>
      <c r="L106" s="517"/>
      <c r="M106" s="517"/>
      <c r="N106" s="53" t="s">
        <v>258</v>
      </c>
      <c r="O106" s="57">
        <v>2</v>
      </c>
      <c r="P106" s="202" t="s">
        <v>480</v>
      </c>
      <c r="Q106" s="105">
        <v>0.25</v>
      </c>
      <c r="R106" s="189">
        <v>43922</v>
      </c>
      <c r="S106" s="454">
        <v>43952</v>
      </c>
      <c r="T106" s="268">
        <f t="shared" si="8"/>
        <v>2.5000000000000001E-2</v>
      </c>
      <c r="U106" s="323" t="s">
        <v>266</v>
      </c>
      <c r="V106" s="365"/>
      <c r="W106" s="291"/>
      <c r="X106" s="276">
        <f t="shared" si="9"/>
        <v>0</v>
      </c>
      <c r="Y106" s="365">
        <v>1</v>
      </c>
      <c r="Z106" s="350" t="s">
        <v>955</v>
      </c>
      <c r="AA106" s="373">
        <f t="shared" si="10"/>
        <v>0.25</v>
      </c>
      <c r="AB106" s="268">
        <f t="shared" si="12"/>
        <v>0.25</v>
      </c>
      <c r="AC106" s="269">
        <f t="shared" si="11"/>
        <v>0</v>
      </c>
    </row>
    <row r="107" spans="2:29" s="133" customFormat="1" ht="76.5" customHeight="1">
      <c r="B107" s="505" t="s">
        <v>44</v>
      </c>
      <c r="C107" s="505" t="s">
        <v>45</v>
      </c>
      <c r="D107" s="505"/>
      <c r="E107" s="116" t="s">
        <v>233</v>
      </c>
      <c r="F107" s="4" t="s">
        <v>233</v>
      </c>
      <c r="G107" s="4" t="s">
        <v>28</v>
      </c>
      <c r="H107" s="506"/>
      <c r="I107" s="515"/>
      <c r="J107" s="157">
        <v>0.1</v>
      </c>
      <c r="K107" s="516"/>
      <c r="L107" s="517"/>
      <c r="M107" s="517"/>
      <c r="N107" s="53" t="s">
        <v>258</v>
      </c>
      <c r="O107" s="57">
        <v>3</v>
      </c>
      <c r="P107" s="202" t="s">
        <v>479</v>
      </c>
      <c r="Q107" s="105">
        <v>0.25</v>
      </c>
      <c r="R107" s="189">
        <v>43647</v>
      </c>
      <c r="S107" s="189">
        <v>44044</v>
      </c>
      <c r="T107" s="105">
        <f t="shared" si="8"/>
        <v>2.5000000000000001E-2</v>
      </c>
      <c r="U107" s="159" t="s">
        <v>266</v>
      </c>
      <c r="V107" s="219"/>
      <c r="W107" s="62"/>
      <c r="X107" s="276">
        <f t="shared" si="9"/>
        <v>0</v>
      </c>
      <c r="Y107" s="266"/>
      <c r="Z107" s="291"/>
      <c r="AA107" s="373">
        <f t="shared" si="10"/>
        <v>0</v>
      </c>
      <c r="AB107" s="105">
        <f t="shared" si="12"/>
        <v>0</v>
      </c>
      <c r="AC107" s="269">
        <f t="shared" si="11"/>
        <v>0</v>
      </c>
    </row>
    <row r="108" spans="2:29" s="133" customFormat="1" ht="76.5" customHeight="1">
      <c r="B108" s="505" t="s">
        <v>44</v>
      </c>
      <c r="C108" s="505" t="s">
        <v>45</v>
      </c>
      <c r="D108" s="505"/>
      <c r="E108" s="116" t="s">
        <v>233</v>
      </c>
      <c r="F108" s="4" t="s">
        <v>233</v>
      </c>
      <c r="G108" s="4" t="s">
        <v>28</v>
      </c>
      <c r="H108" s="506"/>
      <c r="I108" s="515"/>
      <c r="J108" s="157">
        <v>0.1</v>
      </c>
      <c r="K108" s="516"/>
      <c r="L108" s="517"/>
      <c r="M108" s="517"/>
      <c r="N108" s="53" t="s">
        <v>258</v>
      </c>
      <c r="O108" s="57">
        <v>4</v>
      </c>
      <c r="P108" s="202" t="s">
        <v>481</v>
      </c>
      <c r="Q108" s="105">
        <v>0.25</v>
      </c>
      <c r="R108" s="189">
        <v>43739</v>
      </c>
      <c r="S108" s="189">
        <v>44136</v>
      </c>
      <c r="T108" s="105">
        <f t="shared" si="8"/>
        <v>2.5000000000000001E-2</v>
      </c>
      <c r="U108" s="159" t="s">
        <v>266</v>
      </c>
      <c r="V108" s="219"/>
      <c r="W108" s="62"/>
      <c r="X108" s="276">
        <f t="shared" si="9"/>
        <v>0</v>
      </c>
      <c r="Y108" s="266"/>
      <c r="Z108" s="291"/>
      <c r="AA108" s="373">
        <f t="shared" si="10"/>
        <v>0</v>
      </c>
      <c r="AB108" s="105">
        <f t="shared" si="12"/>
        <v>0</v>
      </c>
      <c r="AC108" s="269">
        <f t="shared" si="11"/>
        <v>0</v>
      </c>
    </row>
    <row r="109" spans="2:29" s="133" customFormat="1" ht="76.5" customHeight="1">
      <c r="B109" s="505" t="s">
        <v>44</v>
      </c>
      <c r="C109" s="505" t="s">
        <v>45</v>
      </c>
      <c r="D109" s="515" t="s">
        <v>19</v>
      </c>
      <c r="E109" s="116" t="s">
        <v>233</v>
      </c>
      <c r="F109" s="4"/>
      <c r="G109" s="4"/>
      <c r="H109" s="506">
        <v>5</v>
      </c>
      <c r="I109" s="590" t="s">
        <v>471</v>
      </c>
      <c r="J109" s="158">
        <v>0.1</v>
      </c>
      <c r="K109" s="516">
        <v>4</v>
      </c>
      <c r="L109" s="516" t="s">
        <v>32</v>
      </c>
      <c r="M109" s="582" t="s">
        <v>472</v>
      </c>
      <c r="N109" s="53" t="s">
        <v>258</v>
      </c>
      <c r="O109" s="57">
        <v>1</v>
      </c>
      <c r="P109" s="202" t="s">
        <v>482</v>
      </c>
      <c r="Q109" s="105">
        <v>0.25</v>
      </c>
      <c r="R109" s="189">
        <v>43845</v>
      </c>
      <c r="S109" s="189">
        <v>43876</v>
      </c>
      <c r="T109" s="105">
        <f t="shared" si="8"/>
        <v>2.5000000000000001E-2</v>
      </c>
      <c r="U109" s="159" t="s">
        <v>266</v>
      </c>
      <c r="V109" s="219">
        <v>1</v>
      </c>
      <c r="W109" s="62" t="s">
        <v>740</v>
      </c>
      <c r="X109" s="276">
        <f t="shared" si="9"/>
        <v>0.25</v>
      </c>
      <c r="Y109" s="266"/>
      <c r="Z109" s="291"/>
      <c r="AA109" s="373">
        <f t="shared" si="10"/>
        <v>0</v>
      </c>
      <c r="AB109" s="105">
        <f t="shared" si="12"/>
        <v>0</v>
      </c>
      <c r="AC109" s="269">
        <f t="shared" si="11"/>
        <v>2.5000000000000001E-2</v>
      </c>
    </row>
    <row r="110" spans="2:29" s="133" customFormat="1" ht="76.5" customHeight="1">
      <c r="B110" s="505"/>
      <c r="C110" s="505"/>
      <c r="D110" s="515"/>
      <c r="E110" s="116" t="s">
        <v>233</v>
      </c>
      <c r="F110" s="4"/>
      <c r="G110" s="4"/>
      <c r="H110" s="506"/>
      <c r="I110" s="590"/>
      <c r="J110" s="157">
        <v>0.1</v>
      </c>
      <c r="K110" s="516"/>
      <c r="L110" s="516"/>
      <c r="M110" s="582"/>
      <c r="N110" s="53" t="s">
        <v>258</v>
      </c>
      <c r="O110" s="57">
        <v>2</v>
      </c>
      <c r="P110" s="202" t="s">
        <v>483</v>
      </c>
      <c r="Q110" s="105">
        <v>0.25</v>
      </c>
      <c r="R110" s="189">
        <v>43941</v>
      </c>
      <c r="S110" s="454">
        <v>43966</v>
      </c>
      <c r="T110" s="268">
        <f t="shared" si="8"/>
        <v>2.5000000000000001E-2</v>
      </c>
      <c r="U110" s="323" t="s">
        <v>266</v>
      </c>
      <c r="V110" s="365"/>
      <c r="W110" s="291"/>
      <c r="X110" s="276">
        <f t="shared" si="9"/>
        <v>0</v>
      </c>
      <c r="Y110" s="365">
        <v>1</v>
      </c>
      <c r="Z110" s="350" t="s">
        <v>956</v>
      </c>
      <c r="AA110" s="373">
        <f t="shared" si="10"/>
        <v>0.25</v>
      </c>
      <c r="AB110" s="268">
        <f t="shared" si="12"/>
        <v>0.25</v>
      </c>
      <c r="AC110" s="269">
        <f t="shared" si="11"/>
        <v>0</v>
      </c>
    </row>
    <row r="111" spans="2:29" s="133" customFormat="1" ht="76.5" customHeight="1">
      <c r="B111" s="505"/>
      <c r="C111" s="505"/>
      <c r="D111" s="515"/>
      <c r="E111" s="116" t="s">
        <v>233</v>
      </c>
      <c r="F111" s="4"/>
      <c r="G111" s="4"/>
      <c r="H111" s="506"/>
      <c r="I111" s="590"/>
      <c r="J111" s="157">
        <v>0.1</v>
      </c>
      <c r="K111" s="516"/>
      <c r="L111" s="516"/>
      <c r="M111" s="582"/>
      <c r="N111" s="53" t="s">
        <v>258</v>
      </c>
      <c r="O111" s="57">
        <v>3</v>
      </c>
      <c r="P111" s="202" t="s">
        <v>484</v>
      </c>
      <c r="Q111" s="105">
        <v>0.25</v>
      </c>
      <c r="R111" s="189">
        <v>44032</v>
      </c>
      <c r="S111" s="189">
        <v>44058</v>
      </c>
      <c r="T111" s="105">
        <f t="shared" si="8"/>
        <v>2.5000000000000001E-2</v>
      </c>
      <c r="U111" s="159" t="s">
        <v>266</v>
      </c>
      <c r="V111" s="219"/>
      <c r="W111" s="62"/>
      <c r="X111" s="276">
        <f t="shared" si="9"/>
        <v>0</v>
      </c>
      <c r="Y111" s="266"/>
      <c r="Z111" s="291"/>
      <c r="AA111" s="373">
        <f t="shared" si="10"/>
        <v>0</v>
      </c>
      <c r="AB111" s="105">
        <f t="shared" si="12"/>
        <v>0</v>
      </c>
      <c r="AC111" s="269">
        <f t="shared" si="11"/>
        <v>0</v>
      </c>
    </row>
    <row r="112" spans="2:29" s="133" customFormat="1" ht="76.5" customHeight="1">
      <c r="B112" s="505"/>
      <c r="C112" s="505"/>
      <c r="D112" s="515"/>
      <c r="E112" s="116" t="s">
        <v>233</v>
      </c>
      <c r="F112" s="4"/>
      <c r="G112" s="4"/>
      <c r="H112" s="506"/>
      <c r="I112" s="590"/>
      <c r="J112" s="157">
        <v>0.1</v>
      </c>
      <c r="K112" s="516"/>
      <c r="L112" s="516"/>
      <c r="M112" s="582"/>
      <c r="N112" s="53" t="s">
        <v>258</v>
      </c>
      <c r="O112" s="57">
        <v>4</v>
      </c>
      <c r="P112" s="202" t="s">
        <v>485</v>
      </c>
      <c r="Q112" s="105">
        <v>0.25</v>
      </c>
      <c r="R112" s="189">
        <v>44124</v>
      </c>
      <c r="S112" s="189">
        <v>44150</v>
      </c>
      <c r="T112" s="105">
        <f t="shared" si="8"/>
        <v>2.5000000000000001E-2</v>
      </c>
      <c r="U112" s="159" t="s">
        <v>266</v>
      </c>
      <c r="V112" s="219"/>
      <c r="W112" s="62"/>
      <c r="X112" s="276">
        <f t="shared" si="9"/>
        <v>0</v>
      </c>
      <c r="Y112" s="266"/>
      <c r="Z112" s="291"/>
      <c r="AA112" s="373">
        <f t="shared" si="10"/>
        <v>0</v>
      </c>
      <c r="AB112" s="105">
        <f t="shared" si="12"/>
        <v>0</v>
      </c>
      <c r="AC112" s="269">
        <f t="shared" si="11"/>
        <v>0</v>
      </c>
    </row>
    <row r="113" spans="2:29" s="133" customFormat="1" ht="76.5" customHeight="1">
      <c r="B113" s="505" t="s">
        <v>44</v>
      </c>
      <c r="C113" s="505" t="s">
        <v>45</v>
      </c>
      <c r="D113" s="515" t="s">
        <v>19</v>
      </c>
      <c r="E113" s="116" t="s">
        <v>233</v>
      </c>
      <c r="F113" s="4"/>
      <c r="G113" s="4"/>
      <c r="H113" s="506">
        <v>6</v>
      </c>
      <c r="I113" s="582" t="s">
        <v>473</v>
      </c>
      <c r="J113" s="158">
        <v>0.2</v>
      </c>
      <c r="K113" s="516">
        <v>1</v>
      </c>
      <c r="L113" s="516" t="s">
        <v>32</v>
      </c>
      <c r="M113" s="582" t="s">
        <v>474</v>
      </c>
      <c r="N113" s="53" t="s">
        <v>258</v>
      </c>
      <c r="O113" s="57">
        <v>1</v>
      </c>
      <c r="P113" s="202" t="s">
        <v>486</v>
      </c>
      <c r="Q113" s="105">
        <v>0.25</v>
      </c>
      <c r="R113" s="189">
        <v>43850</v>
      </c>
      <c r="S113" s="189">
        <v>43981</v>
      </c>
      <c r="T113" s="105">
        <f t="shared" si="8"/>
        <v>0.05</v>
      </c>
      <c r="U113" s="159" t="s">
        <v>266</v>
      </c>
      <c r="V113" s="219">
        <v>1</v>
      </c>
      <c r="W113" s="62" t="s">
        <v>741</v>
      </c>
      <c r="X113" s="276">
        <f t="shared" si="9"/>
        <v>0.25</v>
      </c>
      <c r="Y113" s="266"/>
      <c r="Z113" s="291"/>
      <c r="AA113" s="373">
        <f t="shared" si="10"/>
        <v>0</v>
      </c>
      <c r="AB113" s="105">
        <f t="shared" si="12"/>
        <v>0</v>
      </c>
      <c r="AC113" s="269">
        <f t="shared" si="11"/>
        <v>0.05</v>
      </c>
    </row>
    <row r="114" spans="2:29" s="133" customFormat="1" ht="76.5" customHeight="1">
      <c r="B114" s="505"/>
      <c r="C114" s="505"/>
      <c r="D114" s="515"/>
      <c r="E114" s="116" t="s">
        <v>233</v>
      </c>
      <c r="F114" s="4"/>
      <c r="G114" s="4"/>
      <c r="H114" s="506"/>
      <c r="I114" s="582"/>
      <c r="J114" s="157">
        <v>0.2</v>
      </c>
      <c r="K114" s="516"/>
      <c r="L114" s="516"/>
      <c r="M114" s="582"/>
      <c r="N114" s="53" t="s">
        <v>258</v>
      </c>
      <c r="O114" s="57">
        <v>2</v>
      </c>
      <c r="P114" s="202" t="s">
        <v>487</v>
      </c>
      <c r="Q114" s="105">
        <v>0.25</v>
      </c>
      <c r="R114" s="189">
        <v>43850</v>
      </c>
      <c r="S114" s="189">
        <v>43981</v>
      </c>
      <c r="T114" s="105">
        <f t="shared" si="8"/>
        <v>0.05</v>
      </c>
      <c r="U114" s="159" t="s">
        <v>266</v>
      </c>
      <c r="V114" s="219">
        <v>1</v>
      </c>
      <c r="W114" s="62" t="s">
        <v>742</v>
      </c>
      <c r="X114" s="276">
        <f t="shared" si="9"/>
        <v>0.25</v>
      </c>
      <c r="Y114" s="266"/>
      <c r="Z114" s="291"/>
      <c r="AA114" s="373">
        <f t="shared" si="10"/>
        <v>0</v>
      </c>
      <c r="AB114" s="105">
        <f t="shared" si="12"/>
        <v>0</v>
      </c>
      <c r="AC114" s="269">
        <f t="shared" si="11"/>
        <v>0.05</v>
      </c>
    </row>
    <row r="115" spans="2:29" s="133" customFormat="1" ht="76.5" customHeight="1">
      <c r="B115" s="505"/>
      <c r="C115" s="505"/>
      <c r="D115" s="515"/>
      <c r="E115" s="116" t="s">
        <v>233</v>
      </c>
      <c r="F115" s="4"/>
      <c r="G115" s="4"/>
      <c r="H115" s="506"/>
      <c r="I115" s="582"/>
      <c r="J115" s="157">
        <v>0.2</v>
      </c>
      <c r="K115" s="516"/>
      <c r="L115" s="516"/>
      <c r="M115" s="582"/>
      <c r="N115" s="53" t="s">
        <v>258</v>
      </c>
      <c r="O115" s="57">
        <v>3</v>
      </c>
      <c r="P115" s="202" t="s">
        <v>488</v>
      </c>
      <c r="Q115" s="105">
        <v>0.25</v>
      </c>
      <c r="R115" s="189">
        <v>43850</v>
      </c>
      <c r="S115" s="189">
        <v>43981</v>
      </c>
      <c r="T115" s="105">
        <f t="shared" si="8"/>
        <v>0.05</v>
      </c>
      <c r="U115" s="159" t="s">
        <v>266</v>
      </c>
      <c r="V115" s="219">
        <v>1</v>
      </c>
      <c r="W115" s="62" t="s">
        <v>743</v>
      </c>
      <c r="X115" s="276">
        <f t="shared" si="9"/>
        <v>0.25</v>
      </c>
      <c r="Y115" s="266"/>
      <c r="Z115" s="291"/>
      <c r="AA115" s="373">
        <f t="shared" si="10"/>
        <v>0</v>
      </c>
      <c r="AB115" s="105">
        <f t="shared" si="12"/>
        <v>0</v>
      </c>
      <c r="AC115" s="269">
        <f t="shared" si="11"/>
        <v>0.05</v>
      </c>
    </row>
    <row r="116" spans="2:29" s="133" customFormat="1" ht="76.5" customHeight="1">
      <c r="B116" s="505"/>
      <c r="C116" s="505"/>
      <c r="D116" s="515"/>
      <c r="E116" s="116" t="s">
        <v>233</v>
      </c>
      <c r="F116" s="4"/>
      <c r="G116" s="4"/>
      <c r="H116" s="506"/>
      <c r="I116" s="582"/>
      <c r="J116" s="157">
        <v>0.2</v>
      </c>
      <c r="K116" s="516"/>
      <c r="L116" s="516"/>
      <c r="M116" s="582"/>
      <c r="N116" s="53" t="s">
        <v>258</v>
      </c>
      <c r="O116" s="57">
        <v>4</v>
      </c>
      <c r="P116" s="202" t="s">
        <v>489</v>
      </c>
      <c r="Q116" s="105">
        <v>0.25</v>
      </c>
      <c r="R116" s="189">
        <v>43983</v>
      </c>
      <c r="S116" s="189">
        <v>44042</v>
      </c>
      <c r="T116" s="105">
        <f t="shared" si="8"/>
        <v>0.05</v>
      </c>
      <c r="U116" s="159" t="s">
        <v>266</v>
      </c>
      <c r="V116" s="219"/>
      <c r="W116" s="62"/>
      <c r="X116" s="276">
        <f t="shared" si="9"/>
        <v>0</v>
      </c>
      <c r="Y116" s="266">
        <v>0.6</v>
      </c>
      <c r="Z116" s="291" t="s">
        <v>951</v>
      </c>
      <c r="AA116" s="373">
        <f t="shared" si="10"/>
        <v>0.15</v>
      </c>
      <c r="AB116" s="105">
        <f t="shared" si="12"/>
        <v>0.09</v>
      </c>
      <c r="AC116" s="269">
        <f t="shared" si="11"/>
        <v>0</v>
      </c>
    </row>
    <row r="117" spans="2:29" s="133" customFormat="1" ht="87" customHeight="1">
      <c r="B117" s="505" t="s">
        <v>44</v>
      </c>
      <c r="C117" s="505" t="s">
        <v>45</v>
      </c>
      <c r="D117" s="515" t="s">
        <v>19</v>
      </c>
      <c r="E117" s="116" t="s">
        <v>233</v>
      </c>
      <c r="F117" s="4"/>
      <c r="G117" s="4"/>
      <c r="H117" s="506">
        <v>7</v>
      </c>
      <c r="I117" s="582" t="s">
        <v>475</v>
      </c>
      <c r="J117" s="158">
        <v>0.2</v>
      </c>
      <c r="K117" s="516">
        <v>1</v>
      </c>
      <c r="L117" s="516" t="s">
        <v>32</v>
      </c>
      <c r="M117" s="582" t="s">
        <v>476</v>
      </c>
      <c r="N117" s="147" t="s">
        <v>318</v>
      </c>
      <c r="O117" s="57">
        <v>1</v>
      </c>
      <c r="P117" s="202" t="s">
        <v>490</v>
      </c>
      <c r="Q117" s="105">
        <v>0.25</v>
      </c>
      <c r="R117" s="189">
        <v>43922</v>
      </c>
      <c r="S117" s="454">
        <v>43966</v>
      </c>
      <c r="T117" s="268">
        <f t="shared" si="8"/>
        <v>0.05</v>
      </c>
      <c r="U117" s="323" t="s">
        <v>494</v>
      </c>
      <c r="V117" s="365"/>
      <c r="W117" s="291"/>
      <c r="X117" s="276">
        <f t="shared" si="9"/>
        <v>0</v>
      </c>
      <c r="Y117" s="365">
        <v>1</v>
      </c>
      <c r="Z117" s="291" t="s">
        <v>952</v>
      </c>
      <c r="AA117" s="373">
        <f t="shared" si="10"/>
        <v>0.25</v>
      </c>
      <c r="AB117" s="268">
        <f t="shared" si="12"/>
        <v>0.25</v>
      </c>
      <c r="AC117" s="269">
        <f t="shared" si="11"/>
        <v>0</v>
      </c>
    </row>
    <row r="118" spans="2:29" s="133" customFormat="1" ht="76.5" customHeight="1">
      <c r="B118" s="505"/>
      <c r="C118" s="505"/>
      <c r="D118" s="515"/>
      <c r="E118" s="116" t="s">
        <v>233</v>
      </c>
      <c r="F118" s="4"/>
      <c r="G118" s="4"/>
      <c r="H118" s="506"/>
      <c r="I118" s="582"/>
      <c r="J118" s="158">
        <v>0.2</v>
      </c>
      <c r="K118" s="516"/>
      <c r="L118" s="516"/>
      <c r="M118" s="582"/>
      <c r="N118" s="147" t="s">
        <v>318</v>
      </c>
      <c r="O118" s="57">
        <v>2</v>
      </c>
      <c r="P118" s="202" t="s">
        <v>491</v>
      </c>
      <c r="Q118" s="105">
        <v>0.25</v>
      </c>
      <c r="R118" s="189">
        <v>43983</v>
      </c>
      <c r="S118" s="189">
        <v>44027</v>
      </c>
      <c r="T118" s="105">
        <f t="shared" si="8"/>
        <v>0.05</v>
      </c>
      <c r="U118" s="159" t="s">
        <v>494</v>
      </c>
      <c r="V118" s="219"/>
      <c r="W118" s="62"/>
      <c r="X118" s="276">
        <f t="shared" si="9"/>
        <v>0</v>
      </c>
      <c r="Y118" s="266">
        <v>0.5</v>
      </c>
      <c r="Z118" s="350" t="s">
        <v>957</v>
      </c>
      <c r="AA118" s="373">
        <f t="shared" si="10"/>
        <v>0.125</v>
      </c>
      <c r="AB118" s="105">
        <f t="shared" si="12"/>
        <v>6.25E-2</v>
      </c>
      <c r="AC118" s="269">
        <f t="shared" si="11"/>
        <v>0</v>
      </c>
    </row>
    <row r="119" spans="2:29" s="133" customFormat="1" ht="76.5" customHeight="1">
      <c r="B119" s="505"/>
      <c r="C119" s="505"/>
      <c r="D119" s="515"/>
      <c r="E119" s="116" t="s">
        <v>233</v>
      </c>
      <c r="F119" s="4"/>
      <c r="G119" s="4"/>
      <c r="H119" s="506"/>
      <c r="I119" s="582"/>
      <c r="J119" s="158">
        <v>0.2</v>
      </c>
      <c r="K119" s="516"/>
      <c r="L119" s="516"/>
      <c r="M119" s="582"/>
      <c r="N119" s="147" t="s">
        <v>318</v>
      </c>
      <c r="O119" s="57">
        <v>3</v>
      </c>
      <c r="P119" s="202" t="s">
        <v>492</v>
      </c>
      <c r="Q119" s="105">
        <v>0.25</v>
      </c>
      <c r="R119" s="189">
        <v>44044</v>
      </c>
      <c r="S119" s="189">
        <v>44053</v>
      </c>
      <c r="T119" s="105">
        <f t="shared" si="8"/>
        <v>0.05</v>
      </c>
      <c r="U119" s="159" t="s">
        <v>266</v>
      </c>
      <c r="V119" s="219"/>
      <c r="W119" s="62"/>
      <c r="X119" s="276">
        <f t="shared" si="9"/>
        <v>0</v>
      </c>
      <c r="Y119" s="266"/>
      <c r="Z119" s="291"/>
      <c r="AA119" s="373">
        <f t="shared" si="10"/>
        <v>0</v>
      </c>
      <c r="AB119" s="105">
        <f t="shared" si="12"/>
        <v>0</v>
      </c>
      <c r="AC119" s="269">
        <f t="shared" si="11"/>
        <v>0</v>
      </c>
    </row>
    <row r="120" spans="2:29" s="133" customFormat="1" ht="76.5" customHeight="1">
      <c r="B120" s="505"/>
      <c r="C120" s="505"/>
      <c r="D120" s="515"/>
      <c r="E120" s="116" t="s">
        <v>233</v>
      </c>
      <c r="F120" s="4"/>
      <c r="G120" s="4"/>
      <c r="H120" s="506"/>
      <c r="I120" s="582"/>
      <c r="J120" s="158">
        <v>0.2</v>
      </c>
      <c r="K120" s="516"/>
      <c r="L120" s="516"/>
      <c r="M120" s="582"/>
      <c r="N120" s="147" t="s">
        <v>318</v>
      </c>
      <c r="O120" s="57">
        <v>4</v>
      </c>
      <c r="P120" s="202" t="s">
        <v>493</v>
      </c>
      <c r="Q120" s="105">
        <v>0.25</v>
      </c>
      <c r="R120" s="189">
        <v>44058</v>
      </c>
      <c r="S120" s="189">
        <v>44180</v>
      </c>
      <c r="T120" s="105">
        <f t="shared" si="8"/>
        <v>0.05</v>
      </c>
      <c r="U120" s="159" t="s">
        <v>266</v>
      </c>
      <c r="V120" s="219"/>
      <c r="W120" s="62"/>
      <c r="X120" s="276">
        <f t="shared" si="9"/>
        <v>0</v>
      </c>
      <c r="Y120" s="266"/>
      <c r="Z120" s="291"/>
      <c r="AA120" s="373">
        <f t="shared" si="10"/>
        <v>0</v>
      </c>
      <c r="AB120" s="105">
        <f t="shared" si="12"/>
        <v>0</v>
      </c>
      <c r="AC120" s="269">
        <f t="shared" si="11"/>
        <v>0</v>
      </c>
    </row>
    <row r="121" spans="2:29" s="133" customFormat="1" ht="42.75" customHeight="1">
      <c r="B121" s="505" t="s">
        <v>44</v>
      </c>
      <c r="C121" s="505" t="s">
        <v>45</v>
      </c>
      <c r="D121" s="505" t="s">
        <v>19</v>
      </c>
      <c r="E121" s="116" t="s">
        <v>233</v>
      </c>
      <c r="F121" s="4" t="s">
        <v>233</v>
      </c>
      <c r="G121" s="4" t="s">
        <v>28</v>
      </c>
      <c r="H121" s="506">
        <v>8</v>
      </c>
      <c r="I121" s="515" t="s">
        <v>328</v>
      </c>
      <c r="J121" s="157">
        <v>0.1</v>
      </c>
      <c r="K121" s="517">
        <v>1</v>
      </c>
      <c r="L121" s="515" t="s">
        <v>38</v>
      </c>
      <c r="M121" s="515" t="s">
        <v>329</v>
      </c>
      <c r="N121" s="53" t="s">
        <v>258</v>
      </c>
      <c r="O121" s="57">
        <v>1</v>
      </c>
      <c r="P121" s="203" t="s">
        <v>330</v>
      </c>
      <c r="Q121" s="105">
        <v>0.33333333333333337</v>
      </c>
      <c r="R121" s="189">
        <v>43832</v>
      </c>
      <c r="S121" s="189">
        <v>44195</v>
      </c>
      <c r="T121" s="105">
        <f t="shared" si="8"/>
        <v>3.333333333333334E-2</v>
      </c>
      <c r="U121" s="159" t="s">
        <v>494</v>
      </c>
      <c r="V121" s="219">
        <v>0.75</v>
      </c>
      <c r="W121" s="62" t="s">
        <v>744</v>
      </c>
      <c r="X121" s="276">
        <f t="shared" si="9"/>
        <v>0.25</v>
      </c>
      <c r="Y121" s="266">
        <v>0.75</v>
      </c>
      <c r="Z121" s="449" t="s">
        <v>744</v>
      </c>
      <c r="AA121" s="373">
        <f t="shared" si="10"/>
        <v>0.25</v>
      </c>
      <c r="AB121" s="105">
        <f t="shared" si="12"/>
        <v>0.1875</v>
      </c>
      <c r="AC121" s="269">
        <f t="shared" si="11"/>
        <v>2.5000000000000001E-2</v>
      </c>
    </row>
    <row r="122" spans="2:29" s="133" customFormat="1" ht="37.5" customHeight="1">
      <c r="B122" s="505" t="s">
        <v>44</v>
      </c>
      <c r="C122" s="505" t="s">
        <v>45</v>
      </c>
      <c r="D122" s="505"/>
      <c r="E122" s="116" t="s">
        <v>233</v>
      </c>
      <c r="F122" s="4" t="s">
        <v>233</v>
      </c>
      <c r="G122" s="4" t="s">
        <v>28</v>
      </c>
      <c r="H122" s="506"/>
      <c r="I122" s="515"/>
      <c r="J122" s="157">
        <v>0.1</v>
      </c>
      <c r="K122" s="517"/>
      <c r="L122" s="515"/>
      <c r="M122" s="515"/>
      <c r="N122" s="53" t="s">
        <v>258</v>
      </c>
      <c r="O122" s="57">
        <v>2</v>
      </c>
      <c r="P122" s="203" t="s">
        <v>331</v>
      </c>
      <c r="Q122" s="113">
        <v>0.33333333333333337</v>
      </c>
      <c r="R122" s="189">
        <v>43832</v>
      </c>
      <c r="S122" s="189">
        <v>44195</v>
      </c>
      <c r="T122" s="105">
        <f t="shared" si="8"/>
        <v>3.333333333333334E-2</v>
      </c>
      <c r="U122" s="159" t="s">
        <v>494</v>
      </c>
      <c r="V122" s="219">
        <v>0</v>
      </c>
      <c r="W122" s="62" t="s">
        <v>745</v>
      </c>
      <c r="X122" s="276">
        <f t="shared" si="9"/>
        <v>0</v>
      </c>
      <c r="Y122" s="266"/>
      <c r="Z122" s="62" t="s">
        <v>745</v>
      </c>
      <c r="AA122" s="373">
        <f t="shared" si="10"/>
        <v>0</v>
      </c>
      <c r="AB122" s="105">
        <f t="shared" si="12"/>
        <v>0</v>
      </c>
      <c r="AC122" s="269">
        <f t="shared" si="11"/>
        <v>0</v>
      </c>
    </row>
    <row r="123" spans="2:29" s="133" customFormat="1" ht="40.5" customHeight="1">
      <c r="B123" s="505" t="s">
        <v>44</v>
      </c>
      <c r="C123" s="505" t="s">
        <v>45</v>
      </c>
      <c r="D123" s="505"/>
      <c r="E123" s="116" t="s">
        <v>233</v>
      </c>
      <c r="F123" s="4" t="s">
        <v>233</v>
      </c>
      <c r="G123" s="4" t="s">
        <v>28</v>
      </c>
      <c r="H123" s="506"/>
      <c r="I123" s="515"/>
      <c r="J123" s="157">
        <v>0.1</v>
      </c>
      <c r="K123" s="517"/>
      <c r="L123" s="515"/>
      <c r="M123" s="515"/>
      <c r="N123" s="53" t="s">
        <v>258</v>
      </c>
      <c r="O123" s="57">
        <v>3</v>
      </c>
      <c r="P123" s="204" t="s">
        <v>332</v>
      </c>
      <c r="Q123" s="113">
        <v>0.33333333333333337</v>
      </c>
      <c r="R123" s="189">
        <v>43832</v>
      </c>
      <c r="S123" s="189">
        <v>44195</v>
      </c>
      <c r="T123" s="105">
        <f t="shared" si="8"/>
        <v>3.333333333333334E-2</v>
      </c>
      <c r="U123" s="159" t="s">
        <v>494</v>
      </c>
      <c r="V123" s="219">
        <v>0.33</v>
      </c>
      <c r="W123" s="62" t="s">
        <v>747</v>
      </c>
      <c r="X123" s="276">
        <f t="shared" si="9"/>
        <v>0.11000000000000001</v>
      </c>
      <c r="Y123" s="266">
        <v>0.33</v>
      </c>
      <c r="Z123" s="291"/>
      <c r="AA123" s="373">
        <f t="shared" si="10"/>
        <v>0.11000000000000001</v>
      </c>
      <c r="AB123" s="105">
        <f t="shared" si="12"/>
        <v>3.6300000000000006E-2</v>
      </c>
      <c r="AC123" s="269">
        <f t="shared" si="11"/>
        <v>1.1000000000000003E-2</v>
      </c>
    </row>
    <row r="124" spans="2:29" s="133" customFormat="1" ht="76.5" customHeight="1">
      <c r="B124" s="515" t="s">
        <v>44</v>
      </c>
      <c r="C124" s="515" t="s">
        <v>45</v>
      </c>
      <c r="D124" s="515" t="s">
        <v>19</v>
      </c>
      <c r="E124" s="116" t="s">
        <v>133</v>
      </c>
      <c r="F124" s="4" t="s">
        <v>133</v>
      </c>
      <c r="G124" s="4" t="s">
        <v>41</v>
      </c>
      <c r="H124" s="506">
        <v>1</v>
      </c>
      <c r="I124" s="551" t="s">
        <v>397</v>
      </c>
      <c r="J124" s="517">
        <v>0.5</v>
      </c>
      <c r="K124" s="551">
        <v>1</v>
      </c>
      <c r="L124" s="551" t="s">
        <v>38</v>
      </c>
      <c r="M124" s="551" t="s">
        <v>398</v>
      </c>
      <c r="N124" s="178" t="s">
        <v>135</v>
      </c>
      <c r="O124" s="106">
        <v>1</v>
      </c>
      <c r="P124" s="11" t="s">
        <v>538</v>
      </c>
      <c r="Q124" s="105">
        <v>0.25</v>
      </c>
      <c r="R124" s="104">
        <v>43862</v>
      </c>
      <c r="S124" s="271">
        <v>43982</v>
      </c>
      <c r="T124" s="268">
        <f t="shared" si="8"/>
        <v>0.125</v>
      </c>
      <c r="U124" s="453" t="s">
        <v>135</v>
      </c>
      <c r="V124" s="365">
        <v>0.65</v>
      </c>
      <c r="W124" s="378" t="s">
        <v>540</v>
      </c>
      <c r="X124" s="276">
        <f t="shared" si="9"/>
        <v>0.16250000000000001</v>
      </c>
      <c r="Y124" s="365">
        <v>1</v>
      </c>
      <c r="Z124" s="350" t="s">
        <v>961</v>
      </c>
      <c r="AA124" s="373">
        <f t="shared" si="10"/>
        <v>0.25</v>
      </c>
      <c r="AB124" s="268">
        <f t="shared" si="12"/>
        <v>0.25</v>
      </c>
      <c r="AC124" s="269">
        <f t="shared" si="11"/>
        <v>8.1250000000000003E-2</v>
      </c>
    </row>
    <row r="125" spans="2:29" s="133" customFormat="1" ht="76.5" customHeight="1">
      <c r="B125" s="515" t="s">
        <v>44</v>
      </c>
      <c r="C125" s="515" t="s">
        <v>45</v>
      </c>
      <c r="D125" s="515"/>
      <c r="E125" s="116" t="s">
        <v>133</v>
      </c>
      <c r="F125" s="4" t="s">
        <v>133</v>
      </c>
      <c r="G125" s="4" t="s">
        <v>41</v>
      </c>
      <c r="H125" s="506"/>
      <c r="I125" s="551"/>
      <c r="J125" s="517"/>
      <c r="K125" s="551"/>
      <c r="L125" s="551"/>
      <c r="M125" s="551"/>
      <c r="N125" s="178" t="s">
        <v>135</v>
      </c>
      <c r="O125" s="106">
        <v>2</v>
      </c>
      <c r="P125" s="11" t="s">
        <v>539</v>
      </c>
      <c r="Q125" s="105">
        <v>0.25</v>
      </c>
      <c r="R125" s="104">
        <v>43922</v>
      </c>
      <c r="S125" s="271">
        <v>44012</v>
      </c>
      <c r="T125" s="268">
        <f t="shared" si="8"/>
        <v>0</v>
      </c>
      <c r="U125" s="453" t="s">
        <v>135</v>
      </c>
      <c r="V125" s="365"/>
      <c r="W125" s="291"/>
      <c r="X125" s="276">
        <f t="shared" si="9"/>
        <v>0</v>
      </c>
      <c r="Y125" s="365">
        <v>0.65</v>
      </c>
      <c r="Z125" s="291" t="s">
        <v>785</v>
      </c>
      <c r="AA125" s="373">
        <f t="shared" si="10"/>
        <v>0.16250000000000001</v>
      </c>
      <c r="AB125" s="268">
        <f t="shared" si="12"/>
        <v>0.10562500000000001</v>
      </c>
      <c r="AC125" s="269">
        <f t="shared" si="11"/>
        <v>0</v>
      </c>
    </row>
    <row r="126" spans="2:29" s="133" customFormat="1" ht="76.5" customHeight="1">
      <c r="B126" s="515" t="s">
        <v>44</v>
      </c>
      <c r="C126" s="515" t="s">
        <v>45</v>
      </c>
      <c r="D126" s="515"/>
      <c r="E126" s="116" t="s">
        <v>133</v>
      </c>
      <c r="F126" s="4" t="s">
        <v>133</v>
      </c>
      <c r="G126" s="4" t="s">
        <v>41</v>
      </c>
      <c r="H126" s="506"/>
      <c r="I126" s="551"/>
      <c r="J126" s="517"/>
      <c r="K126" s="551"/>
      <c r="L126" s="551"/>
      <c r="M126" s="551"/>
      <c r="N126" s="178" t="s">
        <v>135</v>
      </c>
      <c r="O126" s="106">
        <v>3</v>
      </c>
      <c r="P126" s="108" t="s">
        <v>403</v>
      </c>
      <c r="Q126" s="105">
        <v>0.25</v>
      </c>
      <c r="R126" s="104">
        <v>44013</v>
      </c>
      <c r="S126" s="103">
        <v>44104</v>
      </c>
      <c r="T126" s="105">
        <f t="shared" si="8"/>
        <v>0</v>
      </c>
      <c r="U126" s="102" t="s">
        <v>135</v>
      </c>
      <c r="V126" s="222"/>
      <c r="W126" s="115"/>
      <c r="X126" s="276">
        <f t="shared" si="9"/>
        <v>0</v>
      </c>
      <c r="Y126" s="315"/>
      <c r="Z126" s="351"/>
      <c r="AA126" s="373">
        <f t="shared" si="10"/>
        <v>0</v>
      </c>
      <c r="AB126" s="105">
        <f t="shared" si="12"/>
        <v>0</v>
      </c>
      <c r="AC126" s="269">
        <f t="shared" si="11"/>
        <v>0</v>
      </c>
    </row>
    <row r="127" spans="2:29" s="133" customFormat="1" ht="76.5" customHeight="1">
      <c r="B127" s="515" t="s">
        <v>44</v>
      </c>
      <c r="C127" s="515" t="s">
        <v>45</v>
      </c>
      <c r="D127" s="515"/>
      <c r="E127" s="116" t="s">
        <v>133</v>
      </c>
      <c r="F127" s="4" t="s">
        <v>133</v>
      </c>
      <c r="G127" s="4" t="s">
        <v>41</v>
      </c>
      <c r="H127" s="506"/>
      <c r="I127" s="551"/>
      <c r="J127" s="517"/>
      <c r="K127" s="551"/>
      <c r="L127" s="551"/>
      <c r="M127" s="551"/>
      <c r="N127" s="178" t="s">
        <v>135</v>
      </c>
      <c r="O127" s="106">
        <v>4</v>
      </c>
      <c r="P127" s="108" t="s">
        <v>404</v>
      </c>
      <c r="Q127" s="105">
        <v>0.25</v>
      </c>
      <c r="R127" s="104">
        <v>44105</v>
      </c>
      <c r="S127" s="103">
        <v>44196</v>
      </c>
      <c r="T127" s="105">
        <f t="shared" si="8"/>
        <v>0</v>
      </c>
      <c r="U127" s="102" t="s">
        <v>135</v>
      </c>
      <c r="V127" s="219"/>
      <c r="W127" s="62"/>
      <c r="X127" s="276">
        <f t="shared" si="9"/>
        <v>0</v>
      </c>
      <c r="Y127" s="266"/>
      <c r="Z127" s="291"/>
      <c r="AA127" s="373">
        <f t="shared" si="10"/>
        <v>0</v>
      </c>
      <c r="AB127" s="105">
        <f t="shared" si="12"/>
        <v>0</v>
      </c>
      <c r="AC127" s="269">
        <f t="shared" si="11"/>
        <v>0</v>
      </c>
    </row>
    <row r="128" spans="2:29" s="133" customFormat="1" ht="76.5" customHeight="1">
      <c r="B128" s="515" t="s">
        <v>46</v>
      </c>
      <c r="C128" s="515" t="s">
        <v>134</v>
      </c>
      <c r="D128" s="515" t="s">
        <v>19</v>
      </c>
      <c r="E128" s="116" t="s">
        <v>133</v>
      </c>
      <c r="F128" s="4" t="s">
        <v>133</v>
      </c>
      <c r="G128" s="4" t="s">
        <v>41</v>
      </c>
      <c r="H128" s="506">
        <v>2</v>
      </c>
      <c r="I128" s="551" t="s">
        <v>399</v>
      </c>
      <c r="J128" s="517">
        <v>0.5</v>
      </c>
      <c r="K128" s="551">
        <v>1</v>
      </c>
      <c r="L128" s="551" t="s">
        <v>38</v>
      </c>
      <c r="M128" s="551" t="s">
        <v>402</v>
      </c>
      <c r="N128" s="53" t="s">
        <v>401</v>
      </c>
      <c r="O128" s="106">
        <v>1</v>
      </c>
      <c r="P128" s="11" t="s">
        <v>405</v>
      </c>
      <c r="Q128" s="105">
        <v>0.25</v>
      </c>
      <c r="R128" s="104">
        <v>43862</v>
      </c>
      <c r="S128" s="103">
        <v>44196</v>
      </c>
      <c r="T128" s="105">
        <f t="shared" si="8"/>
        <v>0.125</v>
      </c>
      <c r="U128" s="53" t="s">
        <v>401</v>
      </c>
      <c r="V128" s="219">
        <f>1/12</f>
        <v>8.3333333333333329E-2</v>
      </c>
      <c r="W128" s="244" t="s">
        <v>541</v>
      </c>
      <c r="X128" s="276">
        <f t="shared" si="9"/>
        <v>2.0833333333333332E-2</v>
      </c>
      <c r="Y128" s="266"/>
      <c r="Z128" s="352"/>
      <c r="AA128" s="373">
        <f t="shared" si="10"/>
        <v>0</v>
      </c>
      <c r="AB128" s="105">
        <f t="shared" si="12"/>
        <v>0</v>
      </c>
      <c r="AC128" s="269">
        <f t="shared" si="11"/>
        <v>1.0416666666666666E-2</v>
      </c>
    </row>
    <row r="129" spans="2:29" s="133" customFormat="1" ht="76.5" customHeight="1">
      <c r="B129" s="515" t="s">
        <v>46</v>
      </c>
      <c r="C129" s="515" t="s">
        <v>134</v>
      </c>
      <c r="D129" s="515" t="s">
        <v>19</v>
      </c>
      <c r="E129" s="116" t="s">
        <v>133</v>
      </c>
      <c r="F129" s="4" t="s">
        <v>133</v>
      </c>
      <c r="G129" s="4" t="s">
        <v>41</v>
      </c>
      <c r="H129" s="506"/>
      <c r="I129" s="551"/>
      <c r="J129" s="517"/>
      <c r="K129" s="551"/>
      <c r="L129" s="551"/>
      <c r="M129" s="551"/>
      <c r="N129" s="53" t="s">
        <v>401</v>
      </c>
      <c r="O129" s="106">
        <v>2</v>
      </c>
      <c r="P129" s="11" t="s">
        <v>406</v>
      </c>
      <c r="Q129" s="105">
        <v>0.25</v>
      </c>
      <c r="R129" s="104">
        <v>43983</v>
      </c>
      <c r="S129" s="103">
        <v>44196</v>
      </c>
      <c r="T129" s="105">
        <f t="shared" si="8"/>
        <v>0</v>
      </c>
      <c r="U129" s="53" t="s">
        <v>401</v>
      </c>
      <c r="V129" s="219"/>
      <c r="W129" s="62"/>
      <c r="X129" s="276">
        <f t="shared" si="9"/>
        <v>0</v>
      </c>
      <c r="Y129" s="266">
        <v>0</v>
      </c>
      <c r="Z129" s="291" t="s">
        <v>960</v>
      </c>
      <c r="AA129" s="373">
        <f t="shared" si="10"/>
        <v>0</v>
      </c>
      <c r="AB129" s="105">
        <f t="shared" si="12"/>
        <v>0</v>
      </c>
      <c r="AC129" s="269">
        <f t="shared" si="11"/>
        <v>0</v>
      </c>
    </row>
    <row r="130" spans="2:29" s="133" customFormat="1" ht="76.5" customHeight="1">
      <c r="B130" s="515" t="s">
        <v>46</v>
      </c>
      <c r="C130" s="515" t="s">
        <v>134</v>
      </c>
      <c r="D130" s="515" t="s">
        <v>19</v>
      </c>
      <c r="E130" s="116" t="s">
        <v>133</v>
      </c>
      <c r="F130" s="4" t="s">
        <v>133</v>
      </c>
      <c r="G130" s="4" t="s">
        <v>41</v>
      </c>
      <c r="H130" s="506"/>
      <c r="I130" s="551"/>
      <c r="J130" s="517"/>
      <c r="K130" s="551"/>
      <c r="L130" s="551"/>
      <c r="M130" s="551"/>
      <c r="N130" s="53" t="s">
        <v>401</v>
      </c>
      <c r="O130" s="106">
        <v>3</v>
      </c>
      <c r="P130" s="11" t="s">
        <v>407</v>
      </c>
      <c r="Q130" s="105">
        <v>0.25</v>
      </c>
      <c r="R130" s="104">
        <v>43922</v>
      </c>
      <c r="S130" s="103">
        <v>44196</v>
      </c>
      <c r="T130" s="105">
        <f t="shared" si="8"/>
        <v>0</v>
      </c>
      <c r="U130" s="53" t="s">
        <v>401</v>
      </c>
      <c r="V130" s="220"/>
      <c r="W130" s="62"/>
      <c r="X130" s="276">
        <f t="shared" si="9"/>
        <v>0</v>
      </c>
      <c r="Y130" s="314">
        <v>0.27</v>
      </c>
      <c r="Z130" s="495" t="s">
        <v>958</v>
      </c>
      <c r="AA130" s="373">
        <f t="shared" si="10"/>
        <v>6.7500000000000004E-2</v>
      </c>
      <c r="AB130" s="105">
        <f t="shared" si="12"/>
        <v>1.8225000000000002E-2</v>
      </c>
      <c r="AC130" s="269">
        <f t="shared" si="11"/>
        <v>0</v>
      </c>
    </row>
    <row r="131" spans="2:29" s="133" customFormat="1" ht="76.5" customHeight="1">
      <c r="B131" s="515" t="s">
        <v>46</v>
      </c>
      <c r="C131" s="515" t="s">
        <v>134</v>
      </c>
      <c r="D131" s="515" t="s">
        <v>19</v>
      </c>
      <c r="E131" s="116" t="s">
        <v>133</v>
      </c>
      <c r="F131" s="4" t="s">
        <v>133</v>
      </c>
      <c r="G131" s="4" t="s">
        <v>41</v>
      </c>
      <c r="H131" s="506"/>
      <c r="I131" s="551"/>
      <c r="J131" s="517"/>
      <c r="K131" s="551"/>
      <c r="L131" s="551"/>
      <c r="M131" s="551"/>
      <c r="N131" s="53" t="s">
        <v>401</v>
      </c>
      <c r="O131" s="106">
        <v>4</v>
      </c>
      <c r="P131" s="11" t="s">
        <v>408</v>
      </c>
      <c r="Q131" s="105">
        <v>0.25</v>
      </c>
      <c r="R131" s="104">
        <v>43905</v>
      </c>
      <c r="S131" s="103">
        <v>44196</v>
      </c>
      <c r="T131" s="105">
        <f t="shared" si="8"/>
        <v>0</v>
      </c>
      <c r="U131" s="53" t="s">
        <v>401</v>
      </c>
      <c r="V131" s="220"/>
      <c r="W131" s="62"/>
      <c r="X131" s="276">
        <f t="shared" si="9"/>
        <v>0</v>
      </c>
      <c r="Y131" s="314">
        <v>0.5</v>
      </c>
      <c r="Z131" s="495" t="s">
        <v>959</v>
      </c>
      <c r="AA131" s="373">
        <f t="shared" si="10"/>
        <v>0.125</v>
      </c>
      <c r="AB131" s="105">
        <f t="shared" si="12"/>
        <v>6.25E-2</v>
      </c>
      <c r="AC131" s="269">
        <f t="shared" si="11"/>
        <v>0</v>
      </c>
    </row>
    <row r="132" spans="2:29" s="133" customFormat="1" ht="30" customHeight="1">
      <c r="B132" s="205" t="s">
        <v>46</v>
      </c>
      <c r="C132" s="205" t="s">
        <v>136</v>
      </c>
      <c r="D132" s="206" t="s">
        <v>25</v>
      </c>
      <c r="E132" s="229" t="s">
        <v>61</v>
      </c>
      <c r="F132" s="4" t="s">
        <v>61</v>
      </c>
      <c r="G132" s="4" t="s">
        <v>36</v>
      </c>
      <c r="H132" s="506">
        <v>1</v>
      </c>
      <c r="I132" s="554" t="s">
        <v>151</v>
      </c>
      <c r="J132" s="555">
        <v>0.1125</v>
      </c>
      <c r="K132" s="553">
        <v>3</v>
      </c>
      <c r="L132" s="552" t="s">
        <v>31</v>
      </c>
      <c r="M132" s="552" t="s">
        <v>409</v>
      </c>
      <c r="N132" s="552" t="s">
        <v>152</v>
      </c>
      <c r="O132" s="106">
        <v>1</v>
      </c>
      <c r="P132" s="13" t="s">
        <v>423</v>
      </c>
      <c r="Q132" s="193">
        <v>0.3</v>
      </c>
      <c r="R132" s="207">
        <v>43831</v>
      </c>
      <c r="S132" s="461">
        <v>43951</v>
      </c>
      <c r="T132" s="268">
        <f t="shared" si="8"/>
        <v>3.3750000000000002E-2</v>
      </c>
      <c r="U132" s="588" t="s">
        <v>163</v>
      </c>
      <c r="V132" s="276">
        <v>0</v>
      </c>
      <c r="W132" s="312" t="s">
        <v>695</v>
      </c>
      <c r="X132" s="276">
        <v>0</v>
      </c>
      <c r="Y132" s="462">
        <v>0.3</v>
      </c>
      <c r="Z132" s="312" t="s">
        <v>884</v>
      </c>
      <c r="AA132" s="373">
        <f t="shared" si="10"/>
        <v>0.09</v>
      </c>
      <c r="AB132" s="268">
        <f t="shared" si="12"/>
        <v>2.7E-2</v>
      </c>
      <c r="AC132" s="269">
        <f t="shared" si="11"/>
        <v>0</v>
      </c>
    </row>
    <row r="133" spans="2:29" s="133" customFormat="1" ht="76.5" customHeight="1">
      <c r="B133" s="205" t="s">
        <v>46</v>
      </c>
      <c r="C133" s="205" t="s">
        <v>136</v>
      </c>
      <c r="D133" s="206" t="s">
        <v>25</v>
      </c>
      <c r="E133" s="229" t="s">
        <v>61</v>
      </c>
      <c r="F133" s="4" t="s">
        <v>61</v>
      </c>
      <c r="G133" s="4" t="s">
        <v>36</v>
      </c>
      <c r="H133" s="506"/>
      <c r="I133" s="554"/>
      <c r="J133" s="555"/>
      <c r="K133" s="553"/>
      <c r="L133" s="552"/>
      <c r="M133" s="552"/>
      <c r="N133" s="552"/>
      <c r="O133" s="106">
        <v>2</v>
      </c>
      <c r="P133" s="13" t="s">
        <v>424</v>
      </c>
      <c r="Q133" s="193">
        <v>0.65</v>
      </c>
      <c r="R133" s="207">
        <v>43952</v>
      </c>
      <c r="S133" s="3">
        <v>44165</v>
      </c>
      <c r="T133" s="105">
        <f t="shared" si="8"/>
        <v>0</v>
      </c>
      <c r="U133" s="589"/>
      <c r="V133" s="314"/>
      <c r="W133" s="291"/>
      <c r="X133" s="276">
        <f t="shared" si="9"/>
        <v>0</v>
      </c>
      <c r="Y133" s="354">
        <v>0</v>
      </c>
      <c r="Z133" s="355" t="s">
        <v>767</v>
      </c>
      <c r="AA133" s="373">
        <f t="shared" si="10"/>
        <v>0</v>
      </c>
      <c r="AB133" s="105">
        <f t="shared" si="12"/>
        <v>0</v>
      </c>
      <c r="AC133" s="269">
        <f t="shared" si="11"/>
        <v>0</v>
      </c>
    </row>
    <row r="134" spans="2:29" s="133" customFormat="1" ht="30" customHeight="1">
      <c r="B134" s="205" t="s">
        <v>46</v>
      </c>
      <c r="C134" s="205" t="s">
        <v>136</v>
      </c>
      <c r="D134" s="206" t="s">
        <v>25</v>
      </c>
      <c r="E134" s="229" t="s">
        <v>61</v>
      </c>
      <c r="F134" s="4" t="s">
        <v>61</v>
      </c>
      <c r="G134" s="4" t="s">
        <v>36</v>
      </c>
      <c r="H134" s="506"/>
      <c r="I134" s="554"/>
      <c r="J134" s="555"/>
      <c r="K134" s="553"/>
      <c r="L134" s="552"/>
      <c r="M134" s="552"/>
      <c r="N134" s="552"/>
      <c r="O134" s="106">
        <v>3</v>
      </c>
      <c r="P134" s="13" t="s">
        <v>425</v>
      </c>
      <c r="Q134" s="193">
        <v>0.05</v>
      </c>
      <c r="R134" s="207">
        <v>44166</v>
      </c>
      <c r="S134" s="3">
        <v>44175</v>
      </c>
      <c r="T134" s="105">
        <f t="shared" ref="T134:T197" si="13">+J134*Q134</f>
        <v>0</v>
      </c>
      <c r="U134" s="589"/>
      <c r="V134" s="315"/>
      <c r="W134" s="291"/>
      <c r="X134" s="276">
        <f t="shared" si="9"/>
        <v>0</v>
      </c>
      <c r="Y134" s="356"/>
      <c r="Z134" s="357"/>
      <c r="AA134" s="373">
        <f t="shared" ref="AA134:AA168" si="14">Y134*Q134</f>
        <v>0</v>
      </c>
      <c r="AB134" s="105">
        <f t="shared" si="12"/>
        <v>0</v>
      </c>
      <c r="AC134" s="269">
        <f t="shared" si="11"/>
        <v>0</v>
      </c>
    </row>
    <row r="135" spans="2:29" s="133" customFormat="1" ht="30" customHeight="1">
      <c r="B135" s="205" t="s">
        <v>46</v>
      </c>
      <c r="C135" s="205" t="s">
        <v>136</v>
      </c>
      <c r="D135" s="206" t="s">
        <v>25</v>
      </c>
      <c r="E135" s="229" t="s">
        <v>61</v>
      </c>
      <c r="F135" s="4"/>
      <c r="G135" s="4"/>
      <c r="H135" s="506">
        <v>2</v>
      </c>
      <c r="I135" s="554" t="s">
        <v>410</v>
      </c>
      <c r="J135" s="555">
        <v>0.1125</v>
      </c>
      <c r="K135" s="553">
        <v>1</v>
      </c>
      <c r="L135" s="552" t="s">
        <v>32</v>
      </c>
      <c r="M135" s="552" t="s">
        <v>421</v>
      </c>
      <c r="N135" s="552" t="s">
        <v>160</v>
      </c>
      <c r="O135" s="106">
        <v>1</v>
      </c>
      <c r="P135" s="13" t="s">
        <v>426</v>
      </c>
      <c r="Q135" s="193">
        <v>0.1</v>
      </c>
      <c r="R135" s="207">
        <v>43831</v>
      </c>
      <c r="S135" s="461">
        <v>43951</v>
      </c>
      <c r="T135" s="268">
        <f t="shared" si="13"/>
        <v>1.1250000000000001E-2</v>
      </c>
      <c r="U135" s="588" t="s">
        <v>163</v>
      </c>
      <c r="V135" s="276">
        <v>0</v>
      </c>
      <c r="W135" s="312" t="s">
        <v>695</v>
      </c>
      <c r="X135" s="276">
        <v>0</v>
      </c>
      <c r="Y135" s="462">
        <v>0</v>
      </c>
      <c r="Z135" s="312" t="s">
        <v>752</v>
      </c>
      <c r="AA135" s="373">
        <f t="shared" si="14"/>
        <v>0</v>
      </c>
      <c r="AB135" s="268">
        <f t="shared" si="12"/>
        <v>0</v>
      </c>
      <c r="AC135" s="269">
        <f t="shared" ref="AC135:AC198" si="15">X135*J135</f>
        <v>0</v>
      </c>
    </row>
    <row r="136" spans="2:29" s="133" customFormat="1" ht="76.5" customHeight="1">
      <c r="B136" s="205" t="s">
        <v>46</v>
      </c>
      <c r="C136" s="205" t="s">
        <v>136</v>
      </c>
      <c r="D136" s="206" t="s">
        <v>25</v>
      </c>
      <c r="E136" s="229" t="s">
        <v>61</v>
      </c>
      <c r="F136" s="4"/>
      <c r="G136" s="4"/>
      <c r="H136" s="506"/>
      <c r="I136" s="554"/>
      <c r="J136" s="555"/>
      <c r="K136" s="553"/>
      <c r="L136" s="552"/>
      <c r="M136" s="552"/>
      <c r="N136" s="552"/>
      <c r="O136" s="106">
        <v>2</v>
      </c>
      <c r="P136" s="13" t="s">
        <v>427</v>
      </c>
      <c r="Q136" s="193">
        <v>0.8</v>
      </c>
      <c r="R136" s="207">
        <v>43952</v>
      </c>
      <c r="S136" s="3">
        <v>44165</v>
      </c>
      <c r="T136" s="105">
        <f t="shared" si="13"/>
        <v>0</v>
      </c>
      <c r="U136" s="589"/>
      <c r="V136" s="315"/>
      <c r="W136" s="291"/>
      <c r="X136" s="276">
        <f t="shared" si="9"/>
        <v>0</v>
      </c>
      <c r="Y136" s="353">
        <v>0</v>
      </c>
      <c r="Z136" s="357" t="s">
        <v>768</v>
      </c>
      <c r="AA136" s="373">
        <f t="shared" si="14"/>
        <v>0</v>
      </c>
      <c r="AB136" s="105">
        <f t="shared" si="12"/>
        <v>0</v>
      </c>
      <c r="AC136" s="269">
        <f t="shared" si="15"/>
        <v>0</v>
      </c>
    </row>
    <row r="137" spans="2:29" s="133" customFormat="1" ht="76.5" customHeight="1">
      <c r="B137" s="205" t="s">
        <v>46</v>
      </c>
      <c r="C137" s="205" t="s">
        <v>136</v>
      </c>
      <c r="D137" s="206" t="s">
        <v>25</v>
      </c>
      <c r="E137" s="229" t="s">
        <v>61</v>
      </c>
      <c r="F137" s="4"/>
      <c r="G137" s="4"/>
      <c r="H137" s="506"/>
      <c r="I137" s="554"/>
      <c r="J137" s="555"/>
      <c r="K137" s="553"/>
      <c r="L137" s="552"/>
      <c r="M137" s="552"/>
      <c r="N137" s="552"/>
      <c r="O137" s="106">
        <v>3</v>
      </c>
      <c r="P137" s="13" t="s">
        <v>428</v>
      </c>
      <c r="Q137" s="193">
        <v>0.1</v>
      </c>
      <c r="R137" s="207">
        <v>44166</v>
      </c>
      <c r="S137" s="3">
        <v>44175</v>
      </c>
      <c r="T137" s="105">
        <f t="shared" si="13"/>
        <v>0</v>
      </c>
      <c r="U137" s="589"/>
      <c r="V137" s="315"/>
      <c r="W137" s="291"/>
      <c r="X137" s="276">
        <f>+V137*Q137</f>
        <v>0</v>
      </c>
      <c r="Y137" s="356"/>
      <c r="Z137" s="357"/>
      <c r="AA137" s="373">
        <f t="shared" si="14"/>
        <v>0</v>
      </c>
      <c r="AB137" s="105">
        <f t="shared" si="12"/>
        <v>0</v>
      </c>
      <c r="AC137" s="269">
        <f t="shared" si="15"/>
        <v>0</v>
      </c>
    </row>
    <row r="138" spans="2:29" s="133" customFormat="1" ht="76.5" customHeight="1">
      <c r="B138" s="205" t="s">
        <v>46</v>
      </c>
      <c r="C138" s="205" t="s">
        <v>136</v>
      </c>
      <c r="D138" s="206" t="s">
        <v>25</v>
      </c>
      <c r="E138" s="229" t="s">
        <v>61</v>
      </c>
      <c r="F138" s="4"/>
      <c r="G138" s="4"/>
      <c r="H138" s="506">
        <v>3</v>
      </c>
      <c r="I138" s="554" t="s">
        <v>412</v>
      </c>
      <c r="J138" s="555">
        <v>0.1125</v>
      </c>
      <c r="K138" s="553">
        <v>1</v>
      </c>
      <c r="L138" s="552" t="s">
        <v>32</v>
      </c>
      <c r="M138" s="552" t="s">
        <v>422</v>
      </c>
      <c r="N138" s="552" t="s">
        <v>160</v>
      </c>
      <c r="O138" s="106">
        <v>1</v>
      </c>
      <c r="P138" s="13" t="s">
        <v>429</v>
      </c>
      <c r="Q138" s="193">
        <v>0.1</v>
      </c>
      <c r="R138" s="207">
        <v>43831</v>
      </c>
      <c r="S138" s="461">
        <v>43951</v>
      </c>
      <c r="T138" s="268">
        <f t="shared" si="13"/>
        <v>1.1250000000000001E-2</v>
      </c>
      <c r="U138" s="588" t="s">
        <v>163</v>
      </c>
      <c r="V138" s="276">
        <v>0</v>
      </c>
      <c r="W138" s="312" t="s">
        <v>695</v>
      </c>
      <c r="X138" s="313" t="s">
        <v>696</v>
      </c>
      <c r="Y138" s="462">
        <v>0</v>
      </c>
      <c r="Z138" s="312" t="s">
        <v>752</v>
      </c>
      <c r="AA138" s="373">
        <f t="shared" si="14"/>
        <v>0</v>
      </c>
      <c r="AB138" s="268">
        <f t="shared" si="12"/>
        <v>0</v>
      </c>
      <c r="AC138" s="269" t="e">
        <f t="shared" si="15"/>
        <v>#VALUE!</v>
      </c>
    </row>
    <row r="139" spans="2:29" s="133" customFormat="1" ht="76.5" customHeight="1">
      <c r="B139" s="205" t="s">
        <v>46</v>
      </c>
      <c r="C139" s="205" t="s">
        <v>136</v>
      </c>
      <c r="D139" s="206" t="s">
        <v>25</v>
      </c>
      <c r="E139" s="229" t="s">
        <v>61</v>
      </c>
      <c r="F139" s="4"/>
      <c r="G139" s="4"/>
      <c r="H139" s="506"/>
      <c r="I139" s="554"/>
      <c r="J139" s="555"/>
      <c r="K139" s="553"/>
      <c r="L139" s="552"/>
      <c r="M139" s="552"/>
      <c r="N139" s="552"/>
      <c r="O139" s="106">
        <v>2</v>
      </c>
      <c r="P139" s="13" t="s">
        <v>427</v>
      </c>
      <c r="Q139" s="193">
        <v>0.8</v>
      </c>
      <c r="R139" s="207">
        <v>43952</v>
      </c>
      <c r="S139" s="3">
        <v>44165</v>
      </c>
      <c r="T139" s="105">
        <f t="shared" si="13"/>
        <v>0</v>
      </c>
      <c r="U139" s="589"/>
      <c r="V139" s="315"/>
      <c r="W139" s="291"/>
      <c r="X139" s="276">
        <f>+V139*Q139</f>
        <v>0</v>
      </c>
      <c r="Y139" s="353">
        <v>0</v>
      </c>
      <c r="Z139" s="357" t="s">
        <v>769</v>
      </c>
      <c r="AA139" s="373">
        <f t="shared" si="14"/>
        <v>0</v>
      </c>
      <c r="AB139" s="105">
        <f t="shared" si="12"/>
        <v>0</v>
      </c>
      <c r="AC139" s="269">
        <f t="shared" si="15"/>
        <v>0</v>
      </c>
    </row>
    <row r="140" spans="2:29" s="133" customFormat="1" ht="76.5" customHeight="1">
      <c r="B140" s="205" t="s">
        <v>46</v>
      </c>
      <c r="C140" s="205" t="s">
        <v>136</v>
      </c>
      <c r="D140" s="206" t="s">
        <v>25</v>
      </c>
      <c r="E140" s="229" t="s">
        <v>61</v>
      </c>
      <c r="F140" s="4"/>
      <c r="G140" s="4"/>
      <c r="H140" s="506"/>
      <c r="I140" s="554"/>
      <c r="J140" s="555"/>
      <c r="K140" s="553"/>
      <c r="L140" s="552"/>
      <c r="M140" s="552"/>
      <c r="N140" s="552"/>
      <c r="O140" s="106">
        <v>3</v>
      </c>
      <c r="P140" s="13" t="s">
        <v>428</v>
      </c>
      <c r="Q140" s="193">
        <v>0.1</v>
      </c>
      <c r="R140" s="207">
        <v>44166</v>
      </c>
      <c r="S140" s="3">
        <v>44175</v>
      </c>
      <c r="T140" s="105">
        <f t="shared" si="13"/>
        <v>0</v>
      </c>
      <c r="U140" s="589"/>
      <c r="V140" s="315"/>
      <c r="W140" s="291"/>
      <c r="X140" s="276">
        <f>+V140*Q140</f>
        <v>0</v>
      </c>
      <c r="Y140" s="356"/>
      <c r="Z140" s="357"/>
      <c r="AA140" s="373">
        <f t="shared" si="14"/>
        <v>0</v>
      </c>
      <c r="AB140" s="105">
        <f t="shared" si="12"/>
        <v>0</v>
      </c>
      <c r="AC140" s="269">
        <f t="shared" si="15"/>
        <v>0</v>
      </c>
    </row>
    <row r="141" spans="2:29" s="133" customFormat="1" ht="76.5" customHeight="1">
      <c r="B141" s="205" t="s">
        <v>46</v>
      </c>
      <c r="C141" s="205" t="s">
        <v>136</v>
      </c>
      <c r="D141" s="206" t="s">
        <v>25</v>
      </c>
      <c r="E141" s="229" t="s">
        <v>62</v>
      </c>
      <c r="F141" s="4"/>
      <c r="G141" s="4"/>
      <c r="H141" s="506">
        <v>4</v>
      </c>
      <c r="I141" s="554" t="s">
        <v>161</v>
      </c>
      <c r="J141" s="555">
        <v>0.1125</v>
      </c>
      <c r="K141" s="553">
        <v>3</v>
      </c>
      <c r="L141" s="552" t="s">
        <v>32</v>
      </c>
      <c r="M141" s="552" t="s">
        <v>414</v>
      </c>
      <c r="N141" s="552" t="s">
        <v>160</v>
      </c>
      <c r="O141" s="106">
        <v>1</v>
      </c>
      <c r="P141" s="13" t="s">
        <v>426</v>
      </c>
      <c r="Q141" s="193">
        <v>0.2</v>
      </c>
      <c r="R141" s="207">
        <v>43831</v>
      </c>
      <c r="S141" s="461">
        <v>43951</v>
      </c>
      <c r="T141" s="268">
        <f t="shared" si="13"/>
        <v>2.2500000000000003E-2</v>
      </c>
      <c r="U141" s="588" t="s">
        <v>163</v>
      </c>
      <c r="V141" s="276">
        <v>0</v>
      </c>
      <c r="W141" s="312" t="s">
        <v>695</v>
      </c>
      <c r="X141" s="313" t="s">
        <v>696</v>
      </c>
      <c r="Y141" s="462">
        <v>0.2</v>
      </c>
      <c r="Z141" s="278" t="s">
        <v>770</v>
      </c>
      <c r="AA141" s="373">
        <f t="shared" si="14"/>
        <v>4.0000000000000008E-2</v>
      </c>
      <c r="AB141" s="268">
        <f t="shared" si="12"/>
        <v>8.0000000000000019E-3</v>
      </c>
      <c r="AC141" s="269" t="e">
        <f t="shared" si="15"/>
        <v>#VALUE!</v>
      </c>
    </row>
    <row r="142" spans="2:29" s="133" customFormat="1" ht="76.5" customHeight="1">
      <c r="B142" s="205" t="s">
        <v>46</v>
      </c>
      <c r="C142" s="205" t="s">
        <v>136</v>
      </c>
      <c r="D142" s="206" t="s">
        <v>25</v>
      </c>
      <c r="E142" s="229" t="s">
        <v>62</v>
      </c>
      <c r="F142" s="4"/>
      <c r="G142" s="4"/>
      <c r="H142" s="506"/>
      <c r="I142" s="554"/>
      <c r="J142" s="555"/>
      <c r="K142" s="553"/>
      <c r="L142" s="552"/>
      <c r="M142" s="552"/>
      <c r="N142" s="552"/>
      <c r="O142" s="106">
        <v>2</v>
      </c>
      <c r="P142" s="13" t="s">
        <v>427</v>
      </c>
      <c r="Q142" s="193">
        <v>0.7</v>
      </c>
      <c r="R142" s="207">
        <v>43952</v>
      </c>
      <c r="S142" s="3">
        <v>44165</v>
      </c>
      <c r="T142" s="105">
        <f t="shared" si="13"/>
        <v>0</v>
      </c>
      <c r="U142" s="589"/>
      <c r="V142" s="315"/>
      <c r="W142" s="291"/>
      <c r="X142" s="276">
        <f>+V142*Q142</f>
        <v>0</v>
      </c>
      <c r="Y142" s="353">
        <v>0</v>
      </c>
      <c r="Z142" s="358" t="s">
        <v>768</v>
      </c>
      <c r="AA142" s="373">
        <f t="shared" si="14"/>
        <v>0</v>
      </c>
      <c r="AB142" s="105">
        <f t="shared" si="12"/>
        <v>0</v>
      </c>
      <c r="AC142" s="269">
        <f t="shared" si="15"/>
        <v>0</v>
      </c>
    </row>
    <row r="143" spans="2:29" s="133" customFormat="1" ht="76.5" customHeight="1">
      <c r="B143" s="205" t="s">
        <v>46</v>
      </c>
      <c r="C143" s="205" t="s">
        <v>136</v>
      </c>
      <c r="D143" s="206" t="s">
        <v>25</v>
      </c>
      <c r="E143" s="229" t="s">
        <v>62</v>
      </c>
      <c r="F143" s="4"/>
      <c r="G143" s="4"/>
      <c r="H143" s="506"/>
      <c r="I143" s="554"/>
      <c r="J143" s="555"/>
      <c r="K143" s="553"/>
      <c r="L143" s="552"/>
      <c r="M143" s="552"/>
      <c r="N143" s="552"/>
      <c r="O143" s="106">
        <v>3</v>
      </c>
      <c r="P143" s="13" t="s">
        <v>430</v>
      </c>
      <c r="Q143" s="193">
        <v>0.1</v>
      </c>
      <c r="R143" s="207">
        <v>44166</v>
      </c>
      <c r="S143" s="3">
        <v>44175</v>
      </c>
      <c r="T143" s="105">
        <f t="shared" si="13"/>
        <v>0</v>
      </c>
      <c r="U143" s="589"/>
      <c r="V143" s="315"/>
      <c r="W143" s="291"/>
      <c r="X143" s="276">
        <f>+V143*Q143</f>
        <v>0</v>
      </c>
      <c r="Y143" s="356"/>
      <c r="Z143" s="357"/>
      <c r="AA143" s="373">
        <f t="shared" si="14"/>
        <v>0</v>
      </c>
      <c r="AB143" s="105">
        <f t="shared" si="12"/>
        <v>0</v>
      </c>
      <c r="AC143" s="269">
        <f t="shared" si="15"/>
        <v>0</v>
      </c>
    </row>
    <row r="144" spans="2:29" s="133" customFormat="1" ht="76.5" customHeight="1">
      <c r="B144" s="205" t="s">
        <v>46</v>
      </c>
      <c r="C144" s="205" t="s">
        <v>136</v>
      </c>
      <c r="D144" s="206" t="s">
        <v>25</v>
      </c>
      <c r="E144" s="229" t="s">
        <v>62</v>
      </c>
      <c r="F144" s="4"/>
      <c r="G144" s="4"/>
      <c r="H144" s="506">
        <v>5</v>
      </c>
      <c r="I144" s="554" t="s">
        <v>415</v>
      </c>
      <c r="J144" s="555">
        <v>0.1125</v>
      </c>
      <c r="K144" s="553">
        <v>3</v>
      </c>
      <c r="L144" s="552" t="s">
        <v>31</v>
      </c>
      <c r="M144" s="552" t="s">
        <v>416</v>
      </c>
      <c r="N144" s="552" t="s">
        <v>160</v>
      </c>
      <c r="O144" s="106">
        <v>1</v>
      </c>
      <c r="P144" s="13" t="s">
        <v>426</v>
      </c>
      <c r="Q144" s="193">
        <v>0.2</v>
      </c>
      <c r="R144" s="207">
        <v>43831</v>
      </c>
      <c r="S144" s="461">
        <v>43951</v>
      </c>
      <c r="T144" s="268">
        <f t="shared" si="13"/>
        <v>2.2500000000000003E-2</v>
      </c>
      <c r="U144" s="588" t="s">
        <v>163</v>
      </c>
      <c r="V144" s="276">
        <v>0</v>
      </c>
      <c r="W144" s="312" t="s">
        <v>695</v>
      </c>
      <c r="X144" s="313" t="s">
        <v>696</v>
      </c>
      <c r="Y144" s="462">
        <v>0.2</v>
      </c>
      <c r="Z144" s="312" t="s">
        <v>771</v>
      </c>
      <c r="AA144" s="373">
        <f t="shared" si="14"/>
        <v>4.0000000000000008E-2</v>
      </c>
      <c r="AB144" s="268">
        <f t="shared" si="12"/>
        <v>8.0000000000000019E-3</v>
      </c>
      <c r="AC144" s="269" t="e">
        <f t="shared" si="15"/>
        <v>#VALUE!</v>
      </c>
    </row>
    <row r="145" spans="2:29" s="133" customFormat="1" ht="76.5" customHeight="1">
      <c r="B145" s="205" t="s">
        <v>46</v>
      </c>
      <c r="C145" s="205" t="s">
        <v>136</v>
      </c>
      <c r="D145" s="206" t="s">
        <v>25</v>
      </c>
      <c r="E145" s="229" t="s">
        <v>62</v>
      </c>
      <c r="F145" s="4"/>
      <c r="G145" s="4"/>
      <c r="H145" s="506"/>
      <c r="I145" s="554"/>
      <c r="J145" s="555"/>
      <c r="K145" s="553"/>
      <c r="L145" s="552"/>
      <c r="M145" s="552"/>
      <c r="N145" s="552"/>
      <c r="O145" s="106">
        <v>2</v>
      </c>
      <c r="P145" s="13" t="s">
        <v>431</v>
      </c>
      <c r="Q145" s="193">
        <v>0.7</v>
      </c>
      <c r="R145" s="207">
        <v>43952</v>
      </c>
      <c r="S145" s="3">
        <v>44165</v>
      </c>
      <c r="T145" s="105">
        <f t="shared" si="13"/>
        <v>0</v>
      </c>
      <c r="U145" s="589"/>
      <c r="V145" s="315"/>
      <c r="W145" s="291"/>
      <c r="X145" s="276">
        <f>+V145*Q145</f>
        <v>0</v>
      </c>
      <c r="Y145" s="353">
        <v>0</v>
      </c>
      <c r="Z145" s="359" t="s">
        <v>772</v>
      </c>
      <c r="AA145" s="373">
        <f t="shared" si="14"/>
        <v>0</v>
      </c>
      <c r="AB145" s="105">
        <f t="shared" si="12"/>
        <v>0</v>
      </c>
      <c r="AC145" s="269">
        <f t="shared" si="15"/>
        <v>0</v>
      </c>
    </row>
    <row r="146" spans="2:29" s="133" customFormat="1" ht="76.5" customHeight="1">
      <c r="B146" s="205" t="s">
        <v>46</v>
      </c>
      <c r="C146" s="205" t="s">
        <v>136</v>
      </c>
      <c r="D146" s="206" t="s">
        <v>25</v>
      </c>
      <c r="E146" s="229" t="s">
        <v>62</v>
      </c>
      <c r="F146" s="4"/>
      <c r="G146" s="4"/>
      <c r="H146" s="506"/>
      <c r="I146" s="554"/>
      <c r="J146" s="555"/>
      <c r="K146" s="553"/>
      <c r="L146" s="552"/>
      <c r="M146" s="552"/>
      <c r="N146" s="552"/>
      <c r="O146" s="106">
        <v>3</v>
      </c>
      <c r="P146" s="13" t="s">
        <v>428</v>
      </c>
      <c r="Q146" s="193">
        <v>0.1</v>
      </c>
      <c r="R146" s="207">
        <v>44166</v>
      </c>
      <c r="S146" s="3">
        <v>44175</v>
      </c>
      <c r="T146" s="105">
        <f t="shared" si="13"/>
        <v>0</v>
      </c>
      <c r="U146" s="589"/>
      <c r="V146" s="315"/>
      <c r="W146" s="291"/>
      <c r="X146" s="276">
        <f>+V146*Q146</f>
        <v>0</v>
      </c>
      <c r="Y146" s="356"/>
      <c r="Z146" s="357"/>
      <c r="AA146" s="373">
        <f t="shared" si="14"/>
        <v>0</v>
      </c>
      <c r="AB146" s="105">
        <f t="shared" si="12"/>
        <v>0</v>
      </c>
      <c r="AC146" s="269">
        <f t="shared" si="15"/>
        <v>0</v>
      </c>
    </row>
    <row r="147" spans="2:29" s="133" customFormat="1" ht="76.5" customHeight="1">
      <c r="B147" s="205" t="s">
        <v>46</v>
      </c>
      <c r="C147" s="205" t="s">
        <v>136</v>
      </c>
      <c r="D147" s="206" t="s">
        <v>25</v>
      </c>
      <c r="E147" s="229" t="s">
        <v>62</v>
      </c>
      <c r="F147" s="4"/>
      <c r="G147" s="4"/>
      <c r="H147" s="506">
        <v>6</v>
      </c>
      <c r="I147" s="554" t="s">
        <v>154</v>
      </c>
      <c r="J147" s="555">
        <v>0.1125</v>
      </c>
      <c r="K147" s="553">
        <v>1</v>
      </c>
      <c r="L147" s="552" t="s">
        <v>32</v>
      </c>
      <c r="M147" s="552" t="s">
        <v>417</v>
      </c>
      <c r="N147" s="552" t="s">
        <v>155</v>
      </c>
      <c r="O147" s="106">
        <v>1</v>
      </c>
      <c r="P147" s="13" t="s">
        <v>432</v>
      </c>
      <c r="Q147" s="193">
        <v>0.1</v>
      </c>
      <c r="R147" s="207">
        <v>43831</v>
      </c>
      <c r="S147" s="461">
        <v>43951</v>
      </c>
      <c r="T147" s="268">
        <f t="shared" si="13"/>
        <v>1.1250000000000001E-2</v>
      </c>
      <c r="U147" s="588" t="s">
        <v>155</v>
      </c>
      <c r="V147" s="276">
        <v>0</v>
      </c>
      <c r="W147" s="312" t="s">
        <v>695</v>
      </c>
      <c r="X147" s="313" t="s">
        <v>696</v>
      </c>
      <c r="Y147" s="462">
        <v>0.1</v>
      </c>
      <c r="Z147" s="312" t="s">
        <v>773</v>
      </c>
      <c r="AA147" s="373">
        <f t="shared" si="14"/>
        <v>1.0000000000000002E-2</v>
      </c>
      <c r="AB147" s="268">
        <f t="shared" si="12"/>
        <v>1.0000000000000002E-3</v>
      </c>
      <c r="AC147" s="269" t="e">
        <f t="shared" si="15"/>
        <v>#VALUE!</v>
      </c>
    </row>
    <row r="148" spans="2:29" s="133" customFormat="1" ht="76.5" customHeight="1">
      <c r="B148" s="205" t="s">
        <v>46</v>
      </c>
      <c r="C148" s="205" t="s">
        <v>136</v>
      </c>
      <c r="D148" s="206" t="s">
        <v>25</v>
      </c>
      <c r="E148" s="229" t="s">
        <v>62</v>
      </c>
      <c r="F148" s="4"/>
      <c r="G148" s="4"/>
      <c r="H148" s="506"/>
      <c r="I148" s="554"/>
      <c r="J148" s="555"/>
      <c r="K148" s="553"/>
      <c r="L148" s="552"/>
      <c r="M148" s="552"/>
      <c r="N148" s="552"/>
      <c r="O148" s="106">
        <v>2</v>
      </c>
      <c r="P148" s="13" t="s">
        <v>433</v>
      </c>
      <c r="Q148" s="193">
        <v>0.1</v>
      </c>
      <c r="R148" s="207">
        <v>43952</v>
      </c>
      <c r="S148" s="461">
        <v>43982</v>
      </c>
      <c r="T148" s="268">
        <f t="shared" si="13"/>
        <v>0</v>
      </c>
      <c r="U148" s="588"/>
      <c r="V148" s="463"/>
      <c r="W148" s="291"/>
      <c r="X148" s="276">
        <f>+V148*Q148</f>
        <v>0</v>
      </c>
      <c r="Y148" s="462">
        <v>0.1</v>
      </c>
      <c r="Z148" s="357" t="s">
        <v>774</v>
      </c>
      <c r="AA148" s="373">
        <f t="shared" si="14"/>
        <v>1.0000000000000002E-2</v>
      </c>
      <c r="AB148" s="268">
        <f t="shared" si="12"/>
        <v>1.0000000000000002E-3</v>
      </c>
      <c r="AC148" s="269">
        <f t="shared" si="15"/>
        <v>0</v>
      </c>
    </row>
    <row r="149" spans="2:29" s="133" customFormat="1" ht="76.5" customHeight="1">
      <c r="B149" s="205" t="s">
        <v>46</v>
      </c>
      <c r="C149" s="205" t="s">
        <v>136</v>
      </c>
      <c r="D149" s="206" t="s">
        <v>25</v>
      </c>
      <c r="E149" s="229" t="s">
        <v>62</v>
      </c>
      <c r="F149" s="4"/>
      <c r="G149" s="4"/>
      <c r="H149" s="506"/>
      <c r="I149" s="554"/>
      <c r="J149" s="555"/>
      <c r="K149" s="553"/>
      <c r="L149" s="552"/>
      <c r="M149" s="552"/>
      <c r="N149" s="552"/>
      <c r="O149" s="106">
        <v>3</v>
      </c>
      <c r="P149" s="13" t="s">
        <v>434</v>
      </c>
      <c r="Q149" s="193">
        <v>0.7</v>
      </c>
      <c r="R149" s="207">
        <v>43983</v>
      </c>
      <c r="S149" s="3">
        <v>44074</v>
      </c>
      <c r="T149" s="105">
        <f t="shared" si="13"/>
        <v>0</v>
      </c>
      <c r="U149" s="589"/>
      <c r="V149" s="315"/>
      <c r="W149" s="291"/>
      <c r="X149" s="276">
        <f>+V149*Q149</f>
        <v>0</v>
      </c>
      <c r="Y149" s="353">
        <v>0.7</v>
      </c>
      <c r="Z149" s="421" t="s">
        <v>775</v>
      </c>
      <c r="AA149" s="373">
        <f t="shared" si="14"/>
        <v>0.48999999999999994</v>
      </c>
      <c r="AB149" s="105">
        <f t="shared" ref="AB149:AB212" si="16">AA149*Y149</f>
        <v>0.34299999999999992</v>
      </c>
      <c r="AC149" s="269">
        <f t="shared" si="15"/>
        <v>0</v>
      </c>
    </row>
    <row r="150" spans="2:29" s="133" customFormat="1" ht="76.5" customHeight="1">
      <c r="B150" s="205" t="s">
        <v>46</v>
      </c>
      <c r="C150" s="205" t="s">
        <v>136</v>
      </c>
      <c r="D150" s="206" t="s">
        <v>25</v>
      </c>
      <c r="E150" s="229" t="s">
        <v>62</v>
      </c>
      <c r="F150" s="4"/>
      <c r="G150" s="4"/>
      <c r="H150" s="506"/>
      <c r="I150" s="554"/>
      <c r="J150" s="555"/>
      <c r="K150" s="553"/>
      <c r="L150" s="552"/>
      <c r="M150" s="552"/>
      <c r="N150" s="552"/>
      <c r="O150" s="106">
        <v>4</v>
      </c>
      <c r="P150" s="13" t="s">
        <v>435</v>
      </c>
      <c r="Q150" s="193">
        <v>0.1</v>
      </c>
      <c r="R150" s="207">
        <v>44075</v>
      </c>
      <c r="S150" s="3">
        <v>44104</v>
      </c>
      <c r="T150" s="105">
        <f t="shared" si="13"/>
        <v>0</v>
      </c>
      <c r="U150" s="589"/>
      <c r="V150" s="315"/>
      <c r="W150" s="291"/>
      <c r="X150" s="276">
        <f>+V150*Q150</f>
        <v>0</v>
      </c>
      <c r="Y150" s="356"/>
      <c r="Z150" s="357"/>
      <c r="AA150" s="373">
        <f t="shared" si="14"/>
        <v>0</v>
      </c>
      <c r="AB150" s="105">
        <f t="shared" si="16"/>
        <v>0</v>
      </c>
      <c r="AC150" s="269">
        <f t="shared" si="15"/>
        <v>0</v>
      </c>
    </row>
    <row r="151" spans="2:29" s="133" customFormat="1" ht="76.5" customHeight="1">
      <c r="B151" s="205" t="s">
        <v>46</v>
      </c>
      <c r="C151" s="205" t="s">
        <v>136</v>
      </c>
      <c r="D151" s="206" t="s">
        <v>25</v>
      </c>
      <c r="E151" s="229" t="s">
        <v>61</v>
      </c>
      <c r="F151" s="4" t="s">
        <v>61</v>
      </c>
      <c r="G151" s="4" t="s">
        <v>36</v>
      </c>
      <c r="H151" s="506">
        <v>7</v>
      </c>
      <c r="I151" s="554" t="s">
        <v>156</v>
      </c>
      <c r="J151" s="555">
        <v>0.1125</v>
      </c>
      <c r="K151" s="553">
        <v>3</v>
      </c>
      <c r="L151" s="552" t="s">
        <v>31</v>
      </c>
      <c r="M151" s="552" t="s">
        <v>418</v>
      </c>
      <c r="N151" s="552" t="s">
        <v>160</v>
      </c>
      <c r="O151" s="106">
        <v>1</v>
      </c>
      <c r="P151" s="13" t="s">
        <v>432</v>
      </c>
      <c r="Q151" s="193">
        <v>0.2</v>
      </c>
      <c r="R151" s="207">
        <v>43831</v>
      </c>
      <c r="S151" s="461">
        <v>43951</v>
      </c>
      <c r="T151" s="268">
        <f t="shared" si="13"/>
        <v>2.2500000000000003E-2</v>
      </c>
      <c r="U151" s="588" t="s">
        <v>163</v>
      </c>
      <c r="V151" s="276">
        <v>0</v>
      </c>
      <c r="W151" s="312" t="s">
        <v>695</v>
      </c>
      <c r="X151" s="313">
        <v>0</v>
      </c>
      <c r="Y151" s="462">
        <v>0.2</v>
      </c>
      <c r="Z151" s="312" t="s">
        <v>776</v>
      </c>
      <c r="AA151" s="373">
        <f t="shared" si="14"/>
        <v>4.0000000000000008E-2</v>
      </c>
      <c r="AB151" s="268">
        <f t="shared" si="16"/>
        <v>8.0000000000000019E-3</v>
      </c>
      <c r="AC151" s="269">
        <f t="shared" si="15"/>
        <v>0</v>
      </c>
    </row>
    <row r="152" spans="2:29" s="133" customFormat="1" ht="76.5" customHeight="1">
      <c r="B152" s="205" t="s">
        <v>46</v>
      </c>
      <c r="C152" s="205" t="s">
        <v>136</v>
      </c>
      <c r="D152" s="206" t="s">
        <v>25</v>
      </c>
      <c r="E152" s="229" t="s">
        <v>61</v>
      </c>
      <c r="F152" s="4" t="s">
        <v>61</v>
      </c>
      <c r="G152" s="4" t="s">
        <v>36</v>
      </c>
      <c r="H152" s="506"/>
      <c r="I152" s="554"/>
      <c r="J152" s="555"/>
      <c r="K152" s="553"/>
      <c r="L152" s="552"/>
      <c r="M152" s="552"/>
      <c r="N152" s="552"/>
      <c r="O152" s="106">
        <v>2</v>
      </c>
      <c r="P152" s="13" t="s">
        <v>427</v>
      </c>
      <c r="Q152" s="193">
        <v>0.7</v>
      </c>
      <c r="R152" s="207">
        <v>43952</v>
      </c>
      <c r="S152" s="3">
        <v>44165</v>
      </c>
      <c r="T152" s="105">
        <f t="shared" si="13"/>
        <v>0</v>
      </c>
      <c r="U152" s="589"/>
      <c r="V152" s="266"/>
      <c r="W152" s="291"/>
      <c r="X152" s="276">
        <f>+V152*Q152</f>
        <v>0</v>
      </c>
      <c r="Y152" s="360">
        <v>0</v>
      </c>
      <c r="Z152" s="357" t="s">
        <v>777</v>
      </c>
      <c r="AA152" s="373">
        <f t="shared" si="14"/>
        <v>0</v>
      </c>
      <c r="AB152" s="105">
        <f t="shared" si="16"/>
        <v>0</v>
      </c>
      <c r="AC152" s="269">
        <f t="shared" si="15"/>
        <v>0</v>
      </c>
    </row>
    <row r="153" spans="2:29" s="133" customFormat="1" ht="76.5" customHeight="1">
      <c r="B153" s="205" t="s">
        <v>46</v>
      </c>
      <c r="C153" s="205" t="s">
        <v>136</v>
      </c>
      <c r="D153" s="206" t="s">
        <v>25</v>
      </c>
      <c r="E153" s="229" t="s">
        <v>61</v>
      </c>
      <c r="F153" s="4" t="s">
        <v>61</v>
      </c>
      <c r="G153" s="4" t="s">
        <v>36</v>
      </c>
      <c r="H153" s="506"/>
      <c r="I153" s="554"/>
      <c r="J153" s="555"/>
      <c r="K153" s="553"/>
      <c r="L153" s="552"/>
      <c r="M153" s="552"/>
      <c r="N153" s="552"/>
      <c r="O153" s="106">
        <v>3</v>
      </c>
      <c r="P153" s="13" t="s">
        <v>428</v>
      </c>
      <c r="Q153" s="193">
        <v>0.1</v>
      </c>
      <c r="R153" s="207">
        <v>44166</v>
      </c>
      <c r="S153" s="3">
        <v>44175</v>
      </c>
      <c r="T153" s="105">
        <f t="shared" si="13"/>
        <v>0</v>
      </c>
      <c r="U153" s="589"/>
      <c r="V153" s="266"/>
      <c r="W153" s="291"/>
      <c r="X153" s="276">
        <f>+V153*Q153</f>
        <v>0</v>
      </c>
      <c r="Y153" s="360"/>
      <c r="Z153" s="357"/>
      <c r="AA153" s="373">
        <f t="shared" si="14"/>
        <v>0</v>
      </c>
      <c r="AB153" s="105">
        <f t="shared" si="16"/>
        <v>0</v>
      </c>
      <c r="AC153" s="269">
        <f t="shared" si="15"/>
        <v>0</v>
      </c>
    </row>
    <row r="154" spans="2:29" s="133" customFormat="1" ht="76.5" customHeight="1">
      <c r="B154" s="205" t="s">
        <v>46</v>
      </c>
      <c r="C154" s="205" t="s">
        <v>136</v>
      </c>
      <c r="D154" s="206" t="s">
        <v>25</v>
      </c>
      <c r="E154" s="229" t="s">
        <v>61</v>
      </c>
      <c r="F154" s="4" t="s">
        <v>61</v>
      </c>
      <c r="G154" s="4" t="s">
        <v>36</v>
      </c>
      <c r="H154" s="506">
        <v>8</v>
      </c>
      <c r="I154" s="554" t="s">
        <v>104</v>
      </c>
      <c r="J154" s="552">
        <v>0.1</v>
      </c>
      <c r="K154" s="553">
        <v>34</v>
      </c>
      <c r="L154" s="552" t="s">
        <v>31</v>
      </c>
      <c r="M154" s="552" t="s">
        <v>419</v>
      </c>
      <c r="N154" s="552" t="s">
        <v>160</v>
      </c>
      <c r="O154" s="106">
        <v>1</v>
      </c>
      <c r="P154" s="13" t="s">
        <v>436</v>
      </c>
      <c r="Q154" s="193">
        <v>0.1</v>
      </c>
      <c r="R154" s="207">
        <v>43952</v>
      </c>
      <c r="S154" s="461">
        <v>43981</v>
      </c>
      <c r="T154" s="268">
        <f t="shared" si="13"/>
        <v>1.0000000000000002E-2</v>
      </c>
      <c r="U154" s="588" t="s">
        <v>163</v>
      </c>
      <c r="V154" s="276">
        <v>0</v>
      </c>
      <c r="W154" s="312" t="s">
        <v>697</v>
      </c>
      <c r="X154" s="276">
        <v>0</v>
      </c>
      <c r="Y154" s="462">
        <v>0</v>
      </c>
      <c r="Z154" s="278" t="s">
        <v>778</v>
      </c>
      <c r="AA154" s="373">
        <f t="shared" si="14"/>
        <v>0</v>
      </c>
      <c r="AB154" s="268">
        <f t="shared" si="16"/>
        <v>0</v>
      </c>
      <c r="AC154" s="269">
        <f t="shared" si="15"/>
        <v>0</v>
      </c>
    </row>
    <row r="155" spans="2:29" s="133" customFormat="1" ht="76.5" customHeight="1">
      <c r="B155" s="205" t="s">
        <v>46</v>
      </c>
      <c r="C155" s="205" t="s">
        <v>136</v>
      </c>
      <c r="D155" s="206" t="s">
        <v>25</v>
      </c>
      <c r="E155" s="229" t="s">
        <v>61</v>
      </c>
      <c r="F155" s="161" t="s">
        <v>61</v>
      </c>
      <c r="G155" s="4" t="s">
        <v>36</v>
      </c>
      <c r="H155" s="506"/>
      <c r="I155" s="554"/>
      <c r="J155" s="552"/>
      <c r="K155" s="553"/>
      <c r="L155" s="552"/>
      <c r="M155" s="552"/>
      <c r="N155" s="552"/>
      <c r="O155" s="106">
        <v>2</v>
      </c>
      <c r="P155" s="13" t="s">
        <v>437</v>
      </c>
      <c r="Q155" s="193">
        <v>0.4</v>
      </c>
      <c r="R155" s="207">
        <v>43983</v>
      </c>
      <c r="S155" s="461">
        <v>44012</v>
      </c>
      <c r="T155" s="268">
        <f t="shared" si="13"/>
        <v>0</v>
      </c>
      <c r="U155" s="588"/>
      <c r="V155" s="365"/>
      <c r="W155" s="296"/>
      <c r="X155" s="276">
        <f>+V155*Q155</f>
        <v>0</v>
      </c>
      <c r="Y155" s="462">
        <v>0</v>
      </c>
      <c r="Z155" s="358" t="s">
        <v>779</v>
      </c>
      <c r="AA155" s="373">
        <f t="shared" si="14"/>
        <v>0</v>
      </c>
      <c r="AB155" s="268">
        <f t="shared" si="16"/>
        <v>0</v>
      </c>
      <c r="AC155" s="269">
        <f t="shared" si="15"/>
        <v>0</v>
      </c>
    </row>
    <row r="156" spans="2:29" s="133" customFormat="1" ht="76.5" customHeight="1">
      <c r="B156" s="205" t="s">
        <v>46</v>
      </c>
      <c r="C156" s="205" t="s">
        <v>136</v>
      </c>
      <c r="D156" s="206" t="s">
        <v>25</v>
      </c>
      <c r="E156" s="229" t="s">
        <v>61</v>
      </c>
      <c r="F156" s="4" t="s">
        <v>61</v>
      </c>
      <c r="G156" s="4" t="s">
        <v>36</v>
      </c>
      <c r="H156" s="506"/>
      <c r="I156" s="554"/>
      <c r="J156" s="552"/>
      <c r="K156" s="553"/>
      <c r="L156" s="552"/>
      <c r="M156" s="552"/>
      <c r="N156" s="552"/>
      <c r="O156" s="106">
        <v>1</v>
      </c>
      <c r="P156" s="13" t="s">
        <v>438</v>
      </c>
      <c r="Q156" s="193">
        <v>0.1</v>
      </c>
      <c r="R156" s="207">
        <v>44105</v>
      </c>
      <c r="S156" s="3">
        <v>44135</v>
      </c>
      <c r="T156" s="105">
        <f t="shared" si="13"/>
        <v>0</v>
      </c>
      <c r="U156" s="589"/>
      <c r="V156" s="266"/>
      <c r="W156" s="296"/>
      <c r="X156" s="276">
        <f>+V156*Q156</f>
        <v>0</v>
      </c>
      <c r="Y156" s="360"/>
      <c r="Z156" s="361"/>
      <c r="AA156" s="373">
        <f t="shared" si="14"/>
        <v>0</v>
      </c>
      <c r="AB156" s="105">
        <f t="shared" si="16"/>
        <v>0</v>
      </c>
      <c r="AC156" s="269">
        <f t="shared" si="15"/>
        <v>0</v>
      </c>
    </row>
    <row r="157" spans="2:29" s="133" customFormat="1" ht="76.5" customHeight="1">
      <c r="B157" s="205" t="s">
        <v>46</v>
      </c>
      <c r="C157" s="205" t="s">
        <v>136</v>
      </c>
      <c r="D157" s="206" t="s">
        <v>25</v>
      </c>
      <c r="E157" s="229" t="s">
        <v>61</v>
      </c>
      <c r="F157" s="4" t="s">
        <v>61</v>
      </c>
      <c r="G157" s="4" t="s">
        <v>36</v>
      </c>
      <c r="H157" s="506"/>
      <c r="I157" s="554"/>
      <c r="J157" s="552"/>
      <c r="K157" s="553"/>
      <c r="L157" s="552"/>
      <c r="M157" s="552"/>
      <c r="N157" s="552"/>
      <c r="O157" s="106">
        <v>2</v>
      </c>
      <c r="P157" s="13" t="s">
        <v>439</v>
      </c>
      <c r="Q157" s="193">
        <v>0.4</v>
      </c>
      <c r="R157" s="207">
        <v>44136</v>
      </c>
      <c r="S157" s="3">
        <v>44180</v>
      </c>
      <c r="T157" s="105">
        <f t="shared" si="13"/>
        <v>0</v>
      </c>
      <c r="U157" s="589"/>
      <c r="V157" s="266"/>
      <c r="W157" s="296"/>
      <c r="X157" s="276">
        <f>+V157*Q157</f>
        <v>0</v>
      </c>
      <c r="Y157" s="360"/>
      <c r="Z157" s="361"/>
      <c r="AA157" s="373">
        <f t="shared" si="14"/>
        <v>0</v>
      </c>
      <c r="AB157" s="105">
        <f t="shared" si="16"/>
        <v>0</v>
      </c>
      <c r="AC157" s="269">
        <f t="shared" si="15"/>
        <v>0</v>
      </c>
    </row>
    <row r="158" spans="2:29" s="133" customFormat="1" ht="76.5" customHeight="1">
      <c r="B158" s="205" t="s">
        <v>46</v>
      </c>
      <c r="C158" s="205" t="s">
        <v>47</v>
      </c>
      <c r="D158" s="206" t="s">
        <v>25</v>
      </c>
      <c r="E158" s="229" t="s">
        <v>61</v>
      </c>
      <c r="F158" s="4" t="s">
        <v>61</v>
      </c>
      <c r="G158" s="4" t="s">
        <v>36</v>
      </c>
      <c r="H158" s="506">
        <v>9</v>
      </c>
      <c r="I158" s="554" t="s">
        <v>105</v>
      </c>
      <c r="J158" s="555">
        <v>0.1125</v>
      </c>
      <c r="K158" s="553">
        <v>30</v>
      </c>
      <c r="L158" s="552" t="s">
        <v>38</v>
      </c>
      <c r="M158" s="552" t="s">
        <v>420</v>
      </c>
      <c r="N158" s="552" t="s">
        <v>160</v>
      </c>
      <c r="O158" s="106">
        <v>1</v>
      </c>
      <c r="P158" s="13" t="s">
        <v>440</v>
      </c>
      <c r="Q158" s="193">
        <v>0.2</v>
      </c>
      <c r="R158" s="207">
        <v>43862</v>
      </c>
      <c r="S158" s="3">
        <v>44165</v>
      </c>
      <c r="T158" s="105">
        <f t="shared" si="13"/>
        <v>2.2500000000000003E-2</v>
      </c>
      <c r="U158" s="589" t="s">
        <v>163</v>
      </c>
      <c r="V158" s="266">
        <v>0.02</v>
      </c>
      <c r="W158" s="296" t="s">
        <v>698</v>
      </c>
      <c r="X158" s="276">
        <v>0.02</v>
      </c>
      <c r="Y158" s="360">
        <v>0</v>
      </c>
      <c r="Z158" s="361" t="s">
        <v>780</v>
      </c>
      <c r="AA158" s="373">
        <f t="shared" si="14"/>
        <v>0</v>
      </c>
      <c r="AB158" s="105">
        <f t="shared" si="16"/>
        <v>0</v>
      </c>
      <c r="AC158" s="269">
        <f t="shared" si="15"/>
        <v>2.2500000000000003E-3</v>
      </c>
    </row>
    <row r="159" spans="2:29" s="133" customFormat="1" ht="76.5" customHeight="1">
      <c r="B159" s="205" t="s">
        <v>46</v>
      </c>
      <c r="C159" s="205" t="s">
        <v>47</v>
      </c>
      <c r="D159" s="206" t="s">
        <v>25</v>
      </c>
      <c r="E159" s="229" t="s">
        <v>61</v>
      </c>
      <c r="F159" s="4" t="s">
        <v>61</v>
      </c>
      <c r="G159" s="4" t="s">
        <v>36</v>
      </c>
      <c r="H159" s="506"/>
      <c r="I159" s="554"/>
      <c r="J159" s="555"/>
      <c r="K159" s="553"/>
      <c r="L159" s="552"/>
      <c r="M159" s="552"/>
      <c r="N159" s="552"/>
      <c r="O159" s="106">
        <v>2</v>
      </c>
      <c r="P159" s="13" t="s">
        <v>441</v>
      </c>
      <c r="Q159" s="193">
        <v>0.5</v>
      </c>
      <c r="R159" s="207">
        <v>43862</v>
      </c>
      <c r="S159" s="3">
        <v>44165</v>
      </c>
      <c r="T159" s="105">
        <f t="shared" si="13"/>
        <v>0</v>
      </c>
      <c r="U159" s="589"/>
      <c r="V159" s="266">
        <v>0.09</v>
      </c>
      <c r="W159" s="296" t="s">
        <v>699</v>
      </c>
      <c r="X159" s="316">
        <v>0.03</v>
      </c>
      <c r="Y159" s="362">
        <v>0.10199999999999999</v>
      </c>
      <c r="Z159" s="361" t="s">
        <v>762</v>
      </c>
      <c r="AA159" s="373">
        <f t="shared" si="14"/>
        <v>5.0999999999999997E-2</v>
      </c>
      <c r="AB159" s="105">
        <f t="shared" si="16"/>
        <v>5.2019999999999992E-3</v>
      </c>
      <c r="AC159" s="269">
        <f t="shared" si="15"/>
        <v>0</v>
      </c>
    </row>
    <row r="160" spans="2:29" s="133" customFormat="1" ht="76.5" customHeight="1">
      <c r="B160" s="205" t="s">
        <v>46</v>
      </c>
      <c r="C160" s="205" t="s">
        <v>47</v>
      </c>
      <c r="D160" s="206" t="s">
        <v>25</v>
      </c>
      <c r="E160" s="229" t="s">
        <v>61</v>
      </c>
      <c r="F160" s="4" t="s">
        <v>61</v>
      </c>
      <c r="G160" s="4" t="s">
        <v>36</v>
      </c>
      <c r="H160" s="506"/>
      <c r="I160" s="554"/>
      <c r="J160" s="555"/>
      <c r="K160" s="553"/>
      <c r="L160" s="552"/>
      <c r="M160" s="552"/>
      <c r="N160" s="552"/>
      <c r="O160" s="106">
        <v>3</v>
      </c>
      <c r="P160" s="13" t="s">
        <v>162</v>
      </c>
      <c r="Q160" s="193">
        <v>0.3</v>
      </c>
      <c r="R160" s="207">
        <v>43862</v>
      </c>
      <c r="S160" s="3">
        <v>44180</v>
      </c>
      <c r="T160" s="105">
        <f t="shared" si="13"/>
        <v>0</v>
      </c>
      <c r="U160" s="589"/>
      <c r="V160" s="266"/>
      <c r="W160" s="296"/>
      <c r="X160" s="276">
        <f>+V160*Q160</f>
        <v>0</v>
      </c>
      <c r="Y160" s="360"/>
      <c r="Z160" s="361"/>
      <c r="AA160" s="373">
        <f t="shared" si="14"/>
        <v>0</v>
      </c>
      <c r="AB160" s="105">
        <f t="shared" si="16"/>
        <v>0</v>
      </c>
      <c r="AC160" s="269">
        <f t="shared" si="15"/>
        <v>0</v>
      </c>
    </row>
    <row r="161" spans="2:29" s="133" customFormat="1" ht="76.5" customHeight="1">
      <c r="B161" s="205" t="s">
        <v>46</v>
      </c>
      <c r="C161" s="205" t="s">
        <v>55</v>
      </c>
      <c r="D161" s="206" t="s">
        <v>19</v>
      </c>
      <c r="E161" s="206" t="s">
        <v>164</v>
      </c>
      <c r="F161" s="183" t="s">
        <v>164</v>
      </c>
      <c r="G161" s="183" t="s">
        <v>36</v>
      </c>
      <c r="H161" s="506">
        <v>10</v>
      </c>
      <c r="I161" s="554" t="s">
        <v>165</v>
      </c>
      <c r="J161" s="552">
        <v>1</v>
      </c>
      <c r="K161" s="553">
        <v>100</v>
      </c>
      <c r="L161" s="552" t="s">
        <v>38</v>
      </c>
      <c r="M161" s="552" t="s">
        <v>158</v>
      </c>
      <c r="N161" s="552" t="s">
        <v>159</v>
      </c>
      <c r="O161" s="106">
        <v>1</v>
      </c>
      <c r="P161" s="13" t="s">
        <v>442</v>
      </c>
      <c r="Q161" s="193">
        <v>0.5</v>
      </c>
      <c r="R161" s="207">
        <v>43831</v>
      </c>
      <c r="S161" s="461">
        <v>43921</v>
      </c>
      <c r="T161" s="268">
        <f t="shared" si="13"/>
        <v>0.5</v>
      </c>
      <c r="U161" s="464" t="s">
        <v>36</v>
      </c>
      <c r="V161" s="365">
        <v>0.5</v>
      </c>
      <c r="W161" s="296" t="s">
        <v>700</v>
      </c>
      <c r="X161" s="316">
        <v>0.5</v>
      </c>
      <c r="Y161" s="465">
        <v>0</v>
      </c>
      <c r="Z161" s="361" t="s">
        <v>781</v>
      </c>
      <c r="AA161" s="373">
        <f t="shared" si="14"/>
        <v>0</v>
      </c>
      <c r="AB161" s="268">
        <f t="shared" si="16"/>
        <v>0</v>
      </c>
      <c r="AC161" s="269">
        <f t="shared" si="15"/>
        <v>0.5</v>
      </c>
    </row>
    <row r="162" spans="2:29" s="133" customFormat="1" ht="76.5" customHeight="1">
      <c r="B162" s="205" t="s">
        <v>46</v>
      </c>
      <c r="C162" s="205" t="s">
        <v>55</v>
      </c>
      <c r="D162" s="206" t="s">
        <v>19</v>
      </c>
      <c r="E162" s="206" t="s">
        <v>164</v>
      </c>
      <c r="F162" s="183" t="s">
        <v>164</v>
      </c>
      <c r="G162" s="183" t="s">
        <v>36</v>
      </c>
      <c r="H162" s="506"/>
      <c r="I162" s="554"/>
      <c r="J162" s="552"/>
      <c r="K162" s="553"/>
      <c r="L162" s="552"/>
      <c r="M162" s="552"/>
      <c r="N162" s="552"/>
      <c r="O162" s="106">
        <v>2</v>
      </c>
      <c r="P162" s="13" t="s">
        <v>166</v>
      </c>
      <c r="Q162" s="193">
        <v>0.25</v>
      </c>
      <c r="R162" s="207">
        <v>43922</v>
      </c>
      <c r="S162" s="461">
        <v>44012</v>
      </c>
      <c r="T162" s="268">
        <f t="shared" si="13"/>
        <v>0</v>
      </c>
      <c r="U162" s="464" t="s">
        <v>36</v>
      </c>
      <c r="V162" s="365"/>
      <c r="W162" s="296"/>
      <c r="X162" s="276">
        <f>+V162*Q162</f>
        <v>0</v>
      </c>
      <c r="Y162" s="466">
        <v>0.125</v>
      </c>
      <c r="Z162" s="361" t="s">
        <v>764</v>
      </c>
      <c r="AA162" s="373">
        <f t="shared" si="14"/>
        <v>3.125E-2</v>
      </c>
      <c r="AB162" s="268">
        <f t="shared" si="16"/>
        <v>3.90625E-3</v>
      </c>
      <c r="AC162" s="269">
        <f t="shared" si="15"/>
        <v>0</v>
      </c>
    </row>
    <row r="163" spans="2:29" s="133" customFormat="1" ht="76.5" customHeight="1">
      <c r="B163" s="205" t="s">
        <v>46</v>
      </c>
      <c r="C163" s="205" t="s">
        <v>55</v>
      </c>
      <c r="D163" s="206" t="s">
        <v>19</v>
      </c>
      <c r="E163" s="206" t="s">
        <v>164</v>
      </c>
      <c r="F163" s="183" t="s">
        <v>164</v>
      </c>
      <c r="G163" s="183" t="s">
        <v>36</v>
      </c>
      <c r="H163" s="506"/>
      <c r="I163" s="554"/>
      <c r="J163" s="552"/>
      <c r="K163" s="553"/>
      <c r="L163" s="552"/>
      <c r="M163" s="552"/>
      <c r="N163" s="552"/>
      <c r="O163" s="106">
        <v>3</v>
      </c>
      <c r="P163" s="13" t="s">
        <v>443</v>
      </c>
      <c r="Q163" s="193">
        <v>0.25</v>
      </c>
      <c r="R163" s="207">
        <v>44013</v>
      </c>
      <c r="S163" s="3">
        <v>44196</v>
      </c>
      <c r="T163" s="105">
        <f t="shared" si="13"/>
        <v>0</v>
      </c>
      <c r="U163" s="206" t="s">
        <v>36</v>
      </c>
      <c r="V163" s="266"/>
      <c r="W163" s="296"/>
      <c r="X163" s="276">
        <f>+V163*Q163</f>
        <v>0</v>
      </c>
      <c r="Y163" s="360"/>
      <c r="Z163" s="361"/>
      <c r="AA163" s="373">
        <f t="shared" si="14"/>
        <v>0</v>
      </c>
      <c r="AB163" s="105">
        <f t="shared" si="16"/>
        <v>0</v>
      </c>
      <c r="AC163" s="269">
        <f t="shared" si="15"/>
        <v>0</v>
      </c>
    </row>
    <row r="164" spans="2:29" s="133" customFormat="1" ht="409.5">
      <c r="B164" s="550" t="s">
        <v>46</v>
      </c>
      <c r="C164" s="550" t="s">
        <v>136</v>
      </c>
      <c r="D164" s="550" t="s">
        <v>19</v>
      </c>
      <c r="E164" s="116" t="s">
        <v>137</v>
      </c>
      <c r="F164" s="4" t="s">
        <v>137</v>
      </c>
      <c r="G164" s="4" t="s">
        <v>37</v>
      </c>
      <c r="H164" s="506">
        <v>1</v>
      </c>
      <c r="I164" s="591" t="s">
        <v>444</v>
      </c>
      <c r="J164" s="209">
        <v>0.25</v>
      </c>
      <c r="K164" s="550">
        <v>1</v>
      </c>
      <c r="L164" s="550" t="s">
        <v>38</v>
      </c>
      <c r="M164" s="550" t="s">
        <v>445</v>
      </c>
      <c r="N164" s="210" t="s">
        <v>138</v>
      </c>
      <c r="O164" s="106">
        <v>1</v>
      </c>
      <c r="P164" s="216" t="s">
        <v>140</v>
      </c>
      <c r="Q164" s="211">
        <v>0.3</v>
      </c>
      <c r="R164" s="212">
        <v>43862</v>
      </c>
      <c r="S164" s="467">
        <v>43921</v>
      </c>
      <c r="T164" s="268">
        <f t="shared" si="13"/>
        <v>7.4999999999999997E-2</v>
      </c>
      <c r="U164" s="468" t="s">
        <v>143</v>
      </c>
      <c r="V164" s="462">
        <v>1</v>
      </c>
      <c r="W164" s="469" t="s">
        <v>550</v>
      </c>
      <c r="X164" s="276">
        <v>0.3</v>
      </c>
      <c r="Y164" s="470">
        <v>1</v>
      </c>
      <c r="Z164" s="372" t="s">
        <v>550</v>
      </c>
      <c r="AA164" s="373">
        <f t="shared" si="14"/>
        <v>0.3</v>
      </c>
      <c r="AB164" s="268">
        <f t="shared" si="16"/>
        <v>0.3</v>
      </c>
      <c r="AC164" s="269">
        <f t="shared" si="15"/>
        <v>7.4999999999999997E-2</v>
      </c>
    </row>
    <row r="165" spans="2:29" s="133" customFormat="1" ht="60.6" customHeight="1">
      <c r="B165" s="550" t="s">
        <v>46</v>
      </c>
      <c r="C165" s="550" t="s">
        <v>136</v>
      </c>
      <c r="D165" s="550" t="s">
        <v>19</v>
      </c>
      <c r="E165" s="116" t="s">
        <v>137</v>
      </c>
      <c r="F165" s="4"/>
      <c r="G165" s="4"/>
      <c r="H165" s="506"/>
      <c r="I165" s="591" t="s">
        <v>139</v>
      </c>
      <c r="J165" s="209">
        <v>0.25</v>
      </c>
      <c r="K165" s="550">
        <v>100</v>
      </c>
      <c r="L165" s="550"/>
      <c r="M165" s="550"/>
      <c r="N165" s="210" t="s">
        <v>138</v>
      </c>
      <c r="O165" s="106">
        <v>2</v>
      </c>
      <c r="P165" s="216" t="s">
        <v>141</v>
      </c>
      <c r="Q165" s="211">
        <v>0.3</v>
      </c>
      <c r="R165" s="212">
        <v>43922</v>
      </c>
      <c r="S165" s="467">
        <v>43951</v>
      </c>
      <c r="T165" s="268">
        <f t="shared" si="13"/>
        <v>7.4999999999999997E-2</v>
      </c>
      <c r="U165" s="468" t="s">
        <v>143</v>
      </c>
      <c r="V165" s="276"/>
      <c r="W165" s="296"/>
      <c r="X165" s="276">
        <f>+V165*Q165</f>
        <v>0</v>
      </c>
      <c r="Y165" s="470">
        <v>1</v>
      </c>
      <c r="Z165" s="372" t="s">
        <v>828</v>
      </c>
      <c r="AA165" s="373">
        <f t="shared" si="14"/>
        <v>0.3</v>
      </c>
      <c r="AB165" s="268">
        <f t="shared" si="16"/>
        <v>0.3</v>
      </c>
      <c r="AC165" s="269">
        <f t="shared" si="15"/>
        <v>0</v>
      </c>
    </row>
    <row r="166" spans="2:29" s="133" customFormat="1" ht="91.5" customHeight="1">
      <c r="B166" s="550" t="s">
        <v>46</v>
      </c>
      <c r="C166" s="550" t="s">
        <v>136</v>
      </c>
      <c r="D166" s="550" t="s">
        <v>19</v>
      </c>
      <c r="E166" s="116" t="s">
        <v>137</v>
      </c>
      <c r="F166" s="4"/>
      <c r="G166" s="4"/>
      <c r="H166" s="506"/>
      <c r="I166" s="591" t="s">
        <v>139</v>
      </c>
      <c r="J166" s="209">
        <v>0.25</v>
      </c>
      <c r="K166" s="550">
        <v>100</v>
      </c>
      <c r="L166" s="550"/>
      <c r="M166" s="550"/>
      <c r="N166" s="210" t="s">
        <v>138</v>
      </c>
      <c r="O166" s="106">
        <v>3</v>
      </c>
      <c r="P166" s="216" t="s">
        <v>142</v>
      </c>
      <c r="Q166" s="211">
        <v>0.3</v>
      </c>
      <c r="R166" s="212">
        <v>43952</v>
      </c>
      <c r="S166" s="467">
        <v>43997</v>
      </c>
      <c r="T166" s="268">
        <f t="shared" si="13"/>
        <v>7.4999999999999997E-2</v>
      </c>
      <c r="U166" s="468" t="s">
        <v>143</v>
      </c>
      <c r="V166" s="276"/>
      <c r="W166" s="296"/>
      <c r="X166" s="276">
        <f>+V166*Q166</f>
        <v>0</v>
      </c>
      <c r="Y166" s="471">
        <v>1</v>
      </c>
      <c r="Z166" s="374" t="s">
        <v>829</v>
      </c>
      <c r="AA166" s="373">
        <v>0.15</v>
      </c>
      <c r="AB166" s="268">
        <f t="shared" si="16"/>
        <v>0.15</v>
      </c>
      <c r="AC166" s="269">
        <f t="shared" si="15"/>
        <v>0</v>
      </c>
    </row>
    <row r="167" spans="2:29" s="133" customFormat="1" ht="60.6" customHeight="1">
      <c r="B167" s="550" t="s">
        <v>46</v>
      </c>
      <c r="C167" s="550" t="s">
        <v>136</v>
      </c>
      <c r="D167" s="550" t="s">
        <v>19</v>
      </c>
      <c r="E167" s="116" t="s">
        <v>137</v>
      </c>
      <c r="F167" s="4"/>
      <c r="G167" s="4"/>
      <c r="H167" s="506"/>
      <c r="I167" s="591" t="s">
        <v>139</v>
      </c>
      <c r="J167" s="209">
        <v>0.25</v>
      </c>
      <c r="K167" s="550">
        <v>100</v>
      </c>
      <c r="L167" s="550"/>
      <c r="M167" s="550"/>
      <c r="N167" s="210" t="s">
        <v>138</v>
      </c>
      <c r="O167" s="106">
        <v>4</v>
      </c>
      <c r="P167" s="216" t="s">
        <v>453</v>
      </c>
      <c r="Q167" s="211">
        <v>0.1</v>
      </c>
      <c r="R167" s="212">
        <v>43998</v>
      </c>
      <c r="S167" s="467">
        <v>44012</v>
      </c>
      <c r="T167" s="268">
        <f t="shared" si="13"/>
        <v>2.5000000000000001E-2</v>
      </c>
      <c r="U167" s="468" t="s">
        <v>143</v>
      </c>
      <c r="V167" s="276"/>
      <c r="W167" s="296"/>
      <c r="X167" s="276">
        <f>+V167*Q167</f>
        <v>0</v>
      </c>
      <c r="Y167" s="471">
        <v>0</v>
      </c>
      <c r="Z167" s="374"/>
      <c r="AA167" s="373">
        <f t="shared" si="14"/>
        <v>0</v>
      </c>
      <c r="AB167" s="268">
        <f t="shared" si="16"/>
        <v>0</v>
      </c>
      <c r="AC167" s="269">
        <f t="shared" si="15"/>
        <v>0</v>
      </c>
    </row>
    <row r="168" spans="2:29" s="133" customFormat="1" ht="409.5">
      <c r="B168" s="550" t="s">
        <v>46</v>
      </c>
      <c r="C168" s="550" t="s">
        <v>136</v>
      </c>
      <c r="D168" s="550" t="s">
        <v>19</v>
      </c>
      <c r="E168" s="116" t="s">
        <v>137</v>
      </c>
      <c r="F168" s="4"/>
      <c r="G168" s="4"/>
      <c r="H168" s="506">
        <v>2</v>
      </c>
      <c r="I168" s="550" t="s">
        <v>452</v>
      </c>
      <c r="J168" s="209">
        <v>0.25</v>
      </c>
      <c r="K168" s="550">
        <v>1</v>
      </c>
      <c r="L168" s="550" t="s">
        <v>38</v>
      </c>
      <c r="M168" s="550" t="s">
        <v>447</v>
      </c>
      <c r="N168" s="210" t="s">
        <v>138</v>
      </c>
      <c r="O168" s="106">
        <v>1</v>
      </c>
      <c r="P168" s="213" t="s">
        <v>454</v>
      </c>
      <c r="Q168" s="211">
        <v>0.3</v>
      </c>
      <c r="R168" s="212">
        <v>43862</v>
      </c>
      <c r="S168" s="467">
        <v>43921</v>
      </c>
      <c r="T168" s="268">
        <f t="shared" si="13"/>
        <v>7.4999999999999997E-2</v>
      </c>
      <c r="U168" s="468" t="s">
        <v>455</v>
      </c>
      <c r="V168" s="462">
        <v>1</v>
      </c>
      <c r="W168" s="469" t="s">
        <v>551</v>
      </c>
      <c r="X168" s="472">
        <f>V168*Q168</f>
        <v>0.3</v>
      </c>
      <c r="Y168" s="470">
        <v>1</v>
      </c>
      <c r="Z168" s="372" t="s">
        <v>551</v>
      </c>
      <c r="AA168" s="373">
        <f t="shared" si="14"/>
        <v>0.3</v>
      </c>
      <c r="AB168" s="268">
        <f t="shared" si="16"/>
        <v>0.3</v>
      </c>
      <c r="AC168" s="269">
        <f t="shared" si="15"/>
        <v>7.4999999999999997E-2</v>
      </c>
    </row>
    <row r="169" spans="2:29" s="133" customFormat="1" ht="63.6" customHeight="1">
      <c r="B169" s="550" t="s">
        <v>46</v>
      </c>
      <c r="C169" s="550" t="s">
        <v>136</v>
      </c>
      <c r="D169" s="550" t="s">
        <v>19</v>
      </c>
      <c r="E169" s="116" t="s">
        <v>137</v>
      </c>
      <c r="F169" s="4"/>
      <c r="G169" s="4"/>
      <c r="H169" s="506"/>
      <c r="I169" s="550"/>
      <c r="J169" s="209">
        <v>0.25</v>
      </c>
      <c r="K169" s="550">
        <v>100</v>
      </c>
      <c r="L169" s="550"/>
      <c r="M169" s="550"/>
      <c r="N169" s="210" t="s">
        <v>138</v>
      </c>
      <c r="O169" s="106">
        <v>2</v>
      </c>
      <c r="P169" s="213" t="s">
        <v>456</v>
      </c>
      <c r="Q169" s="211">
        <v>0.3</v>
      </c>
      <c r="R169" s="212">
        <v>43922</v>
      </c>
      <c r="S169" s="467">
        <v>43951</v>
      </c>
      <c r="T169" s="268">
        <f t="shared" si="13"/>
        <v>7.4999999999999997E-2</v>
      </c>
      <c r="U169" s="468" t="s">
        <v>457</v>
      </c>
      <c r="V169" s="276"/>
      <c r="W169" s="296"/>
      <c r="X169" s="276">
        <f t="shared" ref="X169:X175" si="17">+V169*Q169</f>
        <v>0</v>
      </c>
      <c r="Y169" s="470">
        <v>1</v>
      </c>
      <c r="Z169" s="375" t="s">
        <v>830</v>
      </c>
      <c r="AA169" s="373">
        <f t="shared" ref="AA169:AA231" si="18">Y169*Q169</f>
        <v>0.3</v>
      </c>
      <c r="AB169" s="268">
        <f t="shared" si="16"/>
        <v>0.3</v>
      </c>
      <c r="AC169" s="269">
        <f t="shared" si="15"/>
        <v>0</v>
      </c>
    </row>
    <row r="170" spans="2:29" s="133" customFormat="1" ht="63.6" customHeight="1">
      <c r="B170" s="550" t="s">
        <v>46</v>
      </c>
      <c r="C170" s="550" t="s">
        <v>136</v>
      </c>
      <c r="D170" s="550" t="s">
        <v>19</v>
      </c>
      <c r="E170" s="116" t="s">
        <v>137</v>
      </c>
      <c r="F170" s="4"/>
      <c r="G170" s="4"/>
      <c r="H170" s="506"/>
      <c r="I170" s="550"/>
      <c r="J170" s="209">
        <v>0.25</v>
      </c>
      <c r="K170" s="550">
        <v>100</v>
      </c>
      <c r="L170" s="550"/>
      <c r="M170" s="550"/>
      <c r="N170" s="210" t="s">
        <v>138</v>
      </c>
      <c r="O170" s="106">
        <v>3</v>
      </c>
      <c r="P170" s="213" t="s">
        <v>458</v>
      </c>
      <c r="Q170" s="211">
        <v>0.3</v>
      </c>
      <c r="R170" s="212">
        <v>43952</v>
      </c>
      <c r="S170" s="467">
        <v>43997</v>
      </c>
      <c r="T170" s="268">
        <f t="shared" si="13"/>
        <v>7.4999999999999997E-2</v>
      </c>
      <c r="U170" s="468" t="s">
        <v>457</v>
      </c>
      <c r="V170" s="276"/>
      <c r="W170" s="296"/>
      <c r="X170" s="276">
        <f t="shared" si="17"/>
        <v>0</v>
      </c>
      <c r="Y170" s="471">
        <v>1</v>
      </c>
      <c r="Z170" s="374" t="s">
        <v>831</v>
      </c>
      <c r="AA170" s="373">
        <f t="shared" si="18"/>
        <v>0.3</v>
      </c>
      <c r="AB170" s="268">
        <f t="shared" si="16"/>
        <v>0.3</v>
      </c>
      <c r="AC170" s="269">
        <f t="shared" si="15"/>
        <v>0</v>
      </c>
    </row>
    <row r="171" spans="2:29" s="133" customFormat="1" ht="63.6" customHeight="1">
      <c r="B171" s="550" t="s">
        <v>46</v>
      </c>
      <c r="C171" s="550" t="s">
        <v>136</v>
      </c>
      <c r="D171" s="550" t="s">
        <v>19</v>
      </c>
      <c r="E171" s="116" t="s">
        <v>137</v>
      </c>
      <c r="F171" s="4"/>
      <c r="G171" s="4"/>
      <c r="H171" s="506"/>
      <c r="I171" s="550"/>
      <c r="J171" s="209">
        <v>0.25</v>
      </c>
      <c r="K171" s="550">
        <v>100</v>
      </c>
      <c r="L171" s="550"/>
      <c r="M171" s="550"/>
      <c r="N171" s="210" t="s">
        <v>138</v>
      </c>
      <c r="O171" s="106">
        <v>4</v>
      </c>
      <c r="P171" s="214" t="s">
        <v>459</v>
      </c>
      <c r="Q171" s="211">
        <v>0.1</v>
      </c>
      <c r="R171" s="212">
        <v>43998</v>
      </c>
      <c r="S171" s="467">
        <v>44012</v>
      </c>
      <c r="T171" s="268">
        <f t="shared" si="13"/>
        <v>2.5000000000000001E-2</v>
      </c>
      <c r="U171" s="468" t="s">
        <v>457</v>
      </c>
      <c r="V171" s="276"/>
      <c r="W171" s="296"/>
      <c r="X171" s="276">
        <f t="shared" si="17"/>
        <v>0</v>
      </c>
      <c r="Y171" s="471">
        <v>0</v>
      </c>
      <c r="Z171" s="374"/>
      <c r="AA171" s="373">
        <f t="shared" si="18"/>
        <v>0</v>
      </c>
      <c r="AB171" s="268">
        <f t="shared" si="16"/>
        <v>0</v>
      </c>
      <c r="AC171" s="269">
        <f t="shared" si="15"/>
        <v>0</v>
      </c>
    </row>
    <row r="172" spans="2:29" s="133" customFormat="1" ht="63.6" customHeight="1">
      <c r="B172" s="550" t="s">
        <v>46</v>
      </c>
      <c r="C172" s="550" t="s">
        <v>136</v>
      </c>
      <c r="D172" s="550" t="s">
        <v>19</v>
      </c>
      <c r="E172" s="116" t="s">
        <v>137</v>
      </c>
      <c r="F172" s="4"/>
      <c r="G172" s="4"/>
      <c r="H172" s="506">
        <v>3</v>
      </c>
      <c r="I172" s="550" t="s">
        <v>448</v>
      </c>
      <c r="J172" s="209">
        <v>0.25</v>
      </c>
      <c r="K172" s="550">
        <v>1</v>
      </c>
      <c r="L172" s="550" t="s">
        <v>38</v>
      </c>
      <c r="M172" s="550" t="s">
        <v>449</v>
      </c>
      <c r="N172" s="210" t="s">
        <v>138</v>
      </c>
      <c r="O172" s="106">
        <v>1</v>
      </c>
      <c r="P172" s="213" t="s">
        <v>460</v>
      </c>
      <c r="Q172" s="211">
        <v>0.3</v>
      </c>
      <c r="R172" s="212">
        <v>43862</v>
      </c>
      <c r="S172" s="467">
        <v>43921</v>
      </c>
      <c r="T172" s="268">
        <f t="shared" si="13"/>
        <v>7.4999999999999997E-2</v>
      </c>
      <c r="U172" s="468" t="s">
        <v>461</v>
      </c>
      <c r="V172" s="276"/>
      <c r="W172" s="296"/>
      <c r="X172" s="276">
        <f t="shared" si="17"/>
        <v>0</v>
      </c>
      <c r="Y172" s="470">
        <v>1</v>
      </c>
      <c r="Z172" s="372" t="s">
        <v>832</v>
      </c>
      <c r="AA172" s="373">
        <f t="shared" si="18"/>
        <v>0.3</v>
      </c>
      <c r="AB172" s="268">
        <f t="shared" si="16"/>
        <v>0.3</v>
      </c>
      <c r="AC172" s="269">
        <f t="shared" si="15"/>
        <v>0</v>
      </c>
    </row>
    <row r="173" spans="2:29" s="133" customFormat="1" ht="63.6" customHeight="1">
      <c r="B173" s="550" t="s">
        <v>46</v>
      </c>
      <c r="C173" s="550" t="s">
        <v>136</v>
      </c>
      <c r="D173" s="550" t="s">
        <v>19</v>
      </c>
      <c r="E173" s="116" t="s">
        <v>137</v>
      </c>
      <c r="F173" s="4"/>
      <c r="G173" s="4"/>
      <c r="H173" s="506"/>
      <c r="I173" s="550"/>
      <c r="J173" s="209">
        <v>0.25</v>
      </c>
      <c r="K173" s="550">
        <v>100</v>
      </c>
      <c r="L173" s="550"/>
      <c r="M173" s="550"/>
      <c r="N173" s="210" t="s">
        <v>138</v>
      </c>
      <c r="O173" s="106">
        <v>2</v>
      </c>
      <c r="P173" s="213" t="s">
        <v>462</v>
      </c>
      <c r="Q173" s="211">
        <v>0.3</v>
      </c>
      <c r="R173" s="212">
        <v>43922</v>
      </c>
      <c r="S173" s="467">
        <v>43951</v>
      </c>
      <c r="T173" s="268">
        <f t="shared" si="13"/>
        <v>7.4999999999999997E-2</v>
      </c>
      <c r="U173" s="468" t="s">
        <v>461</v>
      </c>
      <c r="V173" s="276"/>
      <c r="W173" s="296"/>
      <c r="X173" s="276">
        <f t="shared" si="17"/>
        <v>0</v>
      </c>
      <c r="Y173" s="470">
        <v>1</v>
      </c>
      <c r="Z173" s="372" t="s">
        <v>833</v>
      </c>
      <c r="AA173" s="373">
        <f t="shared" si="18"/>
        <v>0.3</v>
      </c>
      <c r="AB173" s="268">
        <f>AA173*Y173</f>
        <v>0.3</v>
      </c>
      <c r="AC173" s="269">
        <f t="shared" si="15"/>
        <v>0</v>
      </c>
    </row>
    <row r="174" spans="2:29" s="133" customFormat="1" ht="63.6" customHeight="1">
      <c r="B174" s="550" t="s">
        <v>46</v>
      </c>
      <c r="C174" s="550" t="s">
        <v>136</v>
      </c>
      <c r="D174" s="550" t="s">
        <v>19</v>
      </c>
      <c r="E174" s="116" t="s">
        <v>137</v>
      </c>
      <c r="F174" s="4" t="s">
        <v>137</v>
      </c>
      <c r="G174" s="4" t="s">
        <v>37</v>
      </c>
      <c r="H174" s="506"/>
      <c r="I174" s="550"/>
      <c r="J174" s="209">
        <v>0.25</v>
      </c>
      <c r="K174" s="550">
        <v>100</v>
      </c>
      <c r="L174" s="550"/>
      <c r="M174" s="550"/>
      <c r="N174" s="210" t="s">
        <v>138</v>
      </c>
      <c r="O174" s="106">
        <v>3</v>
      </c>
      <c r="P174" s="213" t="s">
        <v>463</v>
      </c>
      <c r="Q174" s="211">
        <v>0.3</v>
      </c>
      <c r="R174" s="212">
        <v>43952</v>
      </c>
      <c r="S174" s="467">
        <v>43997</v>
      </c>
      <c r="T174" s="268">
        <f t="shared" si="13"/>
        <v>7.4999999999999997E-2</v>
      </c>
      <c r="U174" s="468" t="s">
        <v>461</v>
      </c>
      <c r="V174" s="276"/>
      <c r="W174" s="291"/>
      <c r="X174" s="276">
        <f t="shared" si="17"/>
        <v>0</v>
      </c>
      <c r="Y174" s="471">
        <v>1</v>
      </c>
      <c r="Z174" s="372" t="s">
        <v>834</v>
      </c>
      <c r="AA174" s="373">
        <f t="shared" si="18"/>
        <v>0.3</v>
      </c>
      <c r="AB174" s="268">
        <f t="shared" si="16"/>
        <v>0.3</v>
      </c>
      <c r="AC174" s="269">
        <f t="shared" si="15"/>
        <v>0</v>
      </c>
    </row>
    <row r="175" spans="2:29" s="133" customFormat="1" ht="63.6" customHeight="1">
      <c r="B175" s="550" t="s">
        <v>46</v>
      </c>
      <c r="C175" s="550" t="s">
        <v>136</v>
      </c>
      <c r="D175" s="550" t="s">
        <v>19</v>
      </c>
      <c r="E175" s="116" t="s">
        <v>137</v>
      </c>
      <c r="F175" s="4" t="s">
        <v>137</v>
      </c>
      <c r="G175" s="4" t="s">
        <v>37</v>
      </c>
      <c r="H175" s="506"/>
      <c r="I175" s="550"/>
      <c r="J175" s="209">
        <v>0.25</v>
      </c>
      <c r="K175" s="550">
        <v>100</v>
      </c>
      <c r="L175" s="550"/>
      <c r="M175" s="550"/>
      <c r="N175" s="210" t="s">
        <v>138</v>
      </c>
      <c r="O175" s="106">
        <v>4</v>
      </c>
      <c r="P175" s="214" t="s">
        <v>464</v>
      </c>
      <c r="Q175" s="211">
        <v>0.1</v>
      </c>
      <c r="R175" s="212">
        <v>43998</v>
      </c>
      <c r="S175" s="467">
        <v>44012</v>
      </c>
      <c r="T175" s="268">
        <f t="shared" si="13"/>
        <v>2.5000000000000001E-2</v>
      </c>
      <c r="U175" s="468" t="s">
        <v>461</v>
      </c>
      <c r="V175" s="276"/>
      <c r="W175" s="291"/>
      <c r="X175" s="276">
        <f t="shared" si="17"/>
        <v>0</v>
      </c>
      <c r="Y175" s="471">
        <v>0</v>
      </c>
      <c r="Z175" s="376"/>
      <c r="AA175" s="373">
        <f t="shared" si="18"/>
        <v>0</v>
      </c>
      <c r="AB175" s="268">
        <f t="shared" si="16"/>
        <v>0</v>
      </c>
      <c r="AC175" s="269">
        <f t="shared" si="15"/>
        <v>0</v>
      </c>
    </row>
    <row r="176" spans="2:29" s="133" customFormat="1" ht="375">
      <c r="B176" s="550" t="s">
        <v>46</v>
      </c>
      <c r="C176" s="550" t="s">
        <v>136</v>
      </c>
      <c r="D176" s="550" t="s">
        <v>19</v>
      </c>
      <c r="E176" s="116" t="s">
        <v>137</v>
      </c>
      <c r="F176" s="4" t="s">
        <v>137</v>
      </c>
      <c r="G176" s="4" t="s">
        <v>37</v>
      </c>
      <c r="H176" s="506">
        <v>4</v>
      </c>
      <c r="I176" s="550" t="s">
        <v>450</v>
      </c>
      <c r="J176" s="215">
        <v>0.25</v>
      </c>
      <c r="K176" s="550">
        <v>1</v>
      </c>
      <c r="L176" s="550" t="s">
        <v>38</v>
      </c>
      <c r="M176" s="550" t="s">
        <v>451</v>
      </c>
      <c r="N176" s="210" t="s">
        <v>138</v>
      </c>
      <c r="O176" s="106">
        <v>1</v>
      </c>
      <c r="P176" s="216" t="s">
        <v>465</v>
      </c>
      <c r="Q176" s="211">
        <v>0.3</v>
      </c>
      <c r="R176" s="212">
        <v>43862</v>
      </c>
      <c r="S176" s="467">
        <v>43921</v>
      </c>
      <c r="T176" s="268">
        <f t="shared" si="13"/>
        <v>7.4999999999999997E-2</v>
      </c>
      <c r="U176" s="468" t="s">
        <v>143</v>
      </c>
      <c r="V176" s="462">
        <v>1</v>
      </c>
      <c r="W176" s="469" t="s">
        <v>552</v>
      </c>
      <c r="X176" s="472">
        <f>V176*Q176</f>
        <v>0.3</v>
      </c>
      <c r="Y176" s="470">
        <v>1</v>
      </c>
      <c r="Z176" s="372" t="s">
        <v>552</v>
      </c>
      <c r="AA176" s="373">
        <f t="shared" si="18"/>
        <v>0.3</v>
      </c>
      <c r="AB176" s="268">
        <f t="shared" si="16"/>
        <v>0.3</v>
      </c>
      <c r="AC176" s="269">
        <f t="shared" si="15"/>
        <v>7.4999999999999997E-2</v>
      </c>
    </row>
    <row r="177" spans="2:29" s="133" customFormat="1" ht="63.6" customHeight="1">
      <c r="B177" s="550" t="s">
        <v>46</v>
      </c>
      <c r="C177" s="550" t="s">
        <v>136</v>
      </c>
      <c r="D177" s="550" t="s">
        <v>19</v>
      </c>
      <c r="E177" s="116" t="s">
        <v>137</v>
      </c>
      <c r="F177" s="4" t="s">
        <v>137</v>
      </c>
      <c r="G177" s="4" t="s">
        <v>37</v>
      </c>
      <c r="H177" s="506"/>
      <c r="I177" s="550"/>
      <c r="J177" s="215">
        <v>0.25</v>
      </c>
      <c r="K177" s="550">
        <v>100</v>
      </c>
      <c r="L177" s="550"/>
      <c r="M177" s="550"/>
      <c r="N177" s="210" t="s">
        <v>138</v>
      </c>
      <c r="O177" s="106">
        <v>2</v>
      </c>
      <c r="P177" s="216" t="s">
        <v>466</v>
      </c>
      <c r="Q177" s="211">
        <v>0.3</v>
      </c>
      <c r="R177" s="212">
        <v>43922</v>
      </c>
      <c r="S177" s="467">
        <v>43951</v>
      </c>
      <c r="T177" s="268">
        <f t="shared" si="13"/>
        <v>7.4999999999999997E-2</v>
      </c>
      <c r="U177" s="468" t="s">
        <v>143</v>
      </c>
      <c r="V177" s="276"/>
      <c r="W177" s="291"/>
      <c r="X177" s="276">
        <f>+V177*Q177</f>
        <v>0</v>
      </c>
      <c r="Y177" s="470">
        <v>1</v>
      </c>
      <c r="Z177" s="372" t="s">
        <v>835</v>
      </c>
      <c r="AA177" s="373">
        <f t="shared" si="18"/>
        <v>0.3</v>
      </c>
      <c r="AB177" s="268">
        <f t="shared" si="16"/>
        <v>0.3</v>
      </c>
      <c r="AC177" s="269">
        <f t="shared" si="15"/>
        <v>0</v>
      </c>
    </row>
    <row r="178" spans="2:29" s="133" customFormat="1" ht="63.6" customHeight="1">
      <c r="B178" s="550" t="s">
        <v>46</v>
      </c>
      <c r="C178" s="550" t="s">
        <v>136</v>
      </c>
      <c r="D178" s="550" t="s">
        <v>19</v>
      </c>
      <c r="E178" s="116" t="s">
        <v>137</v>
      </c>
      <c r="F178" s="4" t="s">
        <v>137</v>
      </c>
      <c r="G178" s="4" t="s">
        <v>37</v>
      </c>
      <c r="H178" s="506"/>
      <c r="I178" s="550"/>
      <c r="J178" s="215">
        <v>0.25</v>
      </c>
      <c r="K178" s="550">
        <v>100</v>
      </c>
      <c r="L178" s="550"/>
      <c r="M178" s="550"/>
      <c r="N178" s="210" t="s">
        <v>138</v>
      </c>
      <c r="O178" s="106">
        <v>3</v>
      </c>
      <c r="P178" s="216" t="s">
        <v>467</v>
      </c>
      <c r="Q178" s="211">
        <v>0.3</v>
      </c>
      <c r="R178" s="212">
        <v>43952</v>
      </c>
      <c r="S178" s="467">
        <v>43997</v>
      </c>
      <c r="T178" s="268">
        <f t="shared" si="13"/>
        <v>7.4999999999999997E-2</v>
      </c>
      <c r="U178" s="468" t="s">
        <v>143</v>
      </c>
      <c r="V178" s="276"/>
      <c r="W178" s="291"/>
      <c r="X178" s="276">
        <f>+V178*Q178</f>
        <v>0</v>
      </c>
      <c r="Y178" s="471">
        <v>0</v>
      </c>
      <c r="Z178" s="376" t="s">
        <v>836</v>
      </c>
      <c r="AA178" s="373">
        <f t="shared" si="18"/>
        <v>0</v>
      </c>
      <c r="AB178" s="268">
        <f t="shared" si="16"/>
        <v>0</v>
      </c>
      <c r="AC178" s="269">
        <f t="shared" si="15"/>
        <v>0</v>
      </c>
    </row>
    <row r="179" spans="2:29" s="133" customFormat="1" ht="76.5" customHeight="1">
      <c r="B179" s="550" t="s">
        <v>46</v>
      </c>
      <c r="C179" s="550" t="s">
        <v>136</v>
      </c>
      <c r="D179" s="550" t="s">
        <v>19</v>
      </c>
      <c r="E179" s="116" t="s">
        <v>137</v>
      </c>
      <c r="F179" s="4" t="s">
        <v>137</v>
      </c>
      <c r="G179" s="4" t="s">
        <v>37</v>
      </c>
      <c r="H179" s="506"/>
      <c r="I179" s="550"/>
      <c r="J179" s="215">
        <v>0.25</v>
      </c>
      <c r="K179" s="550">
        <v>100</v>
      </c>
      <c r="L179" s="550"/>
      <c r="M179" s="550"/>
      <c r="N179" s="210" t="s">
        <v>138</v>
      </c>
      <c r="O179" s="106">
        <v>4</v>
      </c>
      <c r="P179" s="216" t="s">
        <v>468</v>
      </c>
      <c r="Q179" s="211">
        <v>0.1</v>
      </c>
      <c r="R179" s="212">
        <v>43998</v>
      </c>
      <c r="S179" s="467">
        <v>44012</v>
      </c>
      <c r="T179" s="268">
        <f t="shared" si="13"/>
        <v>2.5000000000000001E-2</v>
      </c>
      <c r="U179" s="468" t="s">
        <v>143</v>
      </c>
      <c r="V179" s="453"/>
      <c r="W179" s="291"/>
      <c r="X179" s="276">
        <f>+V179*Q179</f>
        <v>0</v>
      </c>
      <c r="Y179" s="473">
        <v>0</v>
      </c>
      <c r="Z179" s="376"/>
      <c r="AA179" s="373">
        <f t="shared" si="18"/>
        <v>0</v>
      </c>
      <c r="AB179" s="268">
        <f t="shared" si="16"/>
        <v>0</v>
      </c>
      <c r="AC179" s="269">
        <f t="shared" si="15"/>
        <v>0</v>
      </c>
    </row>
    <row r="180" spans="2:29" s="133" customFormat="1" ht="76.5" customHeight="1">
      <c r="B180" s="505" t="s">
        <v>44</v>
      </c>
      <c r="C180" s="505" t="s">
        <v>234</v>
      </c>
      <c r="D180" s="505" t="s">
        <v>19</v>
      </c>
      <c r="E180" s="116" t="s">
        <v>58</v>
      </c>
      <c r="F180" s="4" t="s">
        <v>58</v>
      </c>
      <c r="G180" s="4" t="s">
        <v>28</v>
      </c>
      <c r="H180" s="506">
        <v>1</v>
      </c>
      <c r="I180" s="512" t="s">
        <v>235</v>
      </c>
      <c r="J180" s="300">
        <f>(100/13)/100</f>
        <v>7.6923076923076927E-2</v>
      </c>
      <c r="K180" s="524">
        <v>1</v>
      </c>
      <c r="L180" s="512" t="s">
        <v>38</v>
      </c>
      <c r="M180" s="512" t="s">
        <v>284</v>
      </c>
      <c r="N180" s="53" t="s">
        <v>496</v>
      </c>
      <c r="O180" s="106">
        <v>1</v>
      </c>
      <c r="P180" s="302" t="s">
        <v>242</v>
      </c>
      <c r="Q180" s="113">
        <v>0.3</v>
      </c>
      <c r="R180" s="103">
        <v>43876</v>
      </c>
      <c r="S180" s="271" t="s">
        <v>253</v>
      </c>
      <c r="T180" s="268">
        <f t="shared" si="13"/>
        <v>2.3076923076923078E-2</v>
      </c>
      <c r="U180" s="265" t="s">
        <v>496</v>
      </c>
      <c r="V180" s="365">
        <v>0.57999999999999996</v>
      </c>
      <c r="W180" s="296" t="s">
        <v>724</v>
      </c>
      <c r="X180" s="276">
        <f>+V180*Q180</f>
        <v>0.17399999999999999</v>
      </c>
      <c r="Y180" s="276">
        <v>0.42</v>
      </c>
      <c r="Z180" s="276"/>
      <c r="AA180" s="373">
        <f>Y180*Q180</f>
        <v>0.126</v>
      </c>
      <c r="AB180" s="268">
        <f t="shared" si="16"/>
        <v>5.2920000000000002E-2</v>
      </c>
      <c r="AC180" s="269">
        <f t="shared" si="15"/>
        <v>1.3384615384615384E-2</v>
      </c>
    </row>
    <row r="181" spans="2:29" s="133" customFormat="1" ht="76.5" customHeight="1">
      <c r="B181" s="505"/>
      <c r="C181" s="505"/>
      <c r="D181" s="505"/>
      <c r="E181" s="116" t="s">
        <v>58</v>
      </c>
      <c r="F181" s="4" t="s">
        <v>58</v>
      </c>
      <c r="G181" s="4" t="s">
        <v>28</v>
      </c>
      <c r="H181" s="506"/>
      <c r="I181" s="513"/>
      <c r="J181" s="300">
        <f t="shared" ref="J181:J219" si="19">(100/13)/100</f>
        <v>7.6923076923076927E-2</v>
      </c>
      <c r="K181" s="525"/>
      <c r="L181" s="513"/>
      <c r="M181" s="513"/>
      <c r="N181" s="53" t="s">
        <v>496</v>
      </c>
      <c r="O181" s="106">
        <v>2</v>
      </c>
      <c r="P181" s="302" t="s">
        <v>243</v>
      </c>
      <c r="Q181" s="113">
        <v>0.3</v>
      </c>
      <c r="R181" s="103">
        <v>43905</v>
      </c>
      <c r="S181" s="271">
        <v>44012</v>
      </c>
      <c r="T181" s="268">
        <f t="shared" si="13"/>
        <v>2.3076923076923078E-2</v>
      </c>
      <c r="U181" s="265" t="s">
        <v>496</v>
      </c>
      <c r="V181" s="365">
        <v>0</v>
      </c>
      <c r="W181" s="296"/>
      <c r="X181" s="276">
        <f t="shared" ref="X181:X225" si="20">+V181*Q181</f>
        <v>0</v>
      </c>
      <c r="Y181" s="276">
        <v>1</v>
      </c>
      <c r="Z181" s="316" t="s">
        <v>934</v>
      </c>
      <c r="AA181" s="373">
        <f t="shared" si="18"/>
        <v>0.3</v>
      </c>
      <c r="AB181" s="268">
        <f t="shared" si="16"/>
        <v>0.3</v>
      </c>
      <c r="AC181" s="269">
        <f t="shared" si="15"/>
        <v>0</v>
      </c>
    </row>
    <row r="182" spans="2:29" s="133" customFormat="1" ht="76.5" customHeight="1">
      <c r="B182" s="505"/>
      <c r="C182" s="505"/>
      <c r="D182" s="505"/>
      <c r="E182" s="116" t="s">
        <v>58</v>
      </c>
      <c r="F182" s="4" t="s">
        <v>58</v>
      </c>
      <c r="G182" s="4" t="s">
        <v>28</v>
      </c>
      <c r="H182" s="506"/>
      <c r="I182" s="514"/>
      <c r="J182" s="300">
        <f t="shared" si="19"/>
        <v>7.6923076923076927E-2</v>
      </c>
      <c r="K182" s="526"/>
      <c r="L182" s="514"/>
      <c r="M182" s="514"/>
      <c r="N182" s="53" t="s">
        <v>496</v>
      </c>
      <c r="O182" s="106">
        <v>3</v>
      </c>
      <c r="P182" s="302" t="s">
        <v>288</v>
      </c>
      <c r="Q182" s="113">
        <v>0.4</v>
      </c>
      <c r="R182" s="103">
        <v>44013</v>
      </c>
      <c r="S182" s="103">
        <v>44196</v>
      </c>
      <c r="T182" s="105">
        <f t="shared" si="13"/>
        <v>3.0769230769230771E-2</v>
      </c>
      <c r="U182" s="53" t="s">
        <v>496</v>
      </c>
      <c r="V182" s="219">
        <v>0</v>
      </c>
      <c r="W182" s="112"/>
      <c r="X182" s="52">
        <f t="shared" si="20"/>
        <v>0</v>
      </c>
      <c r="Y182" s="276">
        <v>1</v>
      </c>
      <c r="Z182" s="316" t="s">
        <v>935</v>
      </c>
      <c r="AA182" s="373">
        <f t="shared" si="18"/>
        <v>0.4</v>
      </c>
      <c r="AB182" s="105">
        <f t="shared" si="16"/>
        <v>0.4</v>
      </c>
      <c r="AC182" s="269">
        <f t="shared" si="15"/>
        <v>0</v>
      </c>
    </row>
    <row r="183" spans="2:29" s="133" customFormat="1" ht="76.5" customHeight="1">
      <c r="B183" s="505" t="s">
        <v>44</v>
      </c>
      <c r="C183" s="505" t="s">
        <v>234</v>
      </c>
      <c r="D183" s="505" t="s">
        <v>19</v>
      </c>
      <c r="E183" s="116" t="s">
        <v>58</v>
      </c>
      <c r="F183" s="4" t="s">
        <v>58</v>
      </c>
      <c r="G183" s="4" t="s">
        <v>28</v>
      </c>
      <c r="H183" s="506">
        <v>2</v>
      </c>
      <c r="I183" s="512" t="s">
        <v>323</v>
      </c>
      <c r="J183" s="300">
        <f t="shared" si="19"/>
        <v>7.6923076923076927E-2</v>
      </c>
      <c r="K183" s="524">
        <v>1</v>
      </c>
      <c r="L183" s="512" t="s">
        <v>38</v>
      </c>
      <c r="M183" s="512" t="s">
        <v>324</v>
      </c>
      <c r="N183" s="53" t="s">
        <v>496</v>
      </c>
      <c r="O183" s="106">
        <v>1</v>
      </c>
      <c r="P183" s="302" t="s">
        <v>325</v>
      </c>
      <c r="Q183" s="113">
        <v>0.5</v>
      </c>
      <c r="R183" s="104">
        <v>43831</v>
      </c>
      <c r="S183" s="271">
        <v>44012</v>
      </c>
      <c r="T183" s="268">
        <f t="shared" si="13"/>
        <v>3.8461538461538464E-2</v>
      </c>
      <c r="U183" s="268" t="s">
        <v>30</v>
      </c>
      <c r="V183" s="365">
        <v>0.35</v>
      </c>
      <c r="W183" s="296" t="s">
        <v>725</v>
      </c>
      <c r="X183" s="276">
        <f t="shared" si="20"/>
        <v>0.17499999999999999</v>
      </c>
      <c r="Y183" s="276">
        <v>1</v>
      </c>
      <c r="Z183" s="316" t="s">
        <v>936</v>
      </c>
      <c r="AA183" s="373">
        <f t="shared" si="18"/>
        <v>0.5</v>
      </c>
      <c r="AB183" s="268">
        <f t="shared" si="16"/>
        <v>0.5</v>
      </c>
      <c r="AC183" s="269">
        <f t="shared" si="15"/>
        <v>1.3461538461538462E-2</v>
      </c>
    </row>
    <row r="184" spans="2:29" s="133" customFormat="1" ht="76.5" customHeight="1">
      <c r="B184" s="505"/>
      <c r="C184" s="505"/>
      <c r="D184" s="505"/>
      <c r="E184" s="116" t="s">
        <v>58</v>
      </c>
      <c r="F184" s="4" t="s">
        <v>58</v>
      </c>
      <c r="G184" s="4" t="s">
        <v>28</v>
      </c>
      <c r="H184" s="506"/>
      <c r="I184" s="514"/>
      <c r="J184" s="300">
        <f t="shared" si="19"/>
        <v>7.6923076923076927E-2</v>
      </c>
      <c r="K184" s="526"/>
      <c r="L184" s="514"/>
      <c r="M184" s="514"/>
      <c r="N184" s="53" t="s">
        <v>496</v>
      </c>
      <c r="O184" s="106">
        <v>2</v>
      </c>
      <c r="P184" s="302" t="s">
        <v>326</v>
      </c>
      <c r="Q184" s="113">
        <v>0.5</v>
      </c>
      <c r="R184" s="104">
        <v>44013</v>
      </c>
      <c r="S184" s="103">
        <v>44166</v>
      </c>
      <c r="T184" s="105">
        <f t="shared" si="13"/>
        <v>3.8461538461538464E-2</v>
      </c>
      <c r="U184" s="105" t="s">
        <v>30</v>
      </c>
      <c r="V184" s="219">
        <v>0</v>
      </c>
      <c r="W184" s="112"/>
      <c r="X184" s="52">
        <f t="shared" si="20"/>
        <v>0</v>
      </c>
      <c r="Y184" s="276">
        <v>1</v>
      </c>
      <c r="Z184" s="316" t="s">
        <v>936</v>
      </c>
      <c r="AA184" s="373">
        <f t="shared" si="18"/>
        <v>0.5</v>
      </c>
      <c r="AB184" s="105">
        <f t="shared" si="16"/>
        <v>0.5</v>
      </c>
      <c r="AC184" s="269">
        <f t="shared" si="15"/>
        <v>0</v>
      </c>
    </row>
    <row r="185" spans="2:29" s="133" customFormat="1" ht="76.5" customHeight="1">
      <c r="B185" s="505" t="s">
        <v>44</v>
      </c>
      <c r="C185" s="505" t="s">
        <v>234</v>
      </c>
      <c r="D185" s="505" t="s">
        <v>19</v>
      </c>
      <c r="E185" s="116" t="s">
        <v>58</v>
      </c>
      <c r="F185" s="4" t="s">
        <v>58</v>
      </c>
      <c r="G185" s="4" t="s">
        <v>28</v>
      </c>
      <c r="H185" s="506">
        <v>3</v>
      </c>
      <c r="I185" s="512" t="s">
        <v>267</v>
      </c>
      <c r="J185" s="300">
        <f t="shared" si="19"/>
        <v>7.6923076923076927E-2</v>
      </c>
      <c r="K185" s="524">
        <v>1</v>
      </c>
      <c r="L185" s="512" t="s">
        <v>38</v>
      </c>
      <c r="M185" s="512" t="s">
        <v>285</v>
      </c>
      <c r="N185" s="53" t="s">
        <v>496</v>
      </c>
      <c r="O185" s="106">
        <v>1</v>
      </c>
      <c r="P185" s="302" t="s">
        <v>244</v>
      </c>
      <c r="Q185" s="113">
        <v>0.25</v>
      </c>
      <c r="R185" s="103">
        <v>43876</v>
      </c>
      <c r="S185" s="271" t="s">
        <v>254</v>
      </c>
      <c r="T185" s="268">
        <f t="shared" si="13"/>
        <v>1.9230769230769232E-2</v>
      </c>
      <c r="U185" s="265" t="s">
        <v>496</v>
      </c>
      <c r="V185" s="365">
        <v>0.25</v>
      </c>
      <c r="W185" s="296"/>
      <c r="X185" s="276">
        <f t="shared" si="20"/>
        <v>6.25E-2</v>
      </c>
      <c r="Y185" s="276">
        <v>1</v>
      </c>
      <c r="Z185" s="428" t="s">
        <v>937</v>
      </c>
      <c r="AA185" s="373">
        <f t="shared" si="18"/>
        <v>0.25</v>
      </c>
      <c r="AB185" s="268">
        <f t="shared" si="16"/>
        <v>0.25</v>
      </c>
      <c r="AC185" s="269">
        <f t="shared" si="15"/>
        <v>4.807692307692308E-3</v>
      </c>
    </row>
    <row r="186" spans="2:29" s="133" customFormat="1" ht="76.5" customHeight="1">
      <c r="B186" s="505"/>
      <c r="C186" s="505"/>
      <c r="D186" s="505"/>
      <c r="E186" s="116" t="s">
        <v>58</v>
      </c>
      <c r="F186" s="4" t="s">
        <v>58</v>
      </c>
      <c r="G186" s="4" t="s">
        <v>28</v>
      </c>
      <c r="H186" s="506"/>
      <c r="I186" s="513"/>
      <c r="J186" s="300">
        <f t="shared" si="19"/>
        <v>7.6923076923076927E-2</v>
      </c>
      <c r="K186" s="525"/>
      <c r="L186" s="513"/>
      <c r="M186" s="513"/>
      <c r="N186" s="53" t="s">
        <v>496</v>
      </c>
      <c r="O186" s="106">
        <v>2</v>
      </c>
      <c r="P186" s="302" t="s">
        <v>245</v>
      </c>
      <c r="Q186" s="113">
        <v>0.25</v>
      </c>
      <c r="R186" s="103">
        <v>43952</v>
      </c>
      <c r="S186" s="271">
        <v>43981</v>
      </c>
      <c r="T186" s="268">
        <f t="shared" si="13"/>
        <v>1.9230769230769232E-2</v>
      </c>
      <c r="U186" s="265" t="s">
        <v>496</v>
      </c>
      <c r="V186" s="365">
        <v>0</v>
      </c>
      <c r="W186" s="296"/>
      <c r="X186" s="276">
        <f t="shared" si="20"/>
        <v>0</v>
      </c>
      <c r="Y186" s="276">
        <v>1</v>
      </c>
      <c r="Z186" s="429" t="s">
        <v>938</v>
      </c>
      <c r="AA186" s="373">
        <f t="shared" si="18"/>
        <v>0.25</v>
      </c>
      <c r="AB186" s="268">
        <f t="shared" si="16"/>
        <v>0.25</v>
      </c>
      <c r="AC186" s="269">
        <f t="shared" si="15"/>
        <v>0</v>
      </c>
    </row>
    <row r="187" spans="2:29" s="133" customFormat="1" ht="76.5" customHeight="1">
      <c r="B187" s="505"/>
      <c r="C187" s="505"/>
      <c r="D187" s="505"/>
      <c r="E187" s="116" t="s">
        <v>58</v>
      </c>
      <c r="F187" s="4" t="s">
        <v>58</v>
      </c>
      <c r="G187" s="4" t="s">
        <v>28</v>
      </c>
      <c r="H187" s="506"/>
      <c r="I187" s="513"/>
      <c r="J187" s="300">
        <f t="shared" si="19"/>
        <v>7.6923076923076927E-2</v>
      </c>
      <c r="K187" s="525"/>
      <c r="L187" s="513"/>
      <c r="M187" s="513"/>
      <c r="N187" s="53" t="s">
        <v>496</v>
      </c>
      <c r="O187" s="106">
        <v>3</v>
      </c>
      <c r="P187" s="302" t="s">
        <v>246</v>
      </c>
      <c r="Q187" s="113">
        <v>0.25</v>
      </c>
      <c r="R187" s="103">
        <v>43983</v>
      </c>
      <c r="S187" s="271">
        <v>44012</v>
      </c>
      <c r="T187" s="268">
        <f t="shared" si="13"/>
        <v>1.9230769230769232E-2</v>
      </c>
      <c r="U187" s="265" t="s">
        <v>496</v>
      </c>
      <c r="V187" s="365">
        <v>0</v>
      </c>
      <c r="W187" s="296"/>
      <c r="X187" s="276">
        <f t="shared" si="20"/>
        <v>0</v>
      </c>
      <c r="Y187" s="276">
        <v>0.7</v>
      </c>
      <c r="Z187" s="429" t="s">
        <v>939</v>
      </c>
      <c r="AA187" s="373">
        <f t="shared" si="18"/>
        <v>0.17499999999999999</v>
      </c>
      <c r="AB187" s="268">
        <f t="shared" si="16"/>
        <v>0.12249999999999998</v>
      </c>
      <c r="AC187" s="269">
        <f t="shared" si="15"/>
        <v>0</v>
      </c>
    </row>
    <row r="188" spans="2:29" s="133" customFormat="1" ht="76.5" customHeight="1">
      <c r="B188" s="505"/>
      <c r="C188" s="505"/>
      <c r="D188" s="505"/>
      <c r="E188" s="116" t="s">
        <v>58</v>
      </c>
      <c r="F188" s="4" t="s">
        <v>58</v>
      </c>
      <c r="G188" s="4" t="s">
        <v>28</v>
      </c>
      <c r="H188" s="506"/>
      <c r="I188" s="514"/>
      <c r="J188" s="300">
        <f t="shared" si="19"/>
        <v>7.6923076923076927E-2</v>
      </c>
      <c r="K188" s="526"/>
      <c r="L188" s="514"/>
      <c r="M188" s="514"/>
      <c r="N188" s="53" t="s">
        <v>496</v>
      </c>
      <c r="O188" s="106">
        <v>4</v>
      </c>
      <c r="P188" s="302" t="s">
        <v>247</v>
      </c>
      <c r="Q188" s="113">
        <v>0.25</v>
      </c>
      <c r="R188" s="104">
        <v>44013</v>
      </c>
      <c r="S188" s="103">
        <v>44166</v>
      </c>
      <c r="T188" s="105">
        <f t="shared" si="13"/>
        <v>1.9230769230769232E-2</v>
      </c>
      <c r="U188" s="53" t="s">
        <v>496</v>
      </c>
      <c r="V188" s="219">
        <v>0</v>
      </c>
      <c r="W188" s="112"/>
      <c r="X188" s="52">
        <f t="shared" si="20"/>
        <v>0</v>
      </c>
      <c r="Y188" s="276"/>
      <c r="Z188" s="276"/>
      <c r="AA188" s="373">
        <f t="shared" si="18"/>
        <v>0</v>
      </c>
      <c r="AB188" s="105">
        <f t="shared" si="16"/>
        <v>0</v>
      </c>
      <c r="AC188" s="269">
        <f t="shared" si="15"/>
        <v>0</v>
      </c>
    </row>
    <row r="189" spans="2:29" s="133" customFormat="1" ht="76.5" customHeight="1">
      <c r="B189" s="505" t="s">
        <v>44</v>
      </c>
      <c r="C189" s="505" t="s">
        <v>234</v>
      </c>
      <c r="D189" s="505" t="s">
        <v>19</v>
      </c>
      <c r="E189" s="116" t="s">
        <v>58</v>
      </c>
      <c r="F189" s="4" t="s">
        <v>58</v>
      </c>
      <c r="G189" s="4" t="s">
        <v>28</v>
      </c>
      <c r="H189" s="506">
        <v>4</v>
      </c>
      <c r="I189" s="512" t="s">
        <v>268</v>
      </c>
      <c r="J189" s="300">
        <f t="shared" si="19"/>
        <v>7.6923076923076927E-2</v>
      </c>
      <c r="K189" s="524">
        <v>1</v>
      </c>
      <c r="L189" s="512" t="s">
        <v>38</v>
      </c>
      <c r="M189" s="512" t="s">
        <v>239</v>
      </c>
      <c r="N189" s="53" t="s">
        <v>496</v>
      </c>
      <c r="O189" s="106">
        <v>1</v>
      </c>
      <c r="P189" s="302" t="s">
        <v>289</v>
      </c>
      <c r="Q189" s="113">
        <f>+(33.3333333333333)/100</f>
        <v>0.33333333333333298</v>
      </c>
      <c r="R189" s="103">
        <v>43831</v>
      </c>
      <c r="S189" s="271">
        <v>43982</v>
      </c>
      <c r="T189" s="268">
        <f t="shared" si="13"/>
        <v>2.5641025641025616E-2</v>
      </c>
      <c r="U189" s="268" t="s">
        <v>255</v>
      </c>
      <c r="V189" s="365">
        <v>0.33</v>
      </c>
      <c r="W189" s="296" t="s">
        <v>707</v>
      </c>
      <c r="X189" s="276">
        <f t="shared" si="20"/>
        <v>0.10999999999999989</v>
      </c>
      <c r="Y189" s="276">
        <v>1</v>
      </c>
      <c r="Z189" s="316" t="s">
        <v>940</v>
      </c>
      <c r="AA189" s="373">
        <f t="shared" si="18"/>
        <v>0.33333333333333298</v>
      </c>
      <c r="AB189" s="268">
        <f t="shared" si="16"/>
        <v>0.33333333333333298</v>
      </c>
      <c r="AC189" s="269">
        <f t="shared" si="15"/>
        <v>8.4615384615384544E-3</v>
      </c>
    </row>
    <row r="190" spans="2:29" s="133" customFormat="1" ht="76.5" customHeight="1">
      <c r="B190" s="505"/>
      <c r="C190" s="505"/>
      <c r="D190" s="505"/>
      <c r="E190" s="116" t="s">
        <v>58</v>
      </c>
      <c r="F190" s="4" t="s">
        <v>58</v>
      </c>
      <c r="G190" s="4" t="s">
        <v>28</v>
      </c>
      <c r="H190" s="506"/>
      <c r="I190" s="513"/>
      <c r="J190" s="300">
        <f t="shared" si="19"/>
        <v>7.6923076923076927E-2</v>
      </c>
      <c r="K190" s="525"/>
      <c r="L190" s="513"/>
      <c r="M190" s="513"/>
      <c r="N190" s="53" t="s">
        <v>496</v>
      </c>
      <c r="O190" s="106">
        <v>2</v>
      </c>
      <c r="P190" s="302" t="s">
        <v>248</v>
      </c>
      <c r="Q190" s="113">
        <f>+(33.3333333333333)/100</f>
        <v>0.33333333333333298</v>
      </c>
      <c r="R190" s="103">
        <v>43983</v>
      </c>
      <c r="S190" s="103">
        <v>44043</v>
      </c>
      <c r="T190" s="105">
        <f t="shared" si="13"/>
        <v>2.5641025641025616E-2</v>
      </c>
      <c r="U190" s="105" t="s">
        <v>255</v>
      </c>
      <c r="V190" s="219">
        <v>0</v>
      </c>
      <c r="W190" s="112"/>
      <c r="X190" s="52">
        <f t="shared" si="20"/>
        <v>0</v>
      </c>
      <c r="Y190" s="276">
        <v>1</v>
      </c>
      <c r="Z190" s="316" t="s">
        <v>940</v>
      </c>
      <c r="AA190" s="373">
        <f t="shared" si="18"/>
        <v>0.33333333333333298</v>
      </c>
      <c r="AB190" s="105">
        <f t="shared" si="16"/>
        <v>0.33333333333333298</v>
      </c>
      <c r="AC190" s="269">
        <f t="shared" si="15"/>
        <v>0</v>
      </c>
    </row>
    <row r="191" spans="2:29" s="133" customFormat="1" ht="76.5" customHeight="1">
      <c r="B191" s="505"/>
      <c r="C191" s="505"/>
      <c r="D191" s="505"/>
      <c r="E191" s="116" t="s">
        <v>58</v>
      </c>
      <c r="F191" s="4" t="s">
        <v>58</v>
      </c>
      <c r="G191" s="4" t="s">
        <v>28</v>
      </c>
      <c r="H191" s="506"/>
      <c r="I191" s="514"/>
      <c r="J191" s="300">
        <f t="shared" si="19"/>
        <v>7.6923076923076927E-2</v>
      </c>
      <c r="K191" s="526"/>
      <c r="L191" s="514"/>
      <c r="M191" s="514"/>
      <c r="N191" s="53" t="s">
        <v>496</v>
      </c>
      <c r="O191" s="106">
        <v>3</v>
      </c>
      <c r="P191" s="302" t="s">
        <v>252</v>
      </c>
      <c r="Q191" s="113">
        <f>+(33.3333333333333)/100</f>
        <v>0.33333333333333298</v>
      </c>
      <c r="R191" s="103">
        <v>44043</v>
      </c>
      <c r="S191" s="103">
        <v>44074</v>
      </c>
      <c r="T191" s="105">
        <f t="shared" si="13"/>
        <v>2.5641025641025616E-2</v>
      </c>
      <c r="U191" s="105" t="s">
        <v>255</v>
      </c>
      <c r="V191" s="219">
        <v>0</v>
      </c>
      <c r="W191" s="112"/>
      <c r="X191" s="52">
        <f t="shared" si="20"/>
        <v>0</v>
      </c>
      <c r="Y191" s="276"/>
      <c r="Z191" s="276"/>
      <c r="AA191" s="373">
        <f t="shared" si="18"/>
        <v>0</v>
      </c>
      <c r="AB191" s="105">
        <f t="shared" si="16"/>
        <v>0</v>
      </c>
      <c r="AC191" s="269">
        <f t="shared" si="15"/>
        <v>0</v>
      </c>
    </row>
    <row r="192" spans="2:29" s="133" customFormat="1" ht="76.5" customHeight="1">
      <c r="B192" s="505" t="s">
        <v>44</v>
      </c>
      <c r="C192" s="505" t="s">
        <v>234</v>
      </c>
      <c r="D192" s="505" t="s">
        <v>19</v>
      </c>
      <c r="E192" s="116" t="s">
        <v>58</v>
      </c>
      <c r="F192" s="4" t="s">
        <v>58</v>
      </c>
      <c r="G192" s="4" t="s">
        <v>28</v>
      </c>
      <c r="H192" s="506">
        <v>5</v>
      </c>
      <c r="I192" s="512" t="s">
        <v>236</v>
      </c>
      <c r="J192" s="300">
        <f t="shared" si="19"/>
        <v>7.6923076923076927E-2</v>
      </c>
      <c r="K192" s="524">
        <v>1</v>
      </c>
      <c r="L192" s="512" t="s">
        <v>38</v>
      </c>
      <c r="M192" s="512" t="s">
        <v>240</v>
      </c>
      <c r="N192" s="53" t="s">
        <v>496</v>
      </c>
      <c r="O192" s="106">
        <v>1</v>
      </c>
      <c r="P192" s="302" t="s">
        <v>249</v>
      </c>
      <c r="Q192" s="113">
        <v>0.25</v>
      </c>
      <c r="R192" s="103">
        <v>43876</v>
      </c>
      <c r="S192" s="271" t="s">
        <v>254</v>
      </c>
      <c r="T192" s="268">
        <f t="shared" si="13"/>
        <v>1.9230769230769232E-2</v>
      </c>
      <c r="U192" s="268" t="s">
        <v>255</v>
      </c>
      <c r="V192" s="365">
        <v>1</v>
      </c>
      <c r="W192" s="296" t="s">
        <v>709</v>
      </c>
      <c r="X192" s="276">
        <f t="shared" si="20"/>
        <v>0.25</v>
      </c>
      <c r="Y192" s="276">
        <v>0</v>
      </c>
      <c r="Z192" s="316"/>
      <c r="AA192" s="373">
        <f>Y192*Q192</f>
        <v>0</v>
      </c>
      <c r="AB192" s="268">
        <f>AA192*Y193</f>
        <v>0</v>
      </c>
      <c r="AC192" s="269">
        <f t="shared" si="15"/>
        <v>1.9230769230769232E-2</v>
      </c>
    </row>
    <row r="193" spans="2:29" s="133" customFormat="1" ht="76.5" customHeight="1">
      <c r="B193" s="505"/>
      <c r="C193" s="505"/>
      <c r="D193" s="505"/>
      <c r="E193" s="116" t="s">
        <v>58</v>
      </c>
      <c r="F193" s="4" t="s">
        <v>58</v>
      </c>
      <c r="G193" s="4" t="s">
        <v>28</v>
      </c>
      <c r="H193" s="506"/>
      <c r="I193" s="513"/>
      <c r="J193" s="300">
        <f t="shared" si="19"/>
        <v>7.6923076923076927E-2</v>
      </c>
      <c r="K193" s="525"/>
      <c r="L193" s="513"/>
      <c r="M193" s="513"/>
      <c r="N193" s="53" t="s">
        <v>496</v>
      </c>
      <c r="O193" s="106">
        <v>2</v>
      </c>
      <c r="P193" s="302" t="s">
        <v>250</v>
      </c>
      <c r="Q193" s="113">
        <v>0.25</v>
      </c>
      <c r="R193" s="103">
        <v>43922</v>
      </c>
      <c r="S193" s="271">
        <v>43981</v>
      </c>
      <c r="T193" s="268">
        <f t="shared" si="13"/>
        <v>1.9230769230769232E-2</v>
      </c>
      <c r="U193" s="268" t="s">
        <v>255</v>
      </c>
      <c r="V193" s="365">
        <v>0</v>
      </c>
      <c r="W193" s="296"/>
      <c r="X193" s="276">
        <f t="shared" si="20"/>
        <v>0</v>
      </c>
      <c r="Y193" s="276">
        <v>0.5</v>
      </c>
      <c r="Z193" s="316" t="s">
        <v>941</v>
      </c>
      <c r="AA193" s="373">
        <f>Y193*Q193</f>
        <v>0.125</v>
      </c>
      <c r="AB193" s="268" t="e">
        <f>AA193*#REF!</f>
        <v>#REF!</v>
      </c>
      <c r="AC193" s="269">
        <f t="shared" si="15"/>
        <v>0</v>
      </c>
    </row>
    <row r="194" spans="2:29" s="133" customFormat="1" ht="76.5" customHeight="1">
      <c r="B194" s="505"/>
      <c r="C194" s="505"/>
      <c r="D194" s="505"/>
      <c r="E194" s="116" t="s">
        <v>58</v>
      </c>
      <c r="F194" s="4" t="s">
        <v>58</v>
      </c>
      <c r="G194" s="4" t="s">
        <v>28</v>
      </c>
      <c r="H194" s="506"/>
      <c r="I194" s="513"/>
      <c r="J194" s="300">
        <f t="shared" si="19"/>
        <v>7.6923076923076927E-2</v>
      </c>
      <c r="K194" s="525"/>
      <c r="L194" s="513"/>
      <c r="M194" s="513"/>
      <c r="N194" s="53" t="s">
        <v>496</v>
      </c>
      <c r="O194" s="106">
        <v>3</v>
      </c>
      <c r="P194" s="302" t="s">
        <v>251</v>
      </c>
      <c r="Q194" s="113">
        <v>0.25</v>
      </c>
      <c r="R194" s="103">
        <v>43983</v>
      </c>
      <c r="S194" s="103">
        <v>44043</v>
      </c>
      <c r="T194" s="105">
        <f t="shared" si="13"/>
        <v>1.9230769230769232E-2</v>
      </c>
      <c r="U194" s="105" t="s">
        <v>255</v>
      </c>
      <c r="V194" s="219">
        <v>0</v>
      </c>
      <c r="W194" s="112"/>
      <c r="X194" s="52">
        <f t="shared" si="20"/>
        <v>0</v>
      </c>
      <c r="Y194" s="276"/>
      <c r="Z194" s="276"/>
      <c r="AA194" s="373">
        <f t="shared" si="18"/>
        <v>0</v>
      </c>
      <c r="AB194" s="105">
        <f t="shared" si="16"/>
        <v>0</v>
      </c>
      <c r="AC194" s="269">
        <f t="shared" si="15"/>
        <v>0</v>
      </c>
    </row>
    <row r="195" spans="2:29" s="133" customFormat="1" ht="76.5" customHeight="1">
      <c r="B195" s="505"/>
      <c r="C195" s="505"/>
      <c r="D195" s="505"/>
      <c r="E195" s="116" t="s">
        <v>58</v>
      </c>
      <c r="F195" s="4" t="s">
        <v>58</v>
      </c>
      <c r="G195" s="4" t="s">
        <v>28</v>
      </c>
      <c r="H195" s="506"/>
      <c r="I195" s="514"/>
      <c r="J195" s="300">
        <f t="shared" si="19"/>
        <v>7.6923076923076927E-2</v>
      </c>
      <c r="K195" s="526"/>
      <c r="L195" s="514"/>
      <c r="M195" s="514"/>
      <c r="N195" s="53" t="s">
        <v>496</v>
      </c>
      <c r="O195" s="106">
        <v>4</v>
      </c>
      <c r="P195" s="302" t="s">
        <v>290</v>
      </c>
      <c r="Q195" s="113">
        <v>0.25</v>
      </c>
      <c r="R195" s="103">
        <v>44044</v>
      </c>
      <c r="S195" s="103">
        <v>44180</v>
      </c>
      <c r="T195" s="105">
        <f t="shared" si="13"/>
        <v>1.9230769230769232E-2</v>
      </c>
      <c r="U195" s="105" t="s">
        <v>255</v>
      </c>
      <c r="V195" s="219">
        <v>0</v>
      </c>
      <c r="W195" s="112"/>
      <c r="X195" s="52">
        <f t="shared" si="20"/>
        <v>0</v>
      </c>
      <c r="Y195" s="276"/>
      <c r="Z195" s="276"/>
      <c r="AA195" s="373">
        <f t="shared" si="18"/>
        <v>0</v>
      </c>
      <c r="AB195" s="105">
        <f t="shared" si="16"/>
        <v>0</v>
      </c>
      <c r="AC195" s="269">
        <f t="shared" si="15"/>
        <v>0</v>
      </c>
    </row>
    <row r="196" spans="2:29" s="133" customFormat="1" ht="76.5" customHeight="1">
      <c r="B196" s="505" t="s">
        <v>44</v>
      </c>
      <c r="C196" s="505" t="s">
        <v>234</v>
      </c>
      <c r="D196" s="505" t="s">
        <v>19</v>
      </c>
      <c r="E196" s="116" t="s">
        <v>58</v>
      </c>
      <c r="F196" s="4" t="s">
        <v>58</v>
      </c>
      <c r="G196" s="4" t="s">
        <v>28</v>
      </c>
      <c r="H196" s="506">
        <v>6</v>
      </c>
      <c r="I196" s="512" t="s">
        <v>270</v>
      </c>
      <c r="J196" s="300">
        <f t="shared" si="19"/>
        <v>7.6923076923076927E-2</v>
      </c>
      <c r="K196" s="524">
        <v>1</v>
      </c>
      <c r="L196" s="512" t="s">
        <v>38</v>
      </c>
      <c r="M196" s="512" t="s">
        <v>278</v>
      </c>
      <c r="N196" s="53" t="s">
        <v>496</v>
      </c>
      <c r="O196" s="106">
        <v>1</v>
      </c>
      <c r="P196" s="302" t="s">
        <v>291</v>
      </c>
      <c r="Q196" s="113">
        <f>(100/6)/100</f>
        <v>0.16666666666666669</v>
      </c>
      <c r="R196" s="103">
        <v>43831</v>
      </c>
      <c r="S196" s="271">
        <v>43861</v>
      </c>
      <c r="T196" s="268">
        <f t="shared" si="13"/>
        <v>1.2820512820512822E-2</v>
      </c>
      <c r="U196" s="268" t="s">
        <v>256</v>
      </c>
      <c r="V196" s="365">
        <v>0.17</v>
      </c>
      <c r="W196" s="296" t="s">
        <v>726</v>
      </c>
      <c r="X196" s="276">
        <f t="shared" si="20"/>
        <v>2.8333333333333339E-2</v>
      </c>
      <c r="Y196" s="276">
        <v>1</v>
      </c>
      <c r="Z196" s="400" t="s">
        <v>942</v>
      </c>
      <c r="AA196" s="373">
        <f t="shared" si="18"/>
        <v>0.16666666666666669</v>
      </c>
      <c r="AB196" s="268">
        <f t="shared" si="16"/>
        <v>0.16666666666666669</v>
      </c>
      <c r="AC196" s="269">
        <f t="shared" si="15"/>
        <v>2.1794871794871802E-3</v>
      </c>
    </row>
    <row r="197" spans="2:29" s="133" customFormat="1" ht="76.5" customHeight="1">
      <c r="B197" s="505"/>
      <c r="C197" s="505"/>
      <c r="D197" s="505"/>
      <c r="E197" s="116" t="s">
        <v>58</v>
      </c>
      <c r="F197" s="4" t="s">
        <v>58</v>
      </c>
      <c r="G197" s="4" t="s">
        <v>28</v>
      </c>
      <c r="H197" s="506"/>
      <c r="I197" s="513"/>
      <c r="J197" s="300">
        <f t="shared" si="19"/>
        <v>7.6923076923076927E-2</v>
      </c>
      <c r="K197" s="525"/>
      <c r="L197" s="513"/>
      <c r="M197" s="513"/>
      <c r="N197" s="53" t="s">
        <v>496</v>
      </c>
      <c r="O197" s="106">
        <v>2</v>
      </c>
      <c r="P197" s="302" t="s">
        <v>292</v>
      </c>
      <c r="Q197" s="113">
        <f t="shared" ref="Q197:Q207" si="21">(100/6)/100</f>
        <v>0.16666666666666669</v>
      </c>
      <c r="R197" s="103">
        <v>43862</v>
      </c>
      <c r="S197" s="271">
        <v>43890</v>
      </c>
      <c r="T197" s="268">
        <f t="shared" si="13"/>
        <v>1.2820512820512822E-2</v>
      </c>
      <c r="U197" s="268" t="s">
        <v>256</v>
      </c>
      <c r="V197" s="365">
        <v>0</v>
      </c>
      <c r="W197" s="296"/>
      <c r="X197" s="276">
        <f t="shared" si="20"/>
        <v>0</v>
      </c>
      <c r="Y197" s="276">
        <v>1</v>
      </c>
      <c r="Z197" s="400" t="s">
        <v>943</v>
      </c>
      <c r="AA197" s="373">
        <f t="shared" si="18"/>
        <v>0.16666666666666669</v>
      </c>
      <c r="AB197" s="268">
        <f t="shared" si="16"/>
        <v>0.16666666666666669</v>
      </c>
      <c r="AC197" s="269">
        <f t="shared" si="15"/>
        <v>0</v>
      </c>
    </row>
    <row r="198" spans="2:29" s="133" customFormat="1" ht="76.5" customHeight="1">
      <c r="B198" s="505"/>
      <c r="C198" s="505"/>
      <c r="D198" s="505"/>
      <c r="E198" s="116" t="s">
        <v>58</v>
      </c>
      <c r="F198" s="4" t="s">
        <v>58</v>
      </c>
      <c r="G198" s="4" t="s">
        <v>28</v>
      </c>
      <c r="H198" s="506"/>
      <c r="I198" s="513"/>
      <c r="J198" s="300">
        <f t="shared" si="19"/>
        <v>7.6923076923076927E-2</v>
      </c>
      <c r="K198" s="525"/>
      <c r="L198" s="513"/>
      <c r="M198" s="513"/>
      <c r="N198" s="53" t="s">
        <v>496</v>
      </c>
      <c r="O198" s="106">
        <v>3</v>
      </c>
      <c r="P198" s="302" t="s">
        <v>293</v>
      </c>
      <c r="Q198" s="113">
        <f t="shared" si="21"/>
        <v>0.16666666666666669</v>
      </c>
      <c r="R198" s="103">
        <v>43891</v>
      </c>
      <c r="S198" s="271">
        <v>44012</v>
      </c>
      <c r="T198" s="268">
        <f t="shared" ref="T198:T219" si="22">+J198*Q198</f>
        <v>1.2820512820512822E-2</v>
      </c>
      <c r="U198" s="268" t="s">
        <v>256</v>
      </c>
      <c r="V198" s="365">
        <v>0</v>
      </c>
      <c r="W198" s="296"/>
      <c r="X198" s="276">
        <f t="shared" si="20"/>
        <v>0</v>
      </c>
      <c r="Y198" s="276">
        <v>1</v>
      </c>
      <c r="Z198" s="400" t="s">
        <v>944</v>
      </c>
      <c r="AA198" s="373">
        <f t="shared" si="18"/>
        <v>0.16666666666666669</v>
      </c>
      <c r="AB198" s="268">
        <f t="shared" si="16"/>
        <v>0.16666666666666669</v>
      </c>
      <c r="AC198" s="269">
        <f t="shared" si="15"/>
        <v>0</v>
      </c>
    </row>
    <row r="199" spans="2:29" s="133" customFormat="1" ht="76.5" customHeight="1">
      <c r="B199" s="505"/>
      <c r="C199" s="505"/>
      <c r="D199" s="505"/>
      <c r="E199" s="116" t="s">
        <v>58</v>
      </c>
      <c r="F199" s="4" t="s">
        <v>58</v>
      </c>
      <c r="G199" s="4" t="s">
        <v>28</v>
      </c>
      <c r="H199" s="506"/>
      <c r="I199" s="513"/>
      <c r="J199" s="300">
        <f t="shared" si="19"/>
        <v>7.6923076923076927E-2</v>
      </c>
      <c r="K199" s="525"/>
      <c r="L199" s="513"/>
      <c r="M199" s="513"/>
      <c r="N199" s="53" t="s">
        <v>496</v>
      </c>
      <c r="O199" s="106">
        <v>4</v>
      </c>
      <c r="P199" s="302" t="s">
        <v>294</v>
      </c>
      <c r="Q199" s="113">
        <f t="shared" si="21"/>
        <v>0.16666666666666669</v>
      </c>
      <c r="R199" s="103">
        <v>44013</v>
      </c>
      <c r="S199" s="103">
        <v>44074</v>
      </c>
      <c r="T199" s="105">
        <f t="shared" si="22"/>
        <v>1.2820512820512822E-2</v>
      </c>
      <c r="U199" s="105" t="s">
        <v>256</v>
      </c>
      <c r="V199" s="219">
        <v>0</v>
      </c>
      <c r="W199" s="112"/>
      <c r="X199" s="52">
        <f t="shared" si="20"/>
        <v>0</v>
      </c>
      <c r="Y199" s="276"/>
      <c r="Z199" s="276"/>
      <c r="AA199" s="373">
        <f t="shared" si="18"/>
        <v>0</v>
      </c>
      <c r="AB199" s="105">
        <f t="shared" si="16"/>
        <v>0</v>
      </c>
      <c r="AC199" s="269">
        <f t="shared" ref="AC199:AC253" si="23">X199*J199</f>
        <v>0</v>
      </c>
    </row>
    <row r="200" spans="2:29" s="133" customFormat="1" ht="76.5" customHeight="1">
      <c r="B200" s="505"/>
      <c r="C200" s="505"/>
      <c r="D200" s="505"/>
      <c r="E200" s="116" t="s">
        <v>58</v>
      </c>
      <c r="F200" s="4" t="s">
        <v>58</v>
      </c>
      <c r="G200" s="4" t="s">
        <v>28</v>
      </c>
      <c r="H200" s="506"/>
      <c r="I200" s="513"/>
      <c r="J200" s="300">
        <f t="shared" si="19"/>
        <v>7.6923076923076927E-2</v>
      </c>
      <c r="K200" s="525"/>
      <c r="L200" s="513"/>
      <c r="M200" s="513"/>
      <c r="N200" s="53" t="s">
        <v>496</v>
      </c>
      <c r="O200" s="106">
        <v>5</v>
      </c>
      <c r="P200" s="302" t="s">
        <v>295</v>
      </c>
      <c r="Q200" s="113">
        <f t="shared" si="21"/>
        <v>0.16666666666666669</v>
      </c>
      <c r="R200" s="103">
        <v>44075</v>
      </c>
      <c r="S200" s="103">
        <v>44104</v>
      </c>
      <c r="T200" s="105">
        <f t="shared" si="22"/>
        <v>1.2820512820512822E-2</v>
      </c>
      <c r="U200" s="105" t="s">
        <v>256</v>
      </c>
      <c r="V200" s="219">
        <v>0</v>
      </c>
      <c r="W200" s="112"/>
      <c r="X200" s="52">
        <f t="shared" si="20"/>
        <v>0</v>
      </c>
      <c r="Y200" s="276"/>
      <c r="Z200" s="276"/>
      <c r="AA200" s="373">
        <f t="shared" si="18"/>
        <v>0</v>
      </c>
      <c r="AB200" s="105">
        <f t="shared" si="16"/>
        <v>0</v>
      </c>
      <c r="AC200" s="269">
        <f t="shared" si="23"/>
        <v>0</v>
      </c>
    </row>
    <row r="201" spans="2:29" s="133" customFormat="1" ht="76.5" customHeight="1">
      <c r="B201" s="505"/>
      <c r="C201" s="505"/>
      <c r="D201" s="505"/>
      <c r="E201" s="116" t="s">
        <v>58</v>
      </c>
      <c r="F201" s="4" t="s">
        <v>58</v>
      </c>
      <c r="G201" s="4" t="s">
        <v>28</v>
      </c>
      <c r="H201" s="506"/>
      <c r="I201" s="514"/>
      <c r="J201" s="300">
        <f t="shared" si="19"/>
        <v>7.6923076923076927E-2</v>
      </c>
      <c r="K201" s="526"/>
      <c r="L201" s="514"/>
      <c r="M201" s="514"/>
      <c r="N201" s="53" t="s">
        <v>496</v>
      </c>
      <c r="O201" s="106">
        <v>6</v>
      </c>
      <c r="P201" s="302" t="s">
        <v>296</v>
      </c>
      <c r="Q201" s="113">
        <f t="shared" si="21"/>
        <v>0.16666666666666669</v>
      </c>
      <c r="R201" s="103">
        <v>44105</v>
      </c>
      <c r="S201" s="103">
        <v>44135</v>
      </c>
      <c r="T201" s="105">
        <f t="shared" si="22"/>
        <v>1.2820512820512822E-2</v>
      </c>
      <c r="U201" s="105" t="s">
        <v>256</v>
      </c>
      <c r="V201" s="219">
        <v>0</v>
      </c>
      <c r="W201" s="112"/>
      <c r="X201" s="52">
        <f t="shared" si="20"/>
        <v>0</v>
      </c>
      <c r="Y201" s="276"/>
      <c r="Z201" s="276"/>
      <c r="AA201" s="373">
        <f t="shared" si="18"/>
        <v>0</v>
      </c>
      <c r="AB201" s="105">
        <f t="shared" si="16"/>
        <v>0</v>
      </c>
      <c r="AC201" s="269">
        <f t="shared" si="23"/>
        <v>0</v>
      </c>
    </row>
    <row r="202" spans="2:29" s="133" customFormat="1" ht="76.5" customHeight="1">
      <c r="B202" s="505" t="s">
        <v>44</v>
      </c>
      <c r="C202" s="505" t="s">
        <v>234</v>
      </c>
      <c r="D202" s="505" t="s">
        <v>19</v>
      </c>
      <c r="E202" s="116" t="s">
        <v>58</v>
      </c>
      <c r="F202" s="4" t="s">
        <v>58</v>
      </c>
      <c r="G202" s="4" t="s">
        <v>28</v>
      </c>
      <c r="H202" s="506">
        <v>7</v>
      </c>
      <c r="I202" s="512" t="s">
        <v>271</v>
      </c>
      <c r="J202" s="422">
        <f t="shared" si="19"/>
        <v>7.6923076923076927E-2</v>
      </c>
      <c r="K202" s="524">
        <v>1</v>
      </c>
      <c r="L202" s="512" t="s">
        <v>38</v>
      </c>
      <c r="M202" s="512" t="s">
        <v>241</v>
      </c>
      <c r="N202" s="53" t="s">
        <v>496</v>
      </c>
      <c r="O202" s="106">
        <v>1</v>
      </c>
      <c r="P202" s="426" t="s">
        <v>297</v>
      </c>
      <c r="Q202" s="113">
        <f t="shared" si="21"/>
        <v>0.16666666666666669</v>
      </c>
      <c r="R202" s="103">
        <v>43831</v>
      </c>
      <c r="S202" s="271">
        <v>43861</v>
      </c>
      <c r="T202" s="268">
        <f t="shared" si="22"/>
        <v>1.2820512820512822E-2</v>
      </c>
      <c r="U202" s="268" t="s">
        <v>256</v>
      </c>
      <c r="V202" s="365">
        <v>0.17</v>
      </c>
      <c r="W202" s="296" t="s">
        <v>727</v>
      </c>
      <c r="X202" s="276">
        <f t="shared" si="20"/>
        <v>2.8333333333333339E-2</v>
      </c>
      <c r="Y202" s="276">
        <v>1</v>
      </c>
      <c r="Z202" s="430" t="s">
        <v>945</v>
      </c>
      <c r="AA202" s="431">
        <f t="shared" si="18"/>
        <v>0.16666666666666669</v>
      </c>
      <c r="AB202" s="268">
        <f t="shared" si="16"/>
        <v>0.16666666666666669</v>
      </c>
      <c r="AC202" s="269">
        <f t="shared" si="23"/>
        <v>2.1794871794871802E-3</v>
      </c>
    </row>
    <row r="203" spans="2:29" s="133" customFormat="1" ht="76.5" customHeight="1">
      <c r="B203" s="505"/>
      <c r="C203" s="505"/>
      <c r="D203" s="505"/>
      <c r="E203" s="116" t="s">
        <v>58</v>
      </c>
      <c r="F203" s="4" t="s">
        <v>58</v>
      </c>
      <c r="G203" s="4" t="s">
        <v>28</v>
      </c>
      <c r="H203" s="506"/>
      <c r="I203" s="513"/>
      <c r="J203" s="422">
        <f t="shared" si="19"/>
        <v>7.6923076923076927E-2</v>
      </c>
      <c r="K203" s="525"/>
      <c r="L203" s="513"/>
      <c r="M203" s="513"/>
      <c r="N203" s="53" t="s">
        <v>496</v>
      </c>
      <c r="O203" s="106">
        <v>2</v>
      </c>
      <c r="P203" s="426" t="s">
        <v>298</v>
      </c>
      <c r="Q203" s="113">
        <f t="shared" si="21"/>
        <v>0.16666666666666669</v>
      </c>
      <c r="R203" s="103">
        <v>43862</v>
      </c>
      <c r="S203" s="271">
        <v>43890</v>
      </c>
      <c r="T203" s="268">
        <f t="shared" si="22"/>
        <v>1.2820512820512822E-2</v>
      </c>
      <c r="U203" s="268" t="s">
        <v>256</v>
      </c>
      <c r="V203" s="365">
        <v>0</v>
      </c>
      <c r="W203" s="296"/>
      <c r="X203" s="276">
        <f t="shared" si="20"/>
        <v>0</v>
      </c>
      <c r="Y203" s="276">
        <v>1</v>
      </c>
      <c r="Z203" s="430" t="s">
        <v>946</v>
      </c>
      <c r="AA203" s="431">
        <f t="shared" si="18"/>
        <v>0.16666666666666669</v>
      </c>
      <c r="AB203" s="268">
        <f t="shared" si="16"/>
        <v>0.16666666666666669</v>
      </c>
      <c r="AC203" s="269">
        <f t="shared" si="23"/>
        <v>0</v>
      </c>
    </row>
    <row r="204" spans="2:29" s="133" customFormat="1" ht="76.5" customHeight="1">
      <c r="B204" s="505"/>
      <c r="C204" s="505"/>
      <c r="D204" s="505"/>
      <c r="E204" s="116" t="s">
        <v>58</v>
      </c>
      <c r="F204" s="4" t="s">
        <v>58</v>
      </c>
      <c r="G204" s="4" t="s">
        <v>28</v>
      </c>
      <c r="H204" s="506"/>
      <c r="I204" s="513"/>
      <c r="J204" s="422">
        <f t="shared" si="19"/>
        <v>7.6923076923076927E-2</v>
      </c>
      <c r="K204" s="525"/>
      <c r="L204" s="513"/>
      <c r="M204" s="513"/>
      <c r="N204" s="53" t="s">
        <v>496</v>
      </c>
      <c r="O204" s="106">
        <v>3</v>
      </c>
      <c r="P204" s="426" t="s">
        <v>299</v>
      </c>
      <c r="Q204" s="113">
        <f t="shared" si="21"/>
        <v>0.16666666666666669</v>
      </c>
      <c r="R204" s="103">
        <v>43891</v>
      </c>
      <c r="S204" s="271">
        <v>44012</v>
      </c>
      <c r="T204" s="268">
        <f t="shared" si="22"/>
        <v>1.2820512820512822E-2</v>
      </c>
      <c r="U204" s="268" t="s">
        <v>256</v>
      </c>
      <c r="V204" s="365">
        <v>0</v>
      </c>
      <c r="W204" s="296"/>
      <c r="X204" s="276">
        <f t="shared" si="20"/>
        <v>0</v>
      </c>
      <c r="Y204" s="276">
        <v>0</v>
      </c>
      <c r="Z204" s="276"/>
      <c r="AA204" s="431">
        <f t="shared" si="18"/>
        <v>0</v>
      </c>
      <c r="AB204" s="268">
        <f t="shared" si="16"/>
        <v>0</v>
      </c>
      <c r="AC204" s="269">
        <f t="shared" si="23"/>
        <v>0</v>
      </c>
    </row>
    <row r="205" spans="2:29" s="133" customFormat="1" ht="76.5" customHeight="1">
      <c r="B205" s="505"/>
      <c r="C205" s="505"/>
      <c r="D205" s="505"/>
      <c r="E205" s="116" t="s">
        <v>58</v>
      </c>
      <c r="F205" s="4" t="s">
        <v>58</v>
      </c>
      <c r="G205" s="4" t="s">
        <v>28</v>
      </c>
      <c r="H205" s="506"/>
      <c r="I205" s="513"/>
      <c r="J205" s="422">
        <f t="shared" si="19"/>
        <v>7.6923076923076927E-2</v>
      </c>
      <c r="K205" s="525"/>
      <c r="L205" s="513"/>
      <c r="M205" s="513"/>
      <c r="N205" s="53" t="s">
        <v>496</v>
      </c>
      <c r="O205" s="106">
        <v>4</v>
      </c>
      <c r="P205" s="426" t="s">
        <v>300</v>
      </c>
      <c r="Q205" s="113">
        <f t="shared" si="21"/>
        <v>0.16666666666666669</v>
      </c>
      <c r="R205" s="103">
        <v>44013</v>
      </c>
      <c r="S205" s="103">
        <v>44074</v>
      </c>
      <c r="T205" s="105">
        <f t="shared" si="22"/>
        <v>1.2820512820512822E-2</v>
      </c>
      <c r="U205" s="105" t="s">
        <v>256</v>
      </c>
      <c r="V205" s="219">
        <v>0</v>
      </c>
      <c r="W205" s="112"/>
      <c r="X205" s="52">
        <f t="shared" si="20"/>
        <v>0</v>
      </c>
      <c r="Y205" s="276"/>
      <c r="Z205" s="276"/>
      <c r="AA205" s="431">
        <f t="shared" si="18"/>
        <v>0</v>
      </c>
      <c r="AB205" s="105">
        <f t="shared" si="16"/>
        <v>0</v>
      </c>
      <c r="AC205" s="269">
        <f t="shared" si="23"/>
        <v>0</v>
      </c>
    </row>
    <row r="206" spans="2:29" s="133" customFormat="1" ht="76.5" customHeight="1">
      <c r="B206" s="505"/>
      <c r="C206" s="505"/>
      <c r="D206" s="505"/>
      <c r="E206" s="116" t="s">
        <v>58</v>
      </c>
      <c r="F206" s="4" t="s">
        <v>58</v>
      </c>
      <c r="G206" s="4" t="s">
        <v>28</v>
      </c>
      <c r="H206" s="506"/>
      <c r="I206" s="513"/>
      <c r="J206" s="422">
        <f t="shared" si="19"/>
        <v>7.6923076923076927E-2</v>
      </c>
      <c r="K206" s="525"/>
      <c r="L206" s="513"/>
      <c r="M206" s="513"/>
      <c r="N206" s="53" t="s">
        <v>496</v>
      </c>
      <c r="O206" s="106">
        <v>5</v>
      </c>
      <c r="P206" s="426" t="s">
        <v>301</v>
      </c>
      <c r="Q206" s="113">
        <f t="shared" si="21"/>
        <v>0.16666666666666669</v>
      </c>
      <c r="R206" s="103">
        <v>44075</v>
      </c>
      <c r="S206" s="103">
        <v>44104</v>
      </c>
      <c r="T206" s="105">
        <f t="shared" si="22"/>
        <v>1.2820512820512822E-2</v>
      </c>
      <c r="U206" s="105" t="s">
        <v>256</v>
      </c>
      <c r="V206" s="219">
        <v>0</v>
      </c>
      <c r="W206" s="112"/>
      <c r="X206" s="52">
        <f t="shared" si="20"/>
        <v>0</v>
      </c>
      <c r="Y206" s="276"/>
      <c r="Z206" s="276"/>
      <c r="AA206" s="431">
        <f t="shared" si="18"/>
        <v>0</v>
      </c>
      <c r="AB206" s="105">
        <f t="shared" si="16"/>
        <v>0</v>
      </c>
      <c r="AC206" s="269">
        <f t="shared" si="23"/>
        <v>0</v>
      </c>
    </row>
    <row r="207" spans="2:29" s="133" customFormat="1" ht="76.5" customHeight="1">
      <c r="B207" s="505"/>
      <c r="C207" s="505"/>
      <c r="D207" s="505"/>
      <c r="E207" s="116" t="s">
        <v>58</v>
      </c>
      <c r="F207" s="4" t="s">
        <v>58</v>
      </c>
      <c r="G207" s="4" t="s">
        <v>28</v>
      </c>
      <c r="H207" s="506"/>
      <c r="I207" s="514"/>
      <c r="J207" s="422">
        <f t="shared" si="19"/>
        <v>7.6923076923076927E-2</v>
      </c>
      <c r="K207" s="526"/>
      <c r="L207" s="514"/>
      <c r="M207" s="514"/>
      <c r="N207" s="53" t="s">
        <v>496</v>
      </c>
      <c r="O207" s="106">
        <v>6</v>
      </c>
      <c r="P207" s="426" t="s">
        <v>302</v>
      </c>
      <c r="Q207" s="113">
        <f t="shared" si="21"/>
        <v>0.16666666666666669</v>
      </c>
      <c r="R207" s="103">
        <v>44105</v>
      </c>
      <c r="S207" s="103">
        <v>44135</v>
      </c>
      <c r="T207" s="105">
        <f t="shared" si="22"/>
        <v>1.2820512820512822E-2</v>
      </c>
      <c r="U207" s="105" t="s">
        <v>256</v>
      </c>
      <c r="V207" s="219">
        <v>0</v>
      </c>
      <c r="W207" s="112"/>
      <c r="X207" s="52">
        <f t="shared" si="20"/>
        <v>0</v>
      </c>
      <c r="Y207" s="276"/>
      <c r="Z207" s="276"/>
      <c r="AA207" s="431">
        <f t="shared" si="18"/>
        <v>0</v>
      </c>
      <c r="AB207" s="105">
        <f t="shared" si="16"/>
        <v>0</v>
      </c>
      <c r="AC207" s="269">
        <f t="shared" si="23"/>
        <v>0</v>
      </c>
    </row>
    <row r="208" spans="2:29" s="133" customFormat="1" ht="76.5" customHeight="1">
      <c r="B208" s="505" t="s">
        <v>44</v>
      </c>
      <c r="C208" s="505" t="s">
        <v>234</v>
      </c>
      <c r="D208" s="505" t="s">
        <v>19</v>
      </c>
      <c r="E208" s="116" t="s">
        <v>58</v>
      </c>
      <c r="F208" s="4" t="s">
        <v>58</v>
      </c>
      <c r="G208" s="4" t="s">
        <v>28</v>
      </c>
      <c r="H208" s="506">
        <v>8</v>
      </c>
      <c r="I208" s="512" t="s">
        <v>237</v>
      </c>
      <c r="J208" s="300">
        <f t="shared" si="19"/>
        <v>7.6923076923076927E-2</v>
      </c>
      <c r="K208" s="524">
        <v>1</v>
      </c>
      <c r="L208" s="512" t="s">
        <v>38</v>
      </c>
      <c r="M208" s="512" t="s">
        <v>280</v>
      </c>
      <c r="N208" s="53" t="s">
        <v>496</v>
      </c>
      <c r="O208" s="106">
        <v>1</v>
      </c>
      <c r="P208" s="302" t="s">
        <v>303</v>
      </c>
      <c r="Q208" s="113">
        <v>0.25</v>
      </c>
      <c r="R208" s="103">
        <v>43831</v>
      </c>
      <c r="S208" s="271">
        <v>43921</v>
      </c>
      <c r="T208" s="268">
        <f t="shared" si="22"/>
        <v>1.9230769230769232E-2</v>
      </c>
      <c r="U208" s="268" t="s">
        <v>257</v>
      </c>
      <c r="V208" s="365">
        <v>0.23</v>
      </c>
      <c r="W208" s="296" t="s">
        <v>728</v>
      </c>
      <c r="X208" s="276">
        <f t="shared" si="20"/>
        <v>5.7500000000000002E-2</v>
      </c>
      <c r="Y208" s="276">
        <v>1</v>
      </c>
      <c r="Z208" s="316" t="s">
        <v>947</v>
      </c>
      <c r="AA208" s="373">
        <f t="shared" si="18"/>
        <v>0.25</v>
      </c>
      <c r="AB208" s="268">
        <f t="shared" si="16"/>
        <v>0.25</v>
      </c>
      <c r="AC208" s="269">
        <f t="shared" si="23"/>
        <v>4.4230769230769237E-3</v>
      </c>
    </row>
    <row r="209" spans="2:30" s="133" customFormat="1" ht="76.5" customHeight="1">
      <c r="B209" s="505"/>
      <c r="C209" s="505"/>
      <c r="D209" s="505"/>
      <c r="E209" s="116" t="s">
        <v>58</v>
      </c>
      <c r="F209" s="4" t="s">
        <v>58</v>
      </c>
      <c r="G209" s="4" t="s">
        <v>28</v>
      </c>
      <c r="H209" s="506"/>
      <c r="I209" s="513"/>
      <c r="J209" s="300">
        <f t="shared" si="19"/>
        <v>7.6923076923076927E-2</v>
      </c>
      <c r="K209" s="525"/>
      <c r="L209" s="513"/>
      <c r="M209" s="513"/>
      <c r="N209" s="53" t="s">
        <v>496</v>
      </c>
      <c r="O209" s="106">
        <v>2</v>
      </c>
      <c r="P209" s="302" t="s">
        <v>304</v>
      </c>
      <c r="Q209" s="113">
        <v>0.25</v>
      </c>
      <c r="R209" s="103">
        <v>43922</v>
      </c>
      <c r="S209" s="103">
        <v>44043</v>
      </c>
      <c r="T209" s="105">
        <f t="shared" si="22"/>
        <v>1.9230769230769232E-2</v>
      </c>
      <c r="U209" s="105" t="s">
        <v>257</v>
      </c>
      <c r="V209" s="219">
        <v>0</v>
      </c>
      <c r="W209" s="112"/>
      <c r="X209" s="52">
        <f t="shared" si="20"/>
        <v>0</v>
      </c>
      <c r="Y209" s="276">
        <v>1</v>
      </c>
      <c r="Z209" s="316" t="s">
        <v>947</v>
      </c>
      <c r="AA209" s="373">
        <f t="shared" si="18"/>
        <v>0.25</v>
      </c>
      <c r="AB209" s="105">
        <f t="shared" si="16"/>
        <v>0.25</v>
      </c>
      <c r="AC209" s="269">
        <f t="shared" si="23"/>
        <v>0</v>
      </c>
    </row>
    <row r="210" spans="2:30" s="133" customFormat="1" ht="76.5" customHeight="1">
      <c r="B210" s="505"/>
      <c r="C210" s="505"/>
      <c r="D210" s="505"/>
      <c r="E210" s="116" t="s">
        <v>58</v>
      </c>
      <c r="F210" s="4" t="s">
        <v>58</v>
      </c>
      <c r="G210" s="4" t="s">
        <v>28</v>
      </c>
      <c r="H210" s="506"/>
      <c r="I210" s="513"/>
      <c r="J210" s="300">
        <f t="shared" si="19"/>
        <v>7.6923076923076927E-2</v>
      </c>
      <c r="K210" s="525"/>
      <c r="L210" s="513"/>
      <c r="M210" s="513"/>
      <c r="N210" s="53" t="s">
        <v>496</v>
      </c>
      <c r="O210" s="106">
        <v>3</v>
      </c>
      <c r="P210" s="302" t="s">
        <v>305</v>
      </c>
      <c r="Q210" s="113">
        <v>0.25</v>
      </c>
      <c r="R210" s="103">
        <v>44044</v>
      </c>
      <c r="S210" s="103">
        <v>44104</v>
      </c>
      <c r="T210" s="105">
        <f t="shared" si="22"/>
        <v>1.9230769230769232E-2</v>
      </c>
      <c r="U210" s="105" t="s">
        <v>257</v>
      </c>
      <c r="V210" s="219">
        <v>0</v>
      </c>
      <c r="W210" s="112"/>
      <c r="X210" s="52">
        <f t="shared" si="20"/>
        <v>0</v>
      </c>
      <c r="Y210" s="276"/>
      <c r="Z210" s="276"/>
      <c r="AA210" s="373">
        <f t="shared" si="18"/>
        <v>0</v>
      </c>
      <c r="AB210" s="105">
        <f t="shared" si="16"/>
        <v>0</v>
      </c>
      <c r="AC210" s="269">
        <f t="shared" si="23"/>
        <v>0</v>
      </c>
    </row>
    <row r="211" spans="2:30" s="133" customFormat="1" ht="76.5" customHeight="1">
      <c r="B211" s="505"/>
      <c r="C211" s="505"/>
      <c r="D211" s="505"/>
      <c r="E211" s="116" t="s">
        <v>58</v>
      </c>
      <c r="F211" s="4" t="s">
        <v>58</v>
      </c>
      <c r="G211" s="4" t="s">
        <v>28</v>
      </c>
      <c r="H211" s="506"/>
      <c r="I211" s="514"/>
      <c r="J211" s="300">
        <f t="shared" si="19"/>
        <v>7.6923076923076927E-2</v>
      </c>
      <c r="K211" s="526"/>
      <c r="L211" s="514"/>
      <c r="M211" s="514"/>
      <c r="N211" s="53" t="s">
        <v>496</v>
      </c>
      <c r="O211" s="106">
        <v>4</v>
      </c>
      <c r="P211" s="302" t="s">
        <v>306</v>
      </c>
      <c r="Q211" s="113">
        <v>0.25</v>
      </c>
      <c r="R211" s="103">
        <v>44105</v>
      </c>
      <c r="S211" s="103">
        <v>44196</v>
      </c>
      <c r="T211" s="105">
        <f t="shared" si="22"/>
        <v>1.9230769230769232E-2</v>
      </c>
      <c r="U211" s="105" t="s">
        <v>257</v>
      </c>
      <c r="V211" s="219">
        <v>0</v>
      </c>
      <c r="W211" s="112"/>
      <c r="X211" s="52">
        <f t="shared" si="20"/>
        <v>0</v>
      </c>
      <c r="Y211" s="276"/>
      <c r="Z211" s="276"/>
      <c r="AA211" s="373">
        <f t="shared" si="18"/>
        <v>0</v>
      </c>
      <c r="AB211" s="105">
        <f t="shared" si="16"/>
        <v>0</v>
      </c>
      <c r="AC211" s="269">
        <f t="shared" si="23"/>
        <v>0</v>
      </c>
    </row>
    <row r="212" spans="2:30" s="133" customFormat="1" ht="76.5" customHeight="1">
      <c r="B212" s="505" t="s">
        <v>44</v>
      </c>
      <c r="C212" s="505" t="s">
        <v>234</v>
      </c>
      <c r="D212" s="505" t="s">
        <v>19</v>
      </c>
      <c r="E212" s="116" t="s">
        <v>58</v>
      </c>
      <c r="F212" s="4" t="s">
        <v>58</v>
      </c>
      <c r="G212" s="4" t="s">
        <v>28</v>
      </c>
      <c r="H212" s="506">
        <v>9</v>
      </c>
      <c r="I212" s="512" t="s">
        <v>238</v>
      </c>
      <c r="J212" s="300">
        <f t="shared" si="19"/>
        <v>7.6923076923076927E-2</v>
      </c>
      <c r="K212" s="524">
        <v>1</v>
      </c>
      <c r="L212" s="512" t="s">
        <v>38</v>
      </c>
      <c r="M212" s="512" t="s">
        <v>286</v>
      </c>
      <c r="N212" s="53" t="s">
        <v>496</v>
      </c>
      <c r="O212" s="106">
        <v>1</v>
      </c>
      <c r="P212" s="302" t="s">
        <v>307</v>
      </c>
      <c r="Q212" s="113">
        <v>0.5</v>
      </c>
      <c r="R212" s="103">
        <v>43831</v>
      </c>
      <c r="S212" s="103">
        <v>44043</v>
      </c>
      <c r="T212" s="105">
        <f t="shared" si="22"/>
        <v>3.8461538461538464E-2</v>
      </c>
      <c r="U212" s="105" t="s">
        <v>257</v>
      </c>
      <c r="V212" s="219">
        <v>0</v>
      </c>
      <c r="W212" s="112" t="s">
        <v>729</v>
      </c>
      <c r="X212" s="52">
        <f t="shared" si="20"/>
        <v>0</v>
      </c>
      <c r="Y212" s="276">
        <v>0</v>
      </c>
      <c r="Z212" s="276"/>
      <c r="AA212" s="373">
        <f t="shared" si="18"/>
        <v>0</v>
      </c>
      <c r="AB212" s="105">
        <f t="shared" si="16"/>
        <v>0</v>
      </c>
      <c r="AC212" s="269">
        <f t="shared" si="23"/>
        <v>0</v>
      </c>
    </row>
    <row r="213" spans="2:30" s="133" customFormat="1" ht="76.5" customHeight="1">
      <c r="B213" s="505"/>
      <c r="C213" s="505"/>
      <c r="D213" s="505"/>
      <c r="E213" s="116" t="s">
        <v>58</v>
      </c>
      <c r="F213" s="4" t="s">
        <v>58</v>
      </c>
      <c r="G213" s="4" t="s">
        <v>28</v>
      </c>
      <c r="H213" s="506"/>
      <c r="I213" s="514"/>
      <c r="J213" s="300">
        <f t="shared" si="19"/>
        <v>7.6923076923076927E-2</v>
      </c>
      <c r="K213" s="526"/>
      <c r="L213" s="514"/>
      <c r="M213" s="514"/>
      <c r="N213" s="53" t="s">
        <v>496</v>
      </c>
      <c r="O213" s="106">
        <v>2</v>
      </c>
      <c r="P213" s="302" t="s">
        <v>308</v>
      </c>
      <c r="Q213" s="113">
        <v>0.5</v>
      </c>
      <c r="R213" s="103">
        <v>44044</v>
      </c>
      <c r="S213" s="103">
        <v>44177</v>
      </c>
      <c r="T213" s="105">
        <f t="shared" si="22"/>
        <v>3.8461538461538464E-2</v>
      </c>
      <c r="U213" s="105" t="s">
        <v>257</v>
      </c>
      <c r="V213" s="219">
        <v>0</v>
      </c>
      <c r="W213" s="112"/>
      <c r="X213" s="52">
        <f t="shared" si="20"/>
        <v>0</v>
      </c>
      <c r="Y213" s="276">
        <v>1</v>
      </c>
      <c r="Z213" s="316" t="s">
        <v>715</v>
      </c>
      <c r="AA213" s="373">
        <f t="shared" si="18"/>
        <v>0.5</v>
      </c>
      <c r="AB213" s="105">
        <f t="shared" ref="AB213:AB253" si="24">AA213*Y213</f>
        <v>0.5</v>
      </c>
      <c r="AC213" s="269">
        <f t="shared" si="23"/>
        <v>0</v>
      </c>
    </row>
    <row r="214" spans="2:30" s="133" customFormat="1" ht="76.5" customHeight="1">
      <c r="B214" s="505" t="s">
        <v>44</v>
      </c>
      <c r="C214" s="505" t="s">
        <v>234</v>
      </c>
      <c r="D214" s="505" t="s">
        <v>19</v>
      </c>
      <c r="E214" s="116" t="s">
        <v>58</v>
      </c>
      <c r="F214" s="4" t="s">
        <v>58</v>
      </c>
      <c r="G214" s="4" t="s">
        <v>28</v>
      </c>
      <c r="H214" s="506">
        <v>10</v>
      </c>
      <c r="I214" s="512" t="s">
        <v>274</v>
      </c>
      <c r="J214" s="300">
        <f t="shared" si="19"/>
        <v>7.6923076923076927E-2</v>
      </c>
      <c r="K214" s="524">
        <v>1</v>
      </c>
      <c r="L214" s="512" t="s">
        <v>38</v>
      </c>
      <c r="M214" s="512" t="s">
        <v>287</v>
      </c>
      <c r="N214" s="53" t="s">
        <v>496</v>
      </c>
      <c r="O214" s="106">
        <v>1</v>
      </c>
      <c r="P214" s="302" t="s">
        <v>309</v>
      </c>
      <c r="Q214" s="113">
        <f>+(33.3333333333333)/100</f>
        <v>0.33333333333333298</v>
      </c>
      <c r="R214" s="103">
        <v>43831</v>
      </c>
      <c r="S214" s="103">
        <v>43921</v>
      </c>
      <c r="T214" s="105">
        <f t="shared" si="22"/>
        <v>2.5641025641025616E-2</v>
      </c>
      <c r="U214" s="105" t="s">
        <v>257</v>
      </c>
      <c r="V214" s="219">
        <v>1</v>
      </c>
      <c r="W214" s="112" t="s">
        <v>730</v>
      </c>
      <c r="X214" s="52">
        <f t="shared" si="20"/>
        <v>0.33333333333333298</v>
      </c>
      <c r="Y214" s="276"/>
      <c r="AA214" s="373">
        <f t="shared" si="18"/>
        <v>0</v>
      </c>
      <c r="AB214" s="105">
        <f t="shared" si="24"/>
        <v>0</v>
      </c>
      <c r="AC214" s="269">
        <f t="shared" si="23"/>
        <v>2.5641025641025616E-2</v>
      </c>
      <c r="AD214" s="145"/>
    </row>
    <row r="215" spans="2:30" s="133" customFormat="1" ht="76.5" customHeight="1">
      <c r="B215" s="505"/>
      <c r="C215" s="505"/>
      <c r="D215" s="505"/>
      <c r="E215" s="116" t="s">
        <v>58</v>
      </c>
      <c r="F215" s="4" t="s">
        <v>58</v>
      </c>
      <c r="G215" s="4" t="s">
        <v>28</v>
      </c>
      <c r="H215" s="506"/>
      <c r="I215" s="513"/>
      <c r="J215" s="300">
        <f t="shared" si="19"/>
        <v>7.6923076923076927E-2</v>
      </c>
      <c r="K215" s="525"/>
      <c r="L215" s="513"/>
      <c r="M215" s="513"/>
      <c r="N215" s="53" t="s">
        <v>496</v>
      </c>
      <c r="O215" s="106">
        <v>2</v>
      </c>
      <c r="P215" s="302" t="s">
        <v>310</v>
      </c>
      <c r="Q215" s="113">
        <f>+(33.3333333333333)/100</f>
        <v>0.33333333333333298</v>
      </c>
      <c r="R215" s="103">
        <v>43922</v>
      </c>
      <c r="S215" s="103">
        <v>44043</v>
      </c>
      <c r="T215" s="105">
        <f t="shared" si="22"/>
        <v>2.5641025641025616E-2</v>
      </c>
      <c r="U215" s="105" t="s">
        <v>257</v>
      </c>
      <c r="V215" s="219">
        <v>0</v>
      </c>
      <c r="W215" s="112"/>
      <c r="X215" s="52">
        <f t="shared" si="20"/>
        <v>0</v>
      </c>
      <c r="Y215" s="276">
        <v>1</v>
      </c>
      <c r="Z215" s="296" t="s">
        <v>730</v>
      </c>
      <c r="AA215" s="373">
        <f t="shared" si="18"/>
        <v>0.33333333333333298</v>
      </c>
      <c r="AB215" s="105">
        <f t="shared" si="24"/>
        <v>0.33333333333333298</v>
      </c>
      <c r="AC215" s="269">
        <f t="shared" si="23"/>
        <v>0</v>
      </c>
      <c r="AD215" s="144"/>
    </row>
    <row r="216" spans="2:30" s="133" customFormat="1" ht="76.5" customHeight="1">
      <c r="B216" s="505"/>
      <c r="C216" s="505"/>
      <c r="D216" s="505"/>
      <c r="E216" s="116" t="s">
        <v>58</v>
      </c>
      <c r="F216" s="4" t="s">
        <v>58</v>
      </c>
      <c r="G216" s="4" t="s">
        <v>28</v>
      </c>
      <c r="H216" s="506"/>
      <c r="I216" s="514"/>
      <c r="J216" s="300">
        <f t="shared" si="19"/>
        <v>7.6923076923076927E-2</v>
      </c>
      <c r="K216" s="526"/>
      <c r="L216" s="514"/>
      <c r="M216" s="514"/>
      <c r="N216" s="53" t="s">
        <v>496</v>
      </c>
      <c r="O216" s="106">
        <v>3</v>
      </c>
      <c r="P216" s="302" t="s">
        <v>308</v>
      </c>
      <c r="Q216" s="113">
        <f>+(33.3333333333333)/100</f>
        <v>0.33333333333333298</v>
      </c>
      <c r="R216" s="103">
        <v>44044</v>
      </c>
      <c r="S216" s="103">
        <v>44177</v>
      </c>
      <c r="T216" s="105">
        <f t="shared" si="22"/>
        <v>2.5641025641025616E-2</v>
      </c>
      <c r="U216" s="105" t="s">
        <v>257</v>
      </c>
      <c r="V216" s="219">
        <v>0</v>
      </c>
      <c r="W216" s="112"/>
      <c r="X216" s="52">
        <f t="shared" si="20"/>
        <v>0</v>
      </c>
      <c r="Y216" s="276"/>
      <c r="Z216" s="276"/>
      <c r="AA216" s="373">
        <f t="shared" si="18"/>
        <v>0</v>
      </c>
      <c r="AB216" s="105">
        <f t="shared" si="24"/>
        <v>0</v>
      </c>
      <c r="AC216" s="269">
        <f t="shared" si="23"/>
        <v>0</v>
      </c>
      <c r="AD216" s="144"/>
    </row>
    <row r="217" spans="2:30" s="133" customFormat="1" ht="76.5" customHeight="1">
      <c r="B217" s="5" t="s">
        <v>44</v>
      </c>
      <c r="C217" s="5" t="s">
        <v>234</v>
      </c>
      <c r="D217" s="5" t="s">
        <v>19</v>
      </c>
      <c r="E217" s="116" t="s">
        <v>58</v>
      </c>
      <c r="F217" s="4" t="s">
        <v>58</v>
      </c>
      <c r="G217" s="4" t="s">
        <v>28</v>
      </c>
      <c r="H217" s="160">
        <v>11</v>
      </c>
      <c r="I217" s="4" t="s">
        <v>259</v>
      </c>
      <c r="J217" s="300">
        <f t="shared" si="19"/>
        <v>7.6923076923076927E-2</v>
      </c>
      <c r="K217" s="301">
        <v>1</v>
      </c>
      <c r="L217" s="299" t="s">
        <v>38</v>
      </c>
      <c r="M217" s="299" t="s">
        <v>29</v>
      </c>
      <c r="N217" s="53" t="s">
        <v>496</v>
      </c>
      <c r="O217" s="106">
        <v>1</v>
      </c>
      <c r="P217" s="302" t="s">
        <v>263</v>
      </c>
      <c r="Q217" s="113">
        <v>1</v>
      </c>
      <c r="R217" s="104">
        <v>43862</v>
      </c>
      <c r="S217" s="103">
        <v>44012</v>
      </c>
      <c r="T217" s="105">
        <f t="shared" si="22"/>
        <v>7.6923076923076927E-2</v>
      </c>
      <c r="U217" s="105" t="s">
        <v>257</v>
      </c>
      <c r="V217" s="219">
        <v>1</v>
      </c>
      <c r="W217" s="112" t="s">
        <v>731</v>
      </c>
      <c r="X217" s="52">
        <f t="shared" si="20"/>
        <v>1</v>
      </c>
      <c r="Y217" s="276"/>
      <c r="Z217" s="276"/>
      <c r="AA217" s="373">
        <f t="shared" si="18"/>
        <v>0</v>
      </c>
      <c r="AB217" s="105">
        <f t="shared" si="24"/>
        <v>0</v>
      </c>
      <c r="AC217" s="269">
        <f t="shared" si="23"/>
        <v>7.6923076923076927E-2</v>
      </c>
      <c r="AD217" s="143"/>
    </row>
    <row r="218" spans="2:30" s="133" customFormat="1" ht="33" customHeight="1">
      <c r="B218" s="5" t="s">
        <v>44</v>
      </c>
      <c r="C218" s="5" t="s">
        <v>234</v>
      </c>
      <c r="D218" s="5" t="s">
        <v>19</v>
      </c>
      <c r="E218" s="116" t="s">
        <v>58</v>
      </c>
      <c r="F218" s="4" t="s">
        <v>58</v>
      </c>
      <c r="G218" s="4" t="s">
        <v>28</v>
      </c>
      <c r="H218" s="160">
        <v>12</v>
      </c>
      <c r="I218" s="299" t="s">
        <v>260</v>
      </c>
      <c r="J218" s="300">
        <f t="shared" si="19"/>
        <v>7.6923076923076927E-2</v>
      </c>
      <c r="K218" s="301">
        <v>1</v>
      </c>
      <c r="L218" s="299" t="s">
        <v>38</v>
      </c>
      <c r="M218" s="299" t="s">
        <v>262</v>
      </c>
      <c r="N218" s="53" t="s">
        <v>496</v>
      </c>
      <c r="O218" s="106">
        <v>1</v>
      </c>
      <c r="P218" s="302" t="s">
        <v>264</v>
      </c>
      <c r="Q218" s="113">
        <v>1</v>
      </c>
      <c r="R218" s="104">
        <v>43862</v>
      </c>
      <c r="S218" s="271">
        <v>44012</v>
      </c>
      <c r="T218" s="268">
        <f t="shared" si="22"/>
        <v>7.6923076923076927E-2</v>
      </c>
      <c r="U218" s="268" t="s">
        <v>265</v>
      </c>
      <c r="V218" s="365">
        <v>0.25</v>
      </c>
      <c r="W218" s="296" t="s">
        <v>732</v>
      </c>
      <c r="X218" s="276">
        <f t="shared" si="20"/>
        <v>0.25</v>
      </c>
      <c r="Y218" s="276">
        <v>0.25</v>
      </c>
      <c r="Z218" s="316" t="s">
        <v>948</v>
      </c>
      <c r="AA218" s="373">
        <f t="shared" si="18"/>
        <v>0.25</v>
      </c>
      <c r="AB218" s="268">
        <f t="shared" si="24"/>
        <v>6.25E-2</v>
      </c>
      <c r="AC218" s="269">
        <f t="shared" si="23"/>
        <v>1.9230769230769232E-2</v>
      </c>
    </row>
    <row r="219" spans="2:30" s="133" customFormat="1" ht="142.5" customHeight="1">
      <c r="B219" s="5" t="s">
        <v>44</v>
      </c>
      <c r="C219" s="5" t="s">
        <v>234</v>
      </c>
      <c r="D219" s="5" t="s">
        <v>19</v>
      </c>
      <c r="E219" s="116" t="s">
        <v>58</v>
      </c>
      <c r="F219" s="4" t="s">
        <v>58</v>
      </c>
      <c r="G219" s="4" t="s">
        <v>28</v>
      </c>
      <c r="H219" s="160">
        <v>13</v>
      </c>
      <c r="I219" s="299" t="s">
        <v>261</v>
      </c>
      <c r="J219" s="300">
        <f t="shared" si="19"/>
        <v>7.6923076923076927E-2</v>
      </c>
      <c r="K219" s="301">
        <v>1</v>
      </c>
      <c r="L219" s="299" t="s">
        <v>38</v>
      </c>
      <c r="M219" s="299" t="s">
        <v>311</v>
      </c>
      <c r="N219" s="53" t="s">
        <v>496</v>
      </c>
      <c r="O219" s="106">
        <v>1</v>
      </c>
      <c r="P219" s="302" t="s">
        <v>311</v>
      </c>
      <c r="Q219" s="113">
        <v>1</v>
      </c>
      <c r="R219" s="104">
        <v>43862</v>
      </c>
      <c r="S219" s="103">
        <v>44196</v>
      </c>
      <c r="T219" s="105">
        <f t="shared" si="22"/>
        <v>7.6923076923076927E-2</v>
      </c>
      <c r="U219" s="105" t="s">
        <v>265</v>
      </c>
      <c r="V219" s="219">
        <v>0.25</v>
      </c>
      <c r="W219" s="112" t="s">
        <v>722</v>
      </c>
      <c r="X219" s="52">
        <f t="shared" si="20"/>
        <v>0.25</v>
      </c>
      <c r="Y219" s="276">
        <v>0.25</v>
      </c>
      <c r="Z219" s="316" t="s">
        <v>949</v>
      </c>
      <c r="AA219" s="373">
        <f t="shared" si="18"/>
        <v>0.25</v>
      </c>
      <c r="AB219" s="105">
        <f t="shared" si="24"/>
        <v>6.25E-2</v>
      </c>
      <c r="AC219" s="269">
        <f t="shared" si="23"/>
        <v>1.9230769230769232E-2</v>
      </c>
    </row>
    <row r="220" spans="2:30" s="133" customFormat="1" ht="76.5" customHeight="1">
      <c r="B220" s="530" t="s">
        <v>44</v>
      </c>
      <c r="C220" s="530" t="s">
        <v>45</v>
      </c>
      <c r="D220" s="530" t="s">
        <v>19</v>
      </c>
      <c r="E220" s="546" t="s">
        <v>646</v>
      </c>
      <c r="F220" s="171" t="s">
        <v>60</v>
      </c>
      <c r="G220" s="4" t="s">
        <v>35</v>
      </c>
      <c r="H220" s="506">
        <v>5</v>
      </c>
      <c r="I220" s="515" t="s">
        <v>603</v>
      </c>
      <c r="J220" s="117">
        <v>0.06</v>
      </c>
      <c r="K220" s="516">
        <v>5</v>
      </c>
      <c r="L220" s="517" t="s">
        <v>168</v>
      </c>
      <c r="M220" s="517" t="s">
        <v>169</v>
      </c>
      <c r="N220" s="188" t="s">
        <v>171</v>
      </c>
      <c r="O220" s="106">
        <v>1</v>
      </c>
      <c r="P220" s="107" t="s">
        <v>663</v>
      </c>
      <c r="Q220" s="105">
        <v>0.33</v>
      </c>
      <c r="R220" s="104">
        <v>43955</v>
      </c>
      <c r="S220" s="103" t="s">
        <v>664</v>
      </c>
      <c r="T220" s="266"/>
      <c r="U220" s="417"/>
      <c r="V220" s="219"/>
      <c r="W220" s="417" t="s">
        <v>928</v>
      </c>
      <c r="X220" s="52">
        <f t="shared" si="20"/>
        <v>0</v>
      </c>
      <c r="Y220" s="276">
        <v>0</v>
      </c>
      <c r="Z220" s="112" t="s">
        <v>872</v>
      </c>
      <c r="AA220" s="373">
        <f t="shared" si="18"/>
        <v>0</v>
      </c>
      <c r="AB220" s="105">
        <f t="shared" si="24"/>
        <v>0</v>
      </c>
      <c r="AC220" s="269">
        <f t="shared" si="23"/>
        <v>0</v>
      </c>
    </row>
    <row r="221" spans="2:30" s="133" customFormat="1" ht="76.5" customHeight="1">
      <c r="B221" s="531"/>
      <c r="C221" s="531" t="s">
        <v>136</v>
      </c>
      <c r="D221" s="531" t="s">
        <v>34</v>
      </c>
      <c r="E221" s="535"/>
      <c r="F221" s="171" t="s">
        <v>60</v>
      </c>
      <c r="G221" s="4" t="s">
        <v>35</v>
      </c>
      <c r="H221" s="506"/>
      <c r="I221" s="515"/>
      <c r="J221" s="117">
        <v>0.06</v>
      </c>
      <c r="K221" s="516"/>
      <c r="L221" s="517"/>
      <c r="M221" s="517"/>
      <c r="N221" s="188" t="s">
        <v>171</v>
      </c>
      <c r="O221" s="106">
        <v>2</v>
      </c>
      <c r="P221" s="107" t="s">
        <v>665</v>
      </c>
      <c r="Q221" s="105">
        <v>0.33</v>
      </c>
      <c r="R221" s="104">
        <v>43955</v>
      </c>
      <c r="S221" s="103" t="s">
        <v>664</v>
      </c>
      <c r="T221" s="266"/>
      <c r="U221" s="417"/>
      <c r="V221" s="219"/>
      <c r="W221" s="417"/>
      <c r="X221" s="52">
        <f t="shared" si="20"/>
        <v>0</v>
      </c>
      <c r="Y221" s="276">
        <v>0</v>
      </c>
      <c r="Z221" s="112"/>
      <c r="AA221" s="373">
        <f t="shared" si="18"/>
        <v>0</v>
      </c>
      <c r="AB221" s="105">
        <f t="shared" si="24"/>
        <v>0</v>
      </c>
      <c r="AC221" s="269">
        <f t="shared" si="23"/>
        <v>0</v>
      </c>
    </row>
    <row r="222" spans="2:30" s="133" customFormat="1" ht="76.5" customHeight="1">
      <c r="B222" s="532"/>
      <c r="C222" s="532" t="s">
        <v>136</v>
      </c>
      <c r="D222" s="532" t="s">
        <v>34</v>
      </c>
      <c r="E222" s="536"/>
      <c r="F222" s="171" t="s">
        <v>60</v>
      </c>
      <c r="G222" s="4" t="s">
        <v>35</v>
      </c>
      <c r="H222" s="506"/>
      <c r="I222" s="515"/>
      <c r="J222" s="117">
        <v>0.06</v>
      </c>
      <c r="K222" s="516"/>
      <c r="L222" s="517"/>
      <c r="M222" s="517"/>
      <c r="N222" s="188" t="s">
        <v>171</v>
      </c>
      <c r="O222" s="106">
        <v>3</v>
      </c>
      <c r="P222" s="107" t="s">
        <v>666</v>
      </c>
      <c r="Q222" s="105">
        <v>0.34</v>
      </c>
      <c r="R222" s="104">
        <v>44105</v>
      </c>
      <c r="S222" s="103">
        <v>44196</v>
      </c>
      <c r="T222" s="266"/>
      <c r="U222" s="417"/>
      <c r="V222" s="219"/>
      <c r="W222" s="417"/>
      <c r="X222" s="52">
        <f t="shared" si="20"/>
        <v>0</v>
      </c>
      <c r="Y222" s="276"/>
      <c r="Z222" s="112"/>
      <c r="AA222" s="373">
        <f t="shared" si="18"/>
        <v>0</v>
      </c>
      <c r="AB222" s="105">
        <f t="shared" si="24"/>
        <v>0</v>
      </c>
      <c r="AC222" s="269">
        <f t="shared" si="23"/>
        <v>0</v>
      </c>
    </row>
    <row r="223" spans="2:30" s="133" customFormat="1" ht="76.5" customHeight="1">
      <c r="B223" s="547" t="s">
        <v>46</v>
      </c>
      <c r="C223" s="547" t="s">
        <v>47</v>
      </c>
      <c r="D223" s="547" t="s">
        <v>34</v>
      </c>
      <c r="E223" s="546" t="s">
        <v>646</v>
      </c>
      <c r="F223" s="295"/>
      <c r="G223" s="285"/>
      <c r="H223" s="548">
        <v>6</v>
      </c>
      <c r="I223" s="545" t="s">
        <v>606</v>
      </c>
      <c r="J223" s="275">
        <v>0.06</v>
      </c>
      <c r="K223" s="507">
        <v>100</v>
      </c>
      <c r="L223" s="507" t="s">
        <v>607</v>
      </c>
      <c r="M223" s="507" t="s">
        <v>608</v>
      </c>
      <c r="N223" s="188" t="s">
        <v>171</v>
      </c>
      <c r="O223" s="277">
        <v>1</v>
      </c>
      <c r="P223" s="287" t="s">
        <v>667</v>
      </c>
      <c r="Q223" s="268">
        <v>0.45</v>
      </c>
      <c r="R223" s="270">
        <v>43922</v>
      </c>
      <c r="S223" s="271" t="s">
        <v>176</v>
      </c>
      <c r="T223" s="365"/>
      <c r="U223" s="452"/>
      <c r="V223" s="365">
        <v>1</v>
      </c>
      <c r="W223" s="452"/>
      <c r="X223" s="276">
        <f t="shared" si="20"/>
        <v>0.45</v>
      </c>
      <c r="Y223" s="276">
        <v>1</v>
      </c>
      <c r="Z223" s="296" t="s">
        <v>873</v>
      </c>
      <c r="AA223" s="373">
        <v>0.45</v>
      </c>
      <c r="AB223" s="268">
        <f t="shared" si="24"/>
        <v>0.45</v>
      </c>
      <c r="AC223" s="269">
        <f t="shared" si="23"/>
        <v>2.7E-2</v>
      </c>
    </row>
    <row r="224" spans="2:30" s="133" customFormat="1" ht="39.75" customHeight="1">
      <c r="B224" s="513"/>
      <c r="C224" s="513"/>
      <c r="D224" s="513"/>
      <c r="E224" s="535"/>
      <c r="F224" s="295"/>
      <c r="G224" s="285"/>
      <c r="H224" s="538"/>
      <c r="I224" s="541"/>
      <c r="J224" s="275">
        <v>0.06</v>
      </c>
      <c r="K224" s="508"/>
      <c r="L224" s="508"/>
      <c r="M224" s="508"/>
      <c r="N224" s="188" t="s">
        <v>171</v>
      </c>
      <c r="O224" s="277">
        <v>2</v>
      </c>
      <c r="P224" s="287" t="s">
        <v>668</v>
      </c>
      <c r="Q224" s="268">
        <v>0.45</v>
      </c>
      <c r="R224" s="270">
        <v>44013</v>
      </c>
      <c r="S224" s="271">
        <v>44165</v>
      </c>
      <c r="T224" s="266"/>
      <c r="U224" s="276"/>
      <c r="V224" s="266"/>
      <c r="W224" s="276"/>
      <c r="X224" s="52">
        <f t="shared" si="20"/>
        <v>0</v>
      </c>
      <c r="Y224" s="276"/>
      <c r="Z224" s="296"/>
      <c r="AA224" s="373">
        <f t="shared" si="18"/>
        <v>0</v>
      </c>
      <c r="AB224" s="105">
        <f t="shared" si="24"/>
        <v>0</v>
      </c>
      <c r="AC224" s="269">
        <f t="shared" si="23"/>
        <v>0</v>
      </c>
    </row>
    <row r="225" spans="2:30" s="133" customFormat="1" ht="51" customHeight="1">
      <c r="B225" s="514"/>
      <c r="C225" s="514"/>
      <c r="D225" s="514"/>
      <c r="E225" s="536"/>
      <c r="F225" s="6" t="s">
        <v>60</v>
      </c>
      <c r="G225" s="4" t="s">
        <v>35</v>
      </c>
      <c r="H225" s="539"/>
      <c r="I225" s="542"/>
      <c r="J225" s="117">
        <v>0.06</v>
      </c>
      <c r="K225" s="509"/>
      <c r="L225" s="509"/>
      <c r="M225" s="509"/>
      <c r="N225" s="188" t="s">
        <v>171</v>
      </c>
      <c r="O225" s="106">
        <v>3</v>
      </c>
      <c r="P225" s="107" t="s">
        <v>669</v>
      </c>
      <c r="Q225" s="105">
        <v>0.1</v>
      </c>
      <c r="R225" s="104">
        <v>44166</v>
      </c>
      <c r="S225" s="103">
        <v>44196</v>
      </c>
      <c r="T225" s="266"/>
      <c r="U225" s="276"/>
      <c r="V225" s="219"/>
      <c r="W225" s="276"/>
      <c r="X225" s="52">
        <f t="shared" si="20"/>
        <v>0</v>
      </c>
      <c r="Y225" s="276"/>
      <c r="Z225" s="112"/>
      <c r="AA225" s="373">
        <f t="shared" si="18"/>
        <v>0</v>
      </c>
      <c r="AB225" s="105">
        <f t="shared" si="24"/>
        <v>0</v>
      </c>
      <c r="AC225" s="269">
        <f t="shared" si="23"/>
        <v>0</v>
      </c>
    </row>
    <row r="226" spans="2:30" s="133" customFormat="1" ht="76.5" customHeight="1">
      <c r="B226" s="517" t="s">
        <v>46</v>
      </c>
      <c r="C226" s="517" t="s">
        <v>47</v>
      </c>
      <c r="D226" s="517" t="s">
        <v>34</v>
      </c>
      <c r="E226" s="171" t="s">
        <v>60</v>
      </c>
      <c r="F226" s="4" t="s">
        <v>60</v>
      </c>
      <c r="G226" s="4" t="s">
        <v>35</v>
      </c>
      <c r="H226" s="506">
        <v>7</v>
      </c>
      <c r="I226" s="517" t="s">
        <v>170</v>
      </c>
      <c r="J226" s="117">
        <v>0.06</v>
      </c>
      <c r="K226" s="517">
        <v>1</v>
      </c>
      <c r="L226" s="517" t="s">
        <v>38</v>
      </c>
      <c r="M226" s="517" t="s">
        <v>172</v>
      </c>
      <c r="N226" s="188" t="s">
        <v>171</v>
      </c>
      <c r="O226" s="106">
        <v>1</v>
      </c>
      <c r="P226" s="217" t="s">
        <v>173</v>
      </c>
      <c r="Q226" s="105">
        <v>0.2</v>
      </c>
      <c r="R226" s="104">
        <v>43922</v>
      </c>
      <c r="S226" s="103">
        <v>43952</v>
      </c>
      <c r="T226" s="266"/>
      <c r="U226" s="427"/>
      <c r="V226" s="219"/>
      <c r="W226" s="427" t="s">
        <v>874</v>
      </c>
      <c r="X226" s="52">
        <v>0</v>
      </c>
      <c r="Y226" s="276"/>
      <c r="Z226" s="112" t="s">
        <v>874</v>
      </c>
      <c r="AA226" s="373">
        <f t="shared" si="18"/>
        <v>0</v>
      </c>
      <c r="AB226" s="105">
        <f t="shared" si="24"/>
        <v>0</v>
      </c>
      <c r="AC226" s="269">
        <f t="shared" si="23"/>
        <v>0</v>
      </c>
    </row>
    <row r="227" spans="2:30" s="133" customFormat="1" ht="76.5" customHeight="1">
      <c r="B227" s="517" t="s">
        <v>46</v>
      </c>
      <c r="C227" s="517" t="s">
        <v>47</v>
      </c>
      <c r="D227" s="517" t="s">
        <v>34</v>
      </c>
      <c r="E227" s="171" t="s">
        <v>60</v>
      </c>
      <c r="F227" s="4" t="s">
        <v>60</v>
      </c>
      <c r="G227" s="4" t="s">
        <v>35</v>
      </c>
      <c r="H227" s="506"/>
      <c r="I227" s="517"/>
      <c r="J227" s="117">
        <v>0.06</v>
      </c>
      <c r="K227" s="517"/>
      <c r="L227" s="517"/>
      <c r="M227" s="517"/>
      <c r="N227" s="188" t="s">
        <v>171</v>
      </c>
      <c r="O227" s="106">
        <v>2</v>
      </c>
      <c r="P227" s="107" t="s">
        <v>174</v>
      </c>
      <c r="Q227" s="105">
        <v>0.6</v>
      </c>
      <c r="R227" s="104">
        <v>43953</v>
      </c>
      <c r="S227" s="103">
        <v>44165</v>
      </c>
      <c r="T227" s="266"/>
      <c r="U227" s="417"/>
      <c r="V227" s="219"/>
      <c r="W227" s="417" t="s">
        <v>875</v>
      </c>
      <c r="X227" s="52">
        <v>0</v>
      </c>
      <c r="Y227" s="276"/>
      <c r="Z227" s="112" t="s">
        <v>875</v>
      </c>
      <c r="AA227" s="373">
        <v>0.6</v>
      </c>
      <c r="AB227" s="105">
        <f t="shared" si="24"/>
        <v>0</v>
      </c>
      <c r="AC227" s="269">
        <f t="shared" si="23"/>
        <v>0</v>
      </c>
    </row>
    <row r="228" spans="2:30" s="133" customFormat="1" ht="76.5" customHeight="1">
      <c r="B228" s="517" t="s">
        <v>46</v>
      </c>
      <c r="C228" s="517" t="s">
        <v>47</v>
      </c>
      <c r="D228" s="517" t="s">
        <v>34</v>
      </c>
      <c r="E228" s="171" t="s">
        <v>60</v>
      </c>
      <c r="F228" s="4" t="s">
        <v>60</v>
      </c>
      <c r="G228" s="4" t="s">
        <v>35</v>
      </c>
      <c r="H228" s="506"/>
      <c r="I228" s="517"/>
      <c r="J228" s="117">
        <v>0.06</v>
      </c>
      <c r="K228" s="517"/>
      <c r="L228" s="517"/>
      <c r="M228" s="517"/>
      <c r="N228" s="188" t="s">
        <v>171</v>
      </c>
      <c r="O228" s="106">
        <v>3</v>
      </c>
      <c r="P228" s="107" t="s">
        <v>175</v>
      </c>
      <c r="Q228" s="105">
        <v>0.2</v>
      </c>
      <c r="R228" s="104">
        <v>44166</v>
      </c>
      <c r="S228" s="103">
        <v>44196</v>
      </c>
      <c r="T228" s="266"/>
      <c r="U228" s="417"/>
      <c r="V228" s="219"/>
      <c r="W228" s="417"/>
      <c r="X228" s="276">
        <f t="shared" ref="X228:X253" si="25">+V228*Q228</f>
        <v>0</v>
      </c>
      <c r="Y228" s="276"/>
      <c r="Z228" s="112"/>
      <c r="AA228" s="373">
        <f t="shared" si="18"/>
        <v>0</v>
      </c>
      <c r="AB228" s="105">
        <f t="shared" si="24"/>
        <v>0</v>
      </c>
      <c r="AC228" s="269">
        <f t="shared" si="23"/>
        <v>0</v>
      </c>
    </row>
    <row r="229" spans="2:30" s="133" customFormat="1" ht="76.5" customHeight="1">
      <c r="B229" s="263" t="s">
        <v>46</v>
      </c>
      <c r="C229" s="263" t="s">
        <v>47</v>
      </c>
      <c r="D229" s="263" t="s">
        <v>34</v>
      </c>
      <c r="E229" s="171" t="s">
        <v>60</v>
      </c>
      <c r="F229" s="4" t="s">
        <v>60</v>
      </c>
      <c r="G229" s="4" t="s">
        <v>35</v>
      </c>
      <c r="H229" s="262">
        <v>8</v>
      </c>
      <c r="I229" s="263" t="s">
        <v>611</v>
      </c>
      <c r="J229" s="117">
        <v>0.06</v>
      </c>
      <c r="K229" s="298">
        <v>3</v>
      </c>
      <c r="L229" s="298" t="s">
        <v>612</v>
      </c>
      <c r="M229" s="298" t="s">
        <v>613</v>
      </c>
      <c r="N229" s="188" t="s">
        <v>171</v>
      </c>
      <c r="O229" s="106">
        <v>1</v>
      </c>
      <c r="P229" s="294" t="s">
        <v>670</v>
      </c>
      <c r="Q229" s="267">
        <v>1</v>
      </c>
      <c r="R229" s="292">
        <v>43922</v>
      </c>
      <c r="S229" s="293">
        <v>44196</v>
      </c>
      <c r="T229" s="276"/>
      <c r="U229" s="427"/>
      <c r="V229" s="276"/>
      <c r="W229" s="427"/>
      <c r="X229" s="276">
        <f t="shared" si="25"/>
        <v>0</v>
      </c>
      <c r="Y229" s="280">
        <v>0.25</v>
      </c>
      <c r="Z229" s="112" t="s">
        <v>876</v>
      </c>
      <c r="AA229" s="373">
        <f t="shared" si="18"/>
        <v>0.25</v>
      </c>
      <c r="AB229" s="105">
        <f t="shared" si="24"/>
        <v>6.25E-2</v>
      </c>
      <c r="AC229" s="269">
        <f t="shared" si="23"/>
        <v>0</v>
      </c>
    </row>
    <row r="230" spans="2:30" s="133" customFormat="1" ht="76.5" customHeight="1">
      <c r="B230" s="517" t="s">
        <v>46</v>
      </c>
      <c r="C230" s="517" t="s">
        <v>47</v>
      </c>
      <c r="D230" s="517" t="s">
        <v>34</v>
      </c>
      <c r="E230" s="171" t="s">
        <v>60</v>
      </c>
      <c r="F230" s="4" t="s">
        <v>60</v>
      </c>
      <c r="G230" s="4" t="s">
        <v>35</v>
      </c>
      <c r="H230" s="506">
        <v>9</v>
      </c>
      <c r="I230" s="530" t="s">
        <v>614</v>
      </c>
      <c r="J230" s="117">
        <v>0.06</v>
      </c>
      <c r="K230" s="549">
        <v>100</v>
      </c>
      <c r="L230" s="549" t="s">
        <v>607</v>
      </c>
      <c r="M230" s="549" t="s">
        <v>615</v>
      </c>
      <c r="N230" s="188" t="s">
        <v>171</v>
      </c>
      <c r="O230" s="106">
        <v>1</v>
      </c>
      <c r="P230" s="107" t="s">
        <v>671</v>
      </c>
      <c r="Q230" s="105">
        <v>0.2</v>
      </c>
      <c r="R230" s="104">
        <v>43922</v>
      </c>
      <c r="S230" s="271">
        <v>43952</v>
      </c>
      <c r="T230" s="365"/>
      <c r="U230" s="452"/>
      <c r="V230" s="365"/>
      <c r="W230" s="452"/>
      <c r="X230" s="276">
        <f t="shared" si="25"/>
        <v>0</v>
      </c>
      <c r="Y230" s="276">
        <v>0</v>
      </c>
      <c r="Z230" s="296" t="s">
        <v>877</v>
      </c>
      <c r="AA230" s="373">
        <f t="shared" si="18"/>
        <v>0</v>
      </c>
      <c r="AB230" s="268">
        <f t="shared" si="24"/>
        <v>0</v>
      </c>
      <c r="AC230" s="269">
        <f t="shared" si="23"/>
        <v>0</v>
      </c>
      <c r="AD230" s="162"/>
    </row>
    <row r="231" spans="2:30" s="133" customFormat="1" ht="76.5" customHeight="1">
      <c r="B231" s="517" t="s">
        <v>46</v>
      </c>
      <c r="C231" s="517" t="s">
        <v>47</v>
      </c>
      <c r="D231" s="517" t="s">
        <v>34</v>
      </c>
      <c r="E231" s="171" t="s">
        <v>60</v>
      </c>
      <c r="F231" s="4" t="s">
        <v>60</v>
      </c>
      <c r="G231" s="4" t="s">
        <v>35</v>
      </c>
      <c r="H231" s="506"/>
      <c r="I231" s="531"/>
      <c r="J231" s="117">
        <v>0.06</v>
      </c>
      <c r="K231" s="549"/>
      <c r="L231" s="549"/>
      <c r="M231" s="549"/>
      <c r="N231" s="188" t="s">
        <v>171</v>
      </c>
      <c r="O231" s="106">
        <v>2</v>
      </c>
      <c r="P231" s="107" t="s">
        <v>672</v>
      </c>
      <c r="Q231" s="105">
        <v>0.6</v>
      </c>
      <c r="R231" s="104">
        <v>43953</v>
      </c>
      <c r="S231" s="103">
        <v>44165</v>
      </c>
      <c r="T231" s="266"/>
      <c r="U231" s="417"/>
      <c r="V231" s="219"/>
      <c r="W231" s="417"/>
      <c r="X231" s="276">
        <f t="shared" si="25"/>
        <v>0</v>
      </c>
      <c r="Y231" s="276">
        <v>0.34</v>
      </c>
      <c r="Z231" s="112"/>
      <c r="AA231" s="373">
        <f t="shared" si="18"/>
        <v>0.20400000000000001</v>
      </c>
      <c r="AB231" s="105">
        <f t="shared" si="24"/>
        <v>6.9360000000000005E-2</v>
      </c>
      <c r="AC231" s="269">
        <f t="shared" si="23"/>
        <v>0</v>
      </c>
      <c r="AD231" s="162"/>
    </row>
    <row r="232" spans="2:30" s="133" customFormat="1" ht="76.5" customHeight="1">
      <c r="B232" s="517" t="s">
        <v>46</v>
      </c>
      <c r="C232" s="517" t="s">
        <v>47</v>
      </c>
      <c r="D232" s="517" t="s">
        <v>34</v>
      </c>
      <c r="E232" s="171" t="s">
        <v>60</v>
      </c>
      <c r="F232" s="4" t="s">
        <v>60</v>
      </c>
      <c r="G232" s="4" t="s">
        <v>35</v>
      </c>
      <c r="H232" s="506"/>
      <c r="I232" s="532"/>
      <c r="J232" s="117">
        <v>0.06</v>
      </c>
      <c r="K232" s="549"/>
      <c r="L232" s="549"/>
      <c r="M232" s="549"/>
      <c r="N232" s="188" t="s">
        <v>171</v>
      </c>
      <c r="O232" s="106">
        <v>3</v>
      </c>
      <c r="P232" s="107" t="s">
        <v>673</v>
      </c>
      <c r="Q232" s="105">
        <v>0.2</v>
      </c>
      <c r="R232" s="104">
        <v>44166</v>
      </c>
      <c r="S232" s="103">
        <v>44196</v>
      </c>
      <c r="T232" s="266"/>
      <c r="U232" s="417"/>
      <c r="V232" s="219"/>
      <c r="W232" s="417"/>
      <c r="X232" s="276">
        <f t="shared" si="25"/>
        <v>0</v>
      </c>
      <c r="Y232" s="276"/>
      <c r="Z232" s="112"/>
      <c r="AA232" s="373">
        <f t="shared" ref="AA232:AA253" si="26">Y232*Q232</f>
        <v>0</v>
      </c>
      <c r="AB232" s="105">
        <f t="shared" si="24"/>
        <v>0</v>
      </c>
      <c r="AC232" s="269">
        <f t="shared" si="23"/>
        <v>0</v>
      </c>
      <c r="AD232" s="162"/>
    </row>
    <row r="233" spans="2:30" s="133" customFormat="1" ht="76.5" customHeight="1">
      <c r="B233" s="517" t="s">
        <v>46</v>
      </c>
      <c r="C233" s="517" t="s">
        <v>47</v>
      </c>
      <c r="D233" s="517" t="s">
        <v>34</v>
      </c>
      <c r="E233" s="171" t="s">
        <v>60</v>
      </c>
      <c r="F233" s="4" t="s">
        <v>60</v>
      </c>
      <c r="G233" s="4" t="s">
        <v>35</v>
      </c>
      <c r="H233" s="506">
        <v>10</v>
      </c>
      <c r="I233" s="530" t="s">
        <v>674</v>
      </c>
      <c r="J233" s="117">
        <v>0.06</v>
      </c>
      <c r="K233" s="530" t="s">
        <v>617</v>
      </c>
      <c r="L233" s="527" t="s">
        <v>618</v>
      </c>
      <c r="M233" s="527" t="s">
        <v>619</v>
      </c>
      <c r="N233" s="188" t="s">
        <v>171</v>
      </c>
      <c r="O233" s="106">
        <v>1</v>
      </c>
      <c r="P233" s="294" t="s">
        <v>675</v>
      </c>
      <c r="Q233" s="105">
        <v>0.2</v>
      </c>
      <c r="R233" s="104">
        <v>43952</v>
      </c>
      <c r="S233" s="271">
        <v>43981</v>
      </c>
      <c r="T233" s="365">
        <v>0.2</v>
      </c>
      <c r="U233" s="452"/>
      <c r="V233" s="365"/>
      <c r="W233" s="452" t="s">
        <v>878</v>
      </c>
      <c r="X233" s="276">
        <f t="shared" si="25"/>
        <v>0</v>
      </c>
      <c r="Y233" s="276">
        <v>0</v>
      </c>
      <c r="Z233" s="296" t="s">
        <v>878</v>
      </c>
      <c r="AA233" s="373">
        <f t="shared" si="26"/>
        <v>0</v>
      </c>
      <c r="AB233" s="268">
        <f t="shared" si="24"/>
        <v>0</v>
      </c>
      <c r="AC233" s="269">
        <f t="shared" si="23"/>
        <v>0</v>
      </c>
      <c r="AD233" s="162"/>
    </row>
    <row r="234" spans="2:30" s="133" customFormat="1" ht="76.5" customHeight="1">
      <c r="B234" s="517" t="s">
        <v>46</v>
      </c>
      <c r="C234" s="517" t="s">
        <v>47</v>
      </c>
      <c r="D234" s="517" t="s">
        <v>34</v>
      </c>
      <c r="E234" s="171" t="s">
        <v>60</v>
      </c>
      <c r="F234" s="4" t="s">
        <v>60</v>
      </c>
      <c r="G234" s="4" t="s">
        <v>35</v>
      </c>
      <c r="H234" s="506"/>
      <c r="I234" s="531"/>
      <c r="J234" s="117">
        <v>0.06</v>
      </c>
      <c r="K234" s="531"/>
      <c r="L234" s="528"/>
      <c r="M234" s="528"/>
      <c r="N234" s="188" t="s">
        <v>171</v>
      </c>
      <c r="O234" s="106">
        <v>2</v>
      </c>
      <c r="P234" s="294" t="s">
        <v>676</v>
      </c>
      <c r="Q234" s="105">
        <v>0.4</v>
      </c>
      <c r="R234" s="104">
        <v>43952</v>
      </c>
      <c r="S234" s="271">
        <v>43981</v>
      </c>
      <c r="T234" s="365"/>
      <c r="U234" s="452"/>
      <c r="V234" s="365"/>
      <c r="W234" s="452" t="s">
        <v>878</v>
      </c>
      <c r="X234" s="276">
        <f t="shared" si="25"/>
        <v>0</v>
      </c>
      <c r="Y234" s="276">
        <v>0</v>
      </c>
      <c r="Z234" s="296" t="s">
        <v>878</v>
      </c>
      <c r="AA234" s="373">
        <f t="shared" si="26"/>
        <v>0</v>
      </c>
      <c r="AB234" s="268">
        <f t="shared" si="24"/>
        <v>0</v>
      </c>
      <c r="AC234" s="269">
        <f t="shared" si="23"/>
        <v>0</v>
      </c>
      <c r="AD234" s="162"/>
    </row>
    <row r="235" spans="2:30" s="133" customFormat="1" ht="76.5" customHeight="1">
      <c r="B235" s="517" t="s">
        <v>46</v>
      </c>
      <c r="C235" s="517" t="s">
        <v>47</v>
      </c>
      <c r="D235" s="517" t="s">
        <v>34</v>
      </c>
      <c r="E235" s="171" t="s">
        <v>60</v>
      </c>
      <c r="F235" s="4" t="s">
        <v>60</v>
      </c>
      <c r="G235" s="4" t="s">
        <v>35</v>
      </c>
      <c r="H235" s="506"/>
      <c r="I235" s="532"/>
      <c r="J235" s="117">
        <v>0.06</v>
      </c>
      <c r="K235" s="532"/>
      <c r="L235" s="529"/>
      <c r="M235" s="529"/>
      <c r="N235" s="188" t="s">
        <v>171</v>
      </c>
      <c r="O235" s="106">
        <v>3</v>
      </c>
      <c r="P235" s="294" t="s">
        <v>677</v>
      </c>
      <c r="Q235" s="105">
        <v>0.4</v>
      </c>
      <c r="R235" s="104">
        <v>43983</v>
      </c>
      <c r="S235" s="103">
        <v>44104</v>
      </c>
      <c r="T235" s="266"/>
      <c r="U235" s="417"/>
      <c r="V235" s="219"/>
      <c r="W235" s="417"/>
      <c r="X235" s="276">
        <f t="shared" si="25"/>
        <v>0</v>
      </c>
      <c r="Y235" s="276"/>
      <c r="Z235" s="112"/>
      <c r="AA235" s="373">
        <f t="shared" si="26"/>
        <v>0</v>
      </c>
      <c r="AB235" s="105">
        <f t="shared" si="24"/>
        <v>0</v>
      </c>
      <c r="AC235" s="269">
        <f t="shared" si="23"/>
        <v>0</v>
      </c>
      <c r="AD235" s="162"/>
    </row>
    <row r="236" spans="2:30" s="133" customFormat="1" ht="76.5" customHeight="1">
      <c r="B236" s="515" t="s">
        <v>46</v>
      </c>
      <c r="C236" s="515" t="s">
        <v>47</v>
      </c>
      <c r="D236" s="515" t="s">
        <v>34</v>
      </c>
      <c r="E236" s="171" t="s">
        <v>60</v>
      </c>
      <c r="F236" s="4" t="s">
        <v>60</v>
      </c>
      <c r="G236" s="4" t="s">
        <v>35</v>
      </c>
      <c r="H236" s="506">
        <v>11</v>
      </c>
      <c r="I236" s="544" t="s">
        <v>620</v>
      </c>
      <c r="J236" s="117">
        <v>0.06</v>
      </c>
      <c r="K236" s="507" t="s">
        <v>621</v>
      </c>
      <c r="L236" s="507" t="s">
        <v>32</v>
      </c>
      <c r="M236" s="507" t="s">
        <v>622</v>
      </c>
      <c r="N236" s="188" t="s">
        <v>171</v>
      </c>
      <c r="O236" s="106">
        <v>1</v>
      </c>
      <c r="P236" s="107" t="s">
        <v>675</v>
      </c>
      <c r="Q236" s="105">
        <v>0.2</v>
      </c>
      <c r="R236" s="104">
        <v>43922</v>
      </c>
      <c r="S236" s="271">
        <v>43951</v>
      </c>
      <c r="T236" s="365"/>
      <c r="U236" s="452"/>
      <c r="V236" s="365"/>
      <c r="W236" s="452" t="s">
        <v>879</v>
      </c>
      <c r="X236" s="276">
        <f t="shared" si="25"/>
        <v>0</v>
      </c>
      <c r="Y236" s="276">
        <v>0</v>
      </c>
      <c r="Z236" s="296" t="s">
        <v>879</v>
      </c>
      <c r="AA236" s="373">
        <f t="shared" si="26"/>
        <v>0</v>
      </c>
      <c r="AB236" s="268">
        <f t="shared" si="24"/>
        <v>0</v>
      </c>
      <c r="AC236" s="269">
        <f t="shared" si="23"/>
        <v>0</v>
      </c>
      <c r="AD236" s="7"/>
    </row>
    <row r="237" spans="2:30" s="133" customFormat="1" ht="76.5" customHeight="1">
      <c r="B237" s="515" t="s">
        <v>46</v>
      </c>
      <c r="C237" s="515" t="s">
        <v>47</v>
      </c>
      <c r="D237" s="515" t="s">
        <v>34</v>
      </c>
      <c r="E237" s="171" t="s">
        <v>60</v>
      </c>
      <c r="F237" s="4" t="s">
        <v>60</v>
      </c>
      <c r="G237" s="4" t="s">
        <v>35</v>
      </c>
      <c r="H237" s="506"/>
      <c r="I237" s="544"/>
      <c r="J237" s="117">
        <v>0.06</v>
      </c>
      <c r="K237" s="508"/>
      <c r="L237" s="508"/>
      <c r="M237" s="508"/>
      <c r="N237" s="188" t="s">
        <v>171</v>
      </c>
      <c r="O237" s="106">
        <v>2</v>
      </c>
      <c r="P237" s="107" t="s">
        <v>678</v>
      </c>
      <c r="Q237" s="105">
        <v>0.6</v>
      </c>
      <c r="R237" s="104">
        <v>43891</v>
      </c>
      <c r="S237" s="103">
        <v>44043</v>
      </c>
      <c r="T237" s="266"/>
      <c r="U237" s="417"/>
      <c r="V237" s="219"/>
      <c r="W237" s="417"/>
      <c r="X237" s="276">
        <f t="shared" si="25"/>
        <v>0</v>
      </c>
      <c r="Y237" s="276">
        <v>0</v>
      </c>
      <c r="Z237" s="112"/>
      <c r="AA237" s="373">
        <f t="shared" si="26"/>
        <v>0</v>
      </c>
      <c r="AB237" s="105">
        <f t="shared" si="24"/>
        <v>0</v>
      </c>
      <c r="AC237" s="269">
        <f t="shared" si="23"/>
        <v>0</v>
      </c>
    </row>
    <row r="238" spans="2:30" s="133" customFormat="1" ht="76.5" customHeight="1">
      <c r="B238" s="515" t="s">
        <v>46</v>
      </c>
      <c r="C238" s="515" t="s">
        <v>47</v>
      </c>
      <c r="D238" s="515" t="s">
        <v>34</v>
      </c>
      <c r="E238" s="171" t="s">
        <v>60</v>
      </c>
      <c r="F238" s="4" t="s">
        <v>60</v>
      </c>
      <c r="G238" s="4" t="s">
        <v>35</v>
      </c>
      <c r="H238" s="506"/>
      <c r="I238" s="544"/>
      <c r="J238" s="117">
        <v>0.06</v>
      </c>
      <c r="K238" s="509"/>
      <c r="L238" s="509"/>
      <c r="M238" s="509"/>
      <c r="N238" s="188" t="s">
        <v>171</v>
      </c>
      <c r="O238" s="106">
        <v>3</v>
      </c>
      <c r="P238" s="107" t="s">
        <v>679</v>
      </c>
      <c r="Q238" s="105">
        <v>0.2</v>
      </c>
      <c r="R238" s="104">
        <v>44044</v>
      </c>
      <c r="S238" s="103">
        <v>44073</v>
      </c>
      <c r="T238" s="266"/>
      <c r="U238" s="417"/>
      <c r="V238" s="219"/>
      <c r="W238" s="417"/>
      <c r="X238" s="276">
        <f t="shared" si="25"/>
        <v>0</v>
      </c>
      <c r="Y238" s="276"/>
      <c r="Z238" s="112"/>
      <c r="AA238" s="373">
        <f t="shared" si="26"/>
        <v>0</v>
      </c>
      <c r="AB238" s="105">
        <f t="shared" si="24"/>
        <v>0</v>
      </c>
      <c r="AC238" s="269">
        <f t="shared" si="23"/>
        <v>0</v>
      </c>
    </row>
    <row r="239" spans="2:30" s="133" customFormat="1" ht="76.5" customHeight="1">
      <c r="B239" s="516" t="s">
        <v>46</v>
      </c>
      <c r="C239" s="516" t="s">
        <v>47</v>
      </c>
      <c r="D239" s="516" t="s">
        <v>34</v>
      </c>
      <c r="E239" s="171" t="s">
        <v>60</v>
      </c>
      <c r="F239" s="4" t="s">
        <v>60</v>
      </c>
      <c r="G239" s="4" t="s">
        <v>35</v>
      </c>
      <c r="H239" s="506">
        <v>12</v>
      </c>
      <c r="I239" s="527" t="s">
        <v>623</v>
      </c>
      <c r="J239" s="117">
        <v>0.06</v>
      </c>
      <c r="K239" s="507">
        <v>5</v>
      </c>
      <c r="L239" s="507" t="s">
        <v>624</v>
      </c>
      <c r="M239" s="507" t="s">
        <v>625</v>
      </c>
      <c r="N239" s="188" t="s">
        <v>171</v>
      </c>
      <c r="O239" s="106">
        <v>1</v>
      </c>
      <c r="P239" s="107" t="s">
        <v>680</v>
      </c>
      <c r="Q239" s="105">
        <v>0.15</v>
      </c>
      <c r="R239" s="104">
        <v>44013</v>
      </c>
      <c r="S239" s="103">
        <v>44043</v>
      </c>
      <c r="T239" s="266"/>
      <c r="U239" s="417"/>
      <c r="V239" s="219"/>
      <c r="W239" s="417" t="s">
        <v>880</v>
      </c>
      <c r="X239" s="276">
        <f t="shared" si="25"/>
        <v>0</v>
      </c>
      <c r="Y239" s="276">
        <v>0.15</v>
      </c>
      <c r="Z239" s="112" t="s">
        <v>880</v>
      </c>
      <c r="AA239" s="373">
        <f t="shared" si="26"/>
        <v>2.2499999999999999E-2</v>
      </c>
      <c r="AB239" s="105">
        <f t="shared" si="24"/>
        <v>3.375E-3</v>
      </c>
      <c r="AC239" s="269">
        <f t="shared" si="23"/>
        <v>0</v>
      </c>
    </row>
    <row r="240" spans="2:30" s="133" customFormat="1" ht="76.5" customHeight="1">
      <c r="B240" s="516" t="s">
        <v>46</v>
      </c>
      <c r="C240" s="516" t="s">
        <v>47</v>
      </c>
      <c r="D240" s="516" t="s">
        <v>34</v>
      </c>
      <c r="E240" s="171" t="s">
        <v>60</v>
      </c>
      <c r="F240" s="4" t="s">
        <v>60</v>
      </c>
      <c r="G240" s="4" t="s">
        <v>35</v>
      </c>
      <c r="H240" s="506"/>
      <c r="I240" s="528"/>
      <c r="J240" s="117">
        <v>0.06</v>
      </c>
      <c r="K240" s="508"/>
      <c r="L240" s="508"/>
      <c r="M240" s="508"/>
      <c r="N240" s="188" t="s">
        <v>171</v>
      </c>
      <c r="O240" s="106">
        <v>2</v>
      </c>
      <c r="P240" s="107" t="s">
        <v>681</v>
      </c>
      <c r="Q240" s="105">
        <v>0.7</v>
      </c>
      <c r="R240" s="104">
        <v>44044</v>
      </c>
      <c r="S240" s="103">
        <v>44074</v>
      </c>
      <c r="T240" s="266"/>
      <c r="U240" s="417"/>
      <c r="V240" s="219"/>
      <c r="W240" s="417"/>
      <c r="X240" s="276">
        <f t="shared" si="25"/>
        <v>0</v>
      </c>
      <c r="Y240" s="276">
        <v>0.75</v>
      </c>
      <c r="Z240" s="112"/>
      <c r="AA240" s="373">
        <f t="shared" si="26"/>
        <v>0.52499999999999991</v>
      </c>
      <c r="AB240" s="105">
        <f t="shared" si="24"/>
        <v>0.39374999999999993</v>
      </c>
      <c r="AC240" s="269">
        <f t="shared" si="23"/>
        <v>0</v>
      </c>
    </row>
    <row r="241" spans="2:32" s="133" customFormat="1" ht="76.5" customHeight="1">
      <c r="B241" s="516" t="s">
        <v>46</v>
      </c>
      <c r="C241" s="516" t="s">
        <v>47</v>
      </c>
      <c r="D241" s="516" t="s">
        <v>34</v>
      </c>
      <c r="E241" s="171" t="s">
        <v>60</v>
      </c>
      <c r="F241" s="4" t="s">
        <v>60</v>
      </c>
      <c r="G241" s="4" t="s">
        <v>35</v>
      </c>
      <c r="H241" s="506"/>
      <c r="I241" s="529"/>
      <c r="J241" s="117">
        <v>0.06</v>
      </c>
      <c r="K241" s="509"/>
      <c r="L241" s="509"/>
      <c r="M241" s="509"/>
      <c r="N241" s="188" t="s">
        <v>171</v>
      </c>
      <c r="O241" s="106">
        <v>3</v>
      </c>
      <c r="P241" s="107" t="s">
        <v>682</v>
      </c>
      <c r="Q241" s="105">
        <v>0.15</v>
      </c>
      <c r="R241" s="104">
        <v>44075</v>
      </c>
      <c r="S241" s="103">
        <v>44104</v>
      </c>
      <c r="T241" s="266"/>
      <c r="U241" s="417"/>
      <c r="V241" s="219"/>
      <c r="W241" s="417"/>
      <c r="X241" s="276">
        <f t="shared" si="25"/>
        <v>0</v>
      </c>
      <c r="Y241" s="276"/>
      <c r="Z241" s="112"/>
      <c r="AA241" s="373">
        <f t="shared" si="26"/>
        <v>0</v>
      </c>
      <c r="AB241" s="105">
        <f t="shared" si="24"/>
        <v>0</v>
      </c>
      <c r="AC241" s="269">
        <f t="shared" si="23"/>
        <v>0</v>
      </c>
    </row>
    <row r="242" spans="2:32" s="133" customFormat="1" ht="76.5" customHeight="1">
      <c r="B242" s="533" t="s">
        <v>46</v>
      </c>
      <c r="C242" s="533" t="s">
        <v>47</v>
      </c>
      <c r="D242" s="533" t="s">
        <v>34</v>
      </c>
      <c r="E242" s="534" t="s">
        <v>60</v>
      </c>
      <c r="F242" s="285"/>
      <c r="G242" s="285"/>
      <c r="H242" s="537">
        <v>13</v>
      </c>
      <c r="I242" s="540" t="s">
        <v>626</v>
      </c>
      <c r="J242" s="275">
        <v>0.06</v>
      </c>
      <c r="K242" s="543" t="s">
        <v>627</v>
      </c>
      <c r="L242" s="543" t="s">
        <v>618</v>
      </c>
      <c r="M242" s="543" t="s">
        <v>628</v>
      </c>
      <c r="N242" s="188" t="s">
        <v>171</v>
      </c>
      <c r="O242" s="277">
        <v>1</v>
      </c>
      <c r="P242" s="287" t="s">
        <v>685</v>
      </c>
      <c r="Q242" s="268">
        <v>0.33</v>
      </c>
      <c r="R242" s="270">
        <v>44013</v>
      </c>
      <c r="S242" s="271">
        <v>44027</v>
      </c>
      <c r="T242" s="266"/>
      <c r="U242" s="417"/>
      <c r="V242" s="266"/>
      <c r="W242" s="417" t="s">
        <v>881</v>
      </c>
      <c r="X242" s="276">
        <f t="shared" si="25"/>
        <v>0</v>
      </c>
      <c r="Y242" s="276"/>
      <c r="Z242" s="296" t="s">
        <v>881</v>
      </c>
      <c r="AA242" s="373">
        <f t="shared" si="26"/>
        <v>0</v>
      </c>
      <c r="AB242" s="105">
        <f t="shared" si="24"/>
        <v>0</v>
      </c>
      <c r="AC242" s="269">
        <f t="shared" si="23"/>
        <v>0</v>
      </c>
    </row>
    <row r="243" spans="2:32" s="133" customFormat="1" ht="76.5" customHeight="1">
      <c r="B243" s="528"/>
      <c r="C243" s="528"/>
      <c r="D243" s="528"/>
      <c r="E243" s="535"/>
      <c r="F243" s="285"/>
      <c r="G243" s="285"/>
      <c r="H243" s="538"/>
      <c r="I243" s="541"/>
      <c r="J243" s="275">
        <v>0.06</v>
      </c>
      <c r="K243" s="508"/>
      <c r="L243" s="508"/>
      <c r="M243" s="508"/>
      <c r="N243" s="188" t="s">
        <v>171</v>
      </c>
      <c r="O243" s="277">
        <v>2</v>
      </c>
      <c r="P243" s="287" t="s">
        <v>686</v>
      </c>
      <c r="Q243" s="268">
        <v>0.34</v>
      </c>
      <c r="R243" s="270">
        <v>44028</v>
      </c>
      <c r="S243" s="271">
        <v>44057</v>
      </c>
      <c r="T243" s="266"/>
      <c r="U243" s="417"/>
      <c r="V243" s="266"/>
      <c r="W243" s="417"/>
      <c r="X243" s="276">
        <f t="shared" si="25"/>
        <v>0</v>
      </c>
      <c r="Y243" s="276"/>
      <c r="Z243" s="296"/>
      <c r="AA243" s="373">
        <f t="shared" si="26"/>
        <v>0</v>
      </c>
      <c r="AB243" s="105">
        <f t="shared" si="24"/>
        <v>0</v>
      </c>
      <c r="AC243" s="269">
        <f t="shared" si="23"/>
        <v>0</v>
      </c>
    </row>
    <row r="244" spans="2:32" s="133" customFormat="1" ht="76.5" customHeight="1">
      <c r="B244" s="529"/>
      <c r="C244" s="529"/>
      <c r="D244" s="529"/>
      <c r="E244" s="536"/>
      <c r="F244" s="285"/>
      <c r="G244" s="285"/>
      <c r="H244" s="539"/>
      <c r="I244" s="542"/>
      <c r="J244" s="275">
        <v>0.06</v>
      </c>
      <c r="K244" s="509"/>
      <c r="L244" s="509"/>
      <c r="M244" s="509"/>
      <c r="N244" s="188" t="s">
        <v>171</v>
      </c>
      <c r="O244" s="277">
        <v>3</v>
      </c>
      <c r="P244" s="287" t="s">
        <v>687</v>
      </c>
      <c r="Q244" s="268">
        <v>0.33</v>
      </c>
      <c r="R244" s="270">
        <v>44058</v>
      </c>
      <c r="S244" s="271">
        <v>44074</v>
      </c>
      <c r="T244" s="266"/>
      <c r="U244" s="417"/>
      <c r="V244" s="266"/>
      <c r="W244" s="417"/>
      <c r="X244" s="276">
        <f t="shared" si="25"/>
        <v>0</v>
      </c>
      <c r="Y244" s="276"/>
      <c r="Z244" s="296"/>
      <c r="AA244" s="373">
        <f t="shared" si="26"/>
        <v>0</v>
      </c>
      <c r="AB244" s="105">
        <f t="shared" si="24"/>
        <v>0</v>
      </c>
      <c r="AC244" s="269">
        <f t="shared" si="23"/>
        <v>0</v>
      </c>
    </row>
    <row r="245" spans="2:32" s="133" customFormat="1" ht="76.5" customHeight="1">
      <c r="B245" s="303" t="s">
        <v>46</v>
      </c>
      <c r="C245" s="303" t="s">
        <v>47</v>
      </c>
      <c r="D245" s="303" t="s">
        <v>34</v>
      </c>
      <c r="E245" s="304" t="s">
        <v>60</v>
      </c>
      <c r="F245" s="285"/>
      <c r="G245" s="285"/>
      <c r="H245" s="286">
        <v>14</v>
      </c>
      <c r="I245" s="305" t="s">
        <v>629</v>
      </c>
      <c r="J245" s="275">
        <v>0.06</v>
      </c>
      <c r="K245" s="297">
        <v>1</v>
      </c>
      <c r="L245" s="297" t="s">
        <v>630</v>
      </c>
      <c r="M245" s="297" t="s">
        <v>631</v>
      </c>
      <c r="N245" s="188" t="s">
        <v>171</v>
      </c>
      <c r="O245" s="277">
        <v>1</v>
      </c>
      <c r="P245" s="287" t="s">
        <v>683</v>
      </c>
      <c r="Q245" s="268">
        <v>1</v>
      </c>
      <c r="R245" s="270">
        <v>44013</v>
      </c>
      <c r="S245" s="271">
        <v>44074</v>
      </c>
      <c r="T245" s="266"/>
      <c r="U245" s="417"/>
      <c r="V245" s="266"/>
      <c r="W245" s="417"/>
      <c r="X245" s="276">
        <f t="shared" si="25"/>
        <v>0</v>
      </c>
      <c r="Y245" s="276"/>
      <c r="Z245" s="284"/>
      <c r="AA245" s="373">
        <f t="shared" si="26"/>
        <v>0</v>
      </c>
      <c r="AB245" s="105">
        <f t="shared" si="24"/>
        <v>0</v>
      </c>
      <c r="AC245" s="269">
        <f t="shared" si="23"/>
        <v>0</v>
      </c>
    </row>
    <row r="246" spans="2:32" s="133" customFormat="1" ht="76.5" customHeight="1">
      <c r="B246" s="517" t="s">
        <v>46</v>
      </c>
      <c r="C246" s="517" t="s">
        <v>47</v>
      </c>
      <c r="D246" s="517" t="s">
        <v>34</v>
      </c>
      <c r="E246" s="6" t="s">
        <v>60</v>
      </c>
      <c r="F246" s="4" t="s">
        <v>60</v>
      </c>
      <c r="G246" s="4" t="s">
        <v>35</v>
      </c>
      <c r="H246" s="506">
        <v>15</v>
      </c>
      <c r="I246" s="507" t="s">
        <v>632</v>
      </c>
      <c r="J246" s="117">
        <v>0.06</v>
      </c>
      <c r="K246" s="530">
        <v>1</v>
      </c>
      <c r="L246" s="527" t="s">
        <v>633</v>
      </c>
      <c r="M246" s="527" t="s">
        <v>634</v>
      </c>
      <c r="N246" s="188" t="s">
        <v>171</v>
      </c>
      <c r="O246" s="106">
        <v>1</v>
      </c>
      <c r="P246" s="107" t="s">
        <v>684</v>
      </c>
      <c r="Q246" s="105">
        <v>0.5</v>
      </c>
      <c r="R246" s="1">
        <v>43922</v>
      </c>
      <c r="S246" s="271">
        <v>43966</v>
      </c>
      <c r="T246" s="365"/>
      <c r="U246" s="452"/>
      <c r="V246" s="365"/>
      <c r="W246" s="452" t="s">
        <v>882</v>
      </c>
      <c r="X246" s="276">
        <f t="shared" si="25"/>
        <v>0</v>
      </c>
      <c r="Y246" s="276">
        <v>0</v>
      </c>
      <c r="Z246" s="291" t="s">
        <v>882</v>
      </c>
      <c r="AA246" s="373">
        <v>0.5</v>
      </c>
      <c r="AB246" s="268">
        <f t="shared" si="24"/>
        <v>0</v>
      </c>
      <c r="AC246" s="269">
        <f t="shared" si="23"/>
        <v>0</v>
      </c>
    </row>
    <row r="247" spans="2:32" s="133" customFormat="1" ht="76.5" customHeight="1">
      <c r="B247" s="517" t="s">
        <v>46</v>
      </c>
      <c r="C247" s="517" t="s">
        <v>47</v>
      </c>
      <c r="D247" s="517" t="s">
        <v>34</v>
      </c>
      <c r="E247" s="171" t="s">
        <v>60</v>
      </c>
      <c r="F247" s="4" t="s">
        <v>60</v>
      </c>
      <c r="G247" s="4" t="s">
        <v>35</v>
      </c>
      <c r="H247" s="506"/>
      <c r="I247" s="508"/>
      <c r="J247" s="117">
        <v>0.06</v>
      </c>
      <c r="K247" s="531"/>
      <c r="L247" s="528"/>
      <c r="M247" s="528"/>
      <c r="N247" s="188" t="s">
        <v>171</v>
      </c>
      <c r="O247" s="106">
        <v>2</v>
      </c>
      <c r="P247" s="107" t="s">
        <v>688</v>
      </c>
      <c r="Q247" s="105">
        <v>0.25</v>
      </c>
      <c r="R247" s="103">
        <v>43966</v>
      </c>
      <c r="S247" s="271">
        <v>43981</v>
      </c>
      <c r="T247" s="365"/>
      <c r="U247" s="452"/>
      <c r="V247" s="365"/>
      <c r="W247" s="452" t="s">
        <v>882</v>
      </c>
      <c r="X247" s="276">
        <f t="shared" si="25"/>
        <v>0</v>
      </c>
      <c r="Y247" s="276">
        <v>0</v>
      </c>
      <c r="Z247" s="291" t="s">
        <v>882</v>
      </c>
      <c r="AA247" s="373">
        <v>0.25</v>
      </c>
      <c r="AB247" s="268">
        <f t="shared" si="24"/>
        <v>0</v>
      </c>
      <c r="AC247" s="269">
        <f t="shared" si="23"/>
        <v>0</v>
      </c>
    </row>
    <row r="248" spans="2:32" s="133" customFormat="1" ht="76.5" customHeight="1">
      <c r="B248" s="517" t="s">
        <v>46</v>
      </c>
      <c r="C248" s="517" t="s">
        <v>47</v>
      </c>
      <c r="D248" s="517" t="s">
        <v>34</v>
      </c>
      <c r="E248" s="171" t="s">
        <v>60</v>
      </c>
      <c r="F248" s="4" t="s">
        <v>60</v>
      </c>
      <c r="G248" s="4" t="s">
        <v>35</v>
      </c>
      <c r="H248" s="506"/>
      <c r="I248" s="509"/>
      <c r="J248" s="117">
        <v>0.06</v>
      </c>
      <c r="K248" s="532"/>
      <c r="L248" s="529"/>
      <c r="M248" s="529"/>
      <c r="N248" s="188" t="s">
        <v>171</v>
      </c>
      <c r="O248" s="106">
        <v>3</v>
      </c>
      <c r="P248" s="107" t="s">
        <v>689</v>
      </c>
      <c r="Q248" s="105">
        <v>0.25</v>
      </c>
      <c r="R248" s="103">
        <v>43983</v>
      </c>
      <c r="S248" s="271">
        <v>44012</v>
      </c>
      <c r="T248" s="365"/>
      <c r="U248" s="452"/>
      <c r="V248" s="365"/>
      <c r="W248" s="452" t="s">
        <v>882</v>
      </c>
      <c r="X248" s="276">
        <f t="shared" si="25"/>
        <v>0</v>
      </c>
      <c r="Y248" s="276">
        <v>0</v>
      </c>
      <c r="Z248" s="291" t="s">
        <v>882</v>
      </c>
      <c r="AA248" s="373">
        <v>0.15</v>
      </c>
      <c r="AB248" s="268">
        <f t="shared" si="24"/>
        <v>0</v>
      </c>
      <c r="AC248" s="269">
        <f t="shared" si="23"/>
        <v>0</v>
      </c>
    </row>
    <row r="249" spans="2:32" s="133" customFormat="1" ht="76.5" customHeight="1">
      <c r="B249" s="521" t="s">
        <v>46</v>
      </c>
      <c r="C249" s="521" t="s">
        <v>47</v>
      </c>
      <c r="D249" s="546" t="s">
        <v>34</v>
      </c>
      <c r="E249" s="171" t="s">
        <v>60</v>
      </c>
      <c r="F249" s="4" t="s">
        <v>60</v>
      </c>
      <c r="G249" s="4" t="s">
        <v>35</v>
      </c>
      <c r="H249" s="592">
        <v>16</v>
      </c>
      <c r="I249" s="507" t="s">
        <v>635</v>
      </c>
      <c r="J249" s="117">
        <v>0.06</v>
      </c>
      <c r="K249" s="507">
        <v>4</v>
      </c>
      <c r="L249" s="507" t="s">
        <v>636</v>
      </c>
      <c r="M249" s="507" t="s">
        <v>637</v>
      </c>
      <c r="N249" s="188" t="s">
        <v>171</v>
      </c>
      <c r="O249" s="106">
        <v>1</v>
      </c>
      <c r="P249" s="107" t="s">
        <v>690</v>
      </c>
      <c r="Q249" s="105">
        <v>0.25</v>
      </c>
      <c r="R249" s="104">
        <v>43969</v>
      </c>
      <c r="S249" s="103">
        <v>44019</v>
      </c>
      <c r="T249" s="266"/>
      <c r="U249" s="417"/>
      <c r="V249" s="219"/>
      <c r="W249" s="417"/>
      <c r="X249" s="276">
        <f t="shared" si="25"/>
        <v>0</v>
      </c>
      <c r="Y249" s="276"/>
      <c r="Z249" s="62"/>
      <c r="AA249" s="373">
        <f t="shared" si="26"/>
        <v>0</v>
      </c>
      <c r="AB249" s="105">
        <f t="shared" si="24"/>
        <v>0</v>
      </c>
      <c r="AC249" s="269">
        <f t="shared" si="23"/>
        <v>0</v>
      </c>
    </row>
    <row r="250" spans="2:32" s="133" customFormat="1" ht="76.5" customHeight="1">
      <c r="B250" s="522"/>
      <c r="C250" s="522"/>
      <c r="D250" s="522"/>
      <c r="E250" s="171" t="s">
        <v>60</v>
      </c>
      <c r="F250" s="4" t="s">
        <v>60</v>
      </c>
      <c r="G250" s="4" t="s">
        <v>35</v>
      </c>
      <c r="H250" s="593"/>
      <c r="I250" s="509"/>
      <c r="J250" s="117">
        <v>0.06</v>
      </c>
      <c r="K250" s="509"/>
      <c r="L250" s="509"/>
      <c r="M250" s="509"/>
      <c r="N250" s="188" t="s">
        <v>171</v>
      </c>
      <c r="O250" s="106">
        <v>2</v>
      </c>
      <c r="P250" s="107" t="s">
        <v>691</v>
      </c>
      <c r="Q250" s="105">
        <v>0.25</v>
      </c>
      <c r="R250" s="104">
        <v>44020</v>
      </c>
      <c r="S250" s="103">
        <v>44090</v>
      </c>
      <c r="T250" s="266"/>
      <c r="U250" s="417"/>
      <c r="V250" s="219"/>
      <c r="W250" s="417"/>
      <c r="X250" s="276">
        <f t="shared" si="25"/>
        <v>0</v>
      </c>
      <c r="Y250" s="276"/>
      <c r="Z250" s="62"/>
      <c r="AA250" s="373">
        <f t="shared" si="26"/>
        <v>0</v>
      </c>
      <c r="AB250" s="105">
        <f t="shared" si="24"/>
        <v>0</v>
      </c>
      <c r="AC250" s="269">
        <f t="shared" si="23"/>
        <v>0</v>
      </c>
    </row>
    <row r="251" spans="2:32" s="133" customFormat="1" ht="76.5" customHeight="1">
      <c r="B251" s="522" t="s">
        <v>46</v>
      </c>
      <c r="C251" s="522" t="s">
        <v>47</v>
      </c>
      <c r="D251" s="517" t="s">
        <v>34</v>
      </c>
      <c r="E251" s="171" t="s">
        <v>60</v>
      </c>
      <c r="F251" s="4" t="s">
        <v>60</v>
      </c>
      <c r="G251" s="4" t="s">
        <v>35</v>
      </c>
      <c r="H251" s="593">
        <v>17</v>
      </c>
      <c r="I251" s="544" t="s">
        <v>638</v>
      </c>
      <c r="J251" s="117">
        <v>0.06</v>
      </c>
      <c r="K251" s="507">
        <v>1</v>
      </c>
      <c r="L251" s="507" t="s">
        <v>32</v>
      </c>
      <c r="M251" s="507" t="s">
        <v>639</v>
      </c>
      <c r="N251" s="188" t="s">
        <v>171</v>
      </c>
      <c r="O251" s="106">
        <v>1</v>
      </c>
      <c r="P251" s="307" t="s">
        <v>692</v>
      </c>
      <c r="Q251" s="308">
        <v>0.15</v>
      </c>
      <c r="R251" s="309">
        <v>43952</v>
      </c>
      <c r="S251" s="311">
        <v>43981</v>
      </c>
      <c r="T251" s="365"/>
      <c r="U251" s="452"/>
      <c r="V251" s="365"/>
      <c r="W251" s="452"/>
      <c r="X251" s="276">
        <f t="shared" si="25"/>
        <v>0</v>
      </c>
      <c r="Y251" s="276">
        <v>0</v>
      </c>
      <c r="Z251" s="291"/>
      <c r="AA251" s="373">
        <f t="shared" si="26"/>
        <v>0</v>
      </c>
      <c r="AB251" s="268">
        <f t="shared" si="24"/>
        <v>0</v>
      </c>
      <c r="AC251" s="269">
        <f t="shared" si="23"/>
        <v>0</v>
      </c>
    </row>
    <row r="252" spans="2:32" s="133" customFormat="1" ht="76.5" customHeight="1">
      <c r="B252" s="522"/>
      <c r="C252" s="522"/>
      <c r="D252" s="517" t="s">
        <v>34</v>
      </c>
      <c r="E252" s="171" t="s">
        <v>60</v>
      </c>
      <c r="F252" s="285"/>
      <c r="G252" s="285"/>
      <c r="H252" s="593"/>
      <c r="I252" s="544"/>
      <c r="J252" s="275">
        <v>0.06</v>
      </c>
      <c r="K252" s="508"/>
      <c r="L252" s="508"/>
      <c r="M252" s="508"/>
      <c r="N252" s="188" t="s">
        <v>171</v>
      </c>
      <c r="O252" s="277">
        <v>2</v>
      </c>
      <c r="P252" s="294" t="s">
        <v>693</v>
      </c>
      <c r="Q252" s="267">
        <v>0.4</v>
      </c>
      <c r="R252" s="310">
        <v>43983</v>
      </c>
      <c r="S252" s="311">
        <v>44042</v>
      </c>
      <c r="T252" s="223"/>
      <c r="U252" s="417"/>
      <c r="V252" s="223"/>
      <c r="W252" s="417"/>
      <c r="X252" s="276">
        <f t="shared" si="25"/>
        <v>0</v>
      </c>
      <c r="Y252" s="345"/>
      <c r="Z252" s="306"/>
      <c r="AA252" s="373">
        <f t="shared" si="26"/>
        <v>0</v>
      </c>
      <c r="AB252" s="105">
        <f t="shared" si="24"/>
        <v>0</v>
      </c>
      <c r="AC252" s="269">
        <f t="shared" si="23"/>
        <v>0</v>
      </c>
    </row>
    <row r="253" spans="2:32" s="133" customFormat="1" ht="76.5" customHeight="1">
      <c r="B253" s="523"/>
      <c r="C253" s="523"/>
      <c r="D253" s="517" t="s">
        <v>34</v>
      </c>
      <c r="E253" s="171" t="s">
        <v>60</v>
      </c>
      <c r="F253" s="4" t="s">
        <v>60</v>
      </c>
      <c r="G253" s="4" t="s">
        <v>35</v>
      </c>
      <c r="H253" s="594"/>
      <c r="I253" s="544"/>
      <c r="J253" s="117">
        <v>0.06</v>
      </c>
      <c r="K253" s="509"/>
      <c r="L253" s="509"/>
      <c r="M253" s="509"/>
      <c r="N253" s="188" t="s">
        <v>171</v>
      </c>
      <c r="O253" s="106">
        <v>3</v>
      </c>
      <c r="P253" s="294" t="s">
        <v>639</v>
      </c>
      <c r="Q253" s="267">
        <v>0.45</v>
      </c>
      <c r="R253" s="310">
        <v>44044</v>
      </c>
      <c r="S253" s="311" t="s">
        <v>694</v>
      </c>
      <c r="T253" s="290"/>
      <c r="U253" s="417"/>
      <c r="V253" s="218"/>
      <c r="W253" s="417"/>
      <c r="X253" s="276">
        <f t="shared" si="25"/>
        <v>0</v>
      </c>
      <c r="Y253" s="276"/>
      <c r="Z253" s="62"/>
      <c r="AA253" s="373">
        <f t="shared" si="26"/>
        <v>0</v>
      </c>
      <c r="AB253" s="105">
        <f t="shared" si="24"/>
        <v>0</v>
      </c>
      <c r="AC253" s="269">
        <f t="shared" si="23"/>
        <v>0</v>
      </c>
    </row>
    <row r="254" spans="2:32">
      <c r="F254" s="131"/>
      <c r="G254" s="131"/>
      <c r="V254" s="133"/>
      <c r="W254" s="133"/>
      <c r="X254" s="133"/>
      <c r="Y254" s="450"/>
      <c r="Z254" s="133"/>
      <c r="AA254" s="133" t="s">
        <v>817</v>
      </c>
      <c r="AB254" s="133"/>
      <c r="AC254" s="133"/>
      <c r="AD254" s="133"/>
      <c r="AE254" s="133"/>
      <c r="AF254" s="133"/>
    </row>
    <row r="255" spans="2:32">
      <c r="E255" s="131"/>
      <c r="V255" s="133"/>
      <c r="W255" s="133"/>
      <c r="X255" s="133"/>
      <c r="Y255" s="450"/>
      <c r="Z255" s="133"/>
      <c r="AA255" s="133"/>
      <c r="AB255" s="133"/>
      <c r="AC255" s="133"/>
      <c r="AD255" s="133"/>
      <c r="AE255" s="133"/>
      <c r="AF255" s="133"/>
    </row>
    <row r="256" spans="2:32">
      <c r="V256" s="133"/>
      <c r="W256" s="133"/>
      <c r="X256" s="133"/>
      <c r="Y256" s="133"/>
      <c r="Z256" s="133"/>
      <c r="AA256" s="133"/>
      <c r="AB256" s="133"/>
      <c r="AC256" s="133"/>
      <c r="AD256" s="133"/>
      <c r="AE256" s="133"/>
      <c r="AF256" s="133"/>
    </row>
    <row r="257" spans="22:32">
      <c r="V257" s="133"/>
      <c r="W257" s="133"/>
      <c r="X257" s="133"/>
      <c r="Y257" s="451"/>
      <c r="Z257" s="133"/>
      <c r="AA257" s="133"/>
      <c r="AB257" s="133"/>
      <c r="AC257" s="133"/>
      <c r="AD257" s="133"/>
      <c r="AE257" s="133"/>
      <c r="AF257" s="133"/>
    </row>
    <row r="258" spans="22:32">
      <c r="V258" s="133"/>
      <c r="W258" s="133"/>
      <c r="X258" s="133"/>
      <c r="Y258" s="451"/>
      <c r="Z258" s="133"/>
      <c r="AA258" s="133">
        <f>2+7+13</f>
        <v>22</v>
      </c>
      <c r="AB258" s="133"/>
      <c r="AC258" s="133"/>
      <c r="AD258" s="133"/>
      <c r="AE258" s="133"/>
      <c r="AF258" s="133"/>
    </row>
    <row r="259" spans="22:32">
      <c r="V259" s="133"/>
      <c r="W259" s="133"/>
      <c r="X259" s="133"/>
      <c r="Y259" s="133"/>
      <c r="Z259" s="133"/>
      <c r="AA259" s="133"/>
      <c r="AB259" s="133"/>
      <c r="AC259" s="133"/>
      <c r="AD259" s="133"/>
      <c r="AE259" s="133"/>
      <c r="AF259" s="133"/>
    </row>
    <row r="260" spans="22:32">
      <c r="V260" s="133"/>
      <c r="W260" s="133"/>
      <c r="X260" s="133"/>
      <c r="Y260" s="133"/>
      <c r="Z260" s="133"/>
      <c r="AA260" s="133"/>
      <c r="AB260" s="133"/>
      <c r="AC260" s="133"/>
      <c r="AD260" s="133"/>
      <c r="AE260" s="133"/>
      <c r="AF260" s="133"/>
    </row>
    <row r="261" spans="22:32">
      <c r="V261" s="133"/>
      <c r="W261" s="133" t="s">
        <v>962</v>
      </c>
      <c r="X261" s="133"/>
      <c r="Y261" s="133"/>
      <c r="Z261" s="133"/>
      <c r="AA261" s="133"/>
      <c r="AB261" s="133"/>
      <c r="AC261" s="133"/>
      <c r="AD261" s="133"/>
      <c r="AE261" s="133"/>
      <c r="AF261" s="133"/>
    </row>
    <row r="262" spans="22:32">
      <c r="V262" s="133"/>
      <c r="W262" s="133"/>
      <c r="X262" s="133"/>
      <c r="Y262" s="133"/>
      <c r="Z262" s="133"/>
      <c r="AA262" s="133"/>
      <c r="AB262" s="133"/>
      <c r="AC262" s="133"/>
      <c r="AD262" s="133"/>
      <c r="AE262" s="133"/>
      <c r="AF262" s="133"/>
    </row>
    <row r="263" spans="22:32">
      <c r="V263" s="133"/>
      <c r="W263" s="133"/>
      <c r="X263" s="133"/>
      <c r="Y263" s="133"/>
      <c r="Z263" s="133"/>
      <c r="AA263" s="133"/>
      <c r="AB263" s="133"/>
      <c r="AC263" s="133"/>
      <c r="AD263" s="133"/>
      <c r="AE263" s="133"/>
      <c r="AF263" s="133"/>
    </row>
    <row r="264" spans="22:32">
      <c r="V264" s="133"/>
      <c r="W264" s="133"/>
      <c r="X264" s="133"/>
      <c r="Y264" s="133"/>
      <c r="Z264" s="133"/>
      <c r="AA264" s="133"/>
      <c r="AB264" s="133"/>
      <c r="AC264" s="133"/>
      <c r="AD264" s="133"/>
      <c r="AE264" s="133"/>
      <c r="AF264" s="133"/>
    </row>
    <row r="265" spans="22:32">
      <c r="V265" s="133"/>
      <c r="W265" s="133"/>
      <c r="X265" s="133"/>
      <c r="Y265" s="133"/>
      <c r="Z265" s="133"/>
      <c r="AA265" s="133"/>
      <c r="AB265" s="133"/>
      <c r="AC265" s="133"/>
      <c r="AD265" s="133"/>
      <c r="AE265" s="133"/>
      <c r="AF265" s="133"/>
    </row>
    <row r="266" spans="22:32">
      <c r="V266" s="133"/>
      <c r="W266" s="133"/>
      <c r="X266" s="133"/>
      <c r="Y266" s="133"/>
      <c r="Z266" s="133"/>
      <c r="AA266" s="133"/>
      <c r="AB266" s="133"/>
      <c r="AC266" s="133"/>
      <c r="AD266" s="133"/>
      <c r="AE266" s="133"/>
      <c r="AF266" s="133"/>
    </row>
    <row r="267" spans="22:32">
      <c r="V267" s="133"/>
      <c r="W267" s="133"/>
      <c r="X267" s="133"/>
      <c r="Y267" s="133"/>
      <c r="Z267" s="133"/>
      <c r="AA267" s="133"/>
      <c r="AB267" s="133"/>
      <c r="AC267" s="133"/>
      <c r="AD267" s="133"/>
      <c r="AE267" s="133"/>
      <c r="AF267" s="133"/>
    </row>
    <row r="268" spans="22:32">
      <c r="V268" s="133"/>
      <c r="W268" s="133"/>
      <c r="X268" s="133"/>
      <c r="Y268" s="133"/>
      <c r="Z268" s="133"/>
      <c r="AA268" s="133"/>
      <c r="AB268" s="133"/>
      <c r="AC268" s="133"/>
      <c r="AD268" s="133"/>
      <c r="AE268" s="133"/>
      <c r="AF268" s="133"/>
    </row>
    <row r="269" spans="22:32">
      <c r="V269" s="133"/>
      <c r="W269" s="133"/>
      <c r="X269" s="133"/>
      <c r="Y269" s="133"/>
      <c r="Z269" s="133"/>
      <c r="AA269" s="133"/>
      <c r="AB269" s="133"/>
      <c r="AC269" s="133"/>
      <c r="AD269" s="133"/>
      <c r="AE269" s="133"/>
      <c r="AF269" s="133"/>
    </row>
    <row r="270" spans="22:32">
      <c r="V270" s="133"/>
      <c r="W270" s="133"/>
      <c r="X270" s="133"/>
      <c r="Y270" s="133"/>
      <c r="Z270" s="133"/>
      <c r="AA270" s="133"/>
      <c r="AB270" s="133"/>
      <c r="AC270" s="133"/>
      <c r="AD270" s="133"/>
      <c r="AE270" s="133"/>
      <c r="AF270" s="133"/>
    </row>
    <row r="271" spans="22:32">
      <c r="V271" s="133"/>
      <c r="W271" s="133"/>
      <c r="X271" s="133"/>
      <c r="Y271" s="133"/>
      <c r="Z271" s="133"/>
      <c r="AA271" s="133"/>
      <c r="AB271" s="133"/>
      <c r="AC271" s="133"/>
      <c r="AD271" s="133"/>
      <c r="AE271" s="133"/>
      <c r="AF271" s="133"/>
    </row>
  </sheetData>
  <autoFilter ref="B5:AC255">
    <filterColumn colId="3"/>
    <filterColumn colId="12"/>
    <filterColumn colId="17"/>
    <filterColumn colId="23"/>
    <filterColumn colId="24"/>
    <filterColumn colId="25"/>
  </autoFilter>
  <mergeCells count="587">
    <mergeCell ref="B249:B250"/>
    <mergeCell ref="C249:C250"/>
    <mergeCell ref="D249:D250"/>
    <mergeCell ref="H249:H250"/>
    <mergeCell ref="I249:I250"/>
    <mergeCell ref="K249:K250"/>
    <mergeCell ref="L249:L250"/>
    <mergeCell ref="M249:M250"/>
    <mergeCell ref="B251:B253"/>
    <mergeCell ref="C251:C253"/>
    <mergeCell ref="D251:D253"/>
    <mergeCell ref="I251:I253"/>
    <mergeCell ref="K251:K253"/>
    <mergeCell ref="L251:L253"/>
    <mergeCell ref="M251:M253"/>
    <mergeCell ref="H251:H253"/>
    <mergeCell ref="B172:B175"/>
    <mergeCell ref="C172:C175"/>
    <mergeCell ref="D172:D175"/>
    <mergeCell ref="B176:B179"/>
    <mergeCell ref="C176:C179"/>
    <mergeCell ref="D176:D179"/>
    <mergeCell ref="I164:I167"/>
    <mergeCell ref="K164:K167"/>
    <mergeCell ref="L164:L167"/>
    <mergeCell ref="I168:I171"/>
    <mergeCell ref="H164:H167"/>
    <mergeCell ref="H168:H171"/>
    <mergeCell ref="H172:H175"/>
    <mergeCell ref="H176:H179"/>
    <mergeCell ref="M117:M120"/>
    <mergeCell ref="H117:H120"/>
    <mergeCell ref="B109:B112"/>
    <mergeCell ref="H113:H116"/>
    <mergeCell ref="I113:I116"/>
    <mergeCell ref="K113:K116"/>
    <mergeCell ref="L113:L116"/>
    <mergeCell ref="B113:B116"/>
    <mergeCell ref="C113:C116"/>
    <mergeCell ref="D113:D116"/>
    <mergeCell ref="M113:M116"/>
    <mergeCell ref="H109:H112"/>
    <mergeCell ref="I109:I112"/>
    <mergeCell ref="K109:K112"/>
    <mergeCell ref="L109:L112"/>
    <mergeCell ref="M109:M112"/>
    <mergeCell ref="B117:B120"/>
    <mergeCell ref="C117:C120"/>
    <mergeCell ref="D117:D120"/>
    <mergeCell ref="I117:I120"/>
    <mergeCell ref="K117:K120"/>
    <mergeCell ref="L117:L120"/>
    <mergeCell ref="N144:N146"/>
    <mergeCell ref="D164:D167"/>
    <mergeCell ref="D168:D171"/>
    <mergeCell ref="N158:N160"/>
    <mergeCell ref="N161:N163"/>
    <mergeCell ref="U132:U134"/>
    <mergeCell ref="U135:U137"/>
    <mergeCell ref="U138:U140"/>
    <mergeCell ref="U141:U143"/>
    <mergeCell ref="U144:U146"/>
    <mergeCell ref="U147:U150"/>
    <mergeCell ref="U151:U153"/>
    <mergeCell ref="U154:U157"/>
    <mergeCell ref="U158:U160"/>
    <mergeCell ref="N151:N153"/>
    <mergeCell ref="N132:N134"/>
    <mergeCell ref="H147:H150"/>
    <mergeCell ref="I147:I150"/>
    <mergeCell ref="J147:J150"/>
    <mergeCell ref="K147:K150"/>
    <mergeCell ref="L147:L150"/>
    <mergeCell ref="M147:M150"/>
    <mergeCell ref="N147:N150"/>
    <mergeCell ref="H154:H157"/>
    <mergeCell ref="N135:N137"/>
    <mergeCell ref="H138:H140"/>
    <mergeCell ref="I138:I140"/>
    <mergeCell ref="J138:J140"/>
    <mergeCell ref="K138:K140"/>
    <mergeCell ref="L138:L140"/>
    <mergeCell ref="M138:M140"/>
    <mergeCell ref="N138:N140"/>
    <mergeCell ref="J154:J157"/>
    <mergeCell ref="K154:K157"/>
    <mergeCell ref="L154:L157"/>
    <mergeCell ref="M154:M157"/>
    <mergeCell ref="N154:N157"/>
    <mergeCell ref="H141:H143"/>
    <mergeCell ref="I141:I143"/>
    <mergeCell ref="J141:J143"/>
    <mergeCell ref="K141:K143"/>
    <mergeCell ref="L141:L143"/>
    <mergeCell ref="M141:M143"/>
    <mergeCell ref="N141:N143"/>
    <mergeCell ref="H144:H146"/>
    <mergeCell ref="I144:I146"/>
    <mergeCell ref="J144:J146"/>
    <mergeCell ref="K144:K146"/>
    <mergeCell ref="M65:M66"/>
    <mergeCell ref="H35:H36"/>
    <mergeCell ref="H37:H39"/>
    <mergeCell ref="H40:H42"/>
    <mergeCell ref="H44:H46"/>
    <mergeCell ref="H47:H49"/>
    <mergeCell ref="H50:H51"/>
    <mergeCell ref="H52:H57"/>
    <mergeCell ref="H58:H59"/>
    <mergeCell ref="H60:H62"/>
    <mergeCell ref="H63:H64"/>
    <mergeCell ref="H65:H66"/>
    <mergeCell ref="I52:I57"/>
    <mergeCell ref="K52:K57"/>
    <mergeCell ref="L52:L57"/>
    <mergeCell ref="M52:M57"/>
    <mergeCell ref="I58:I59"/>
    <mergeCell ref="K58:K59"/>
    <mergeCell ref="L58:L59"/>
    <mergeCell ref="M58:M59"/>
    <mergeCell ref="I60:I62"/>
    <mergeCell ref="K60:K62"/>
    <mergeCell ref="L60:L62"/>
    <mergeCell ref="M60:M62"/>
    <mergeCell ref="I44:I46"/>
    <mergeCell ref="K44:K46"/>
    <mergeCell ref="L44:L46"/>
    <mergeCell ref="M44:M46"/>
    <mergeCell ref="I47:I49"/>
    <mergeCell ref="K47:K49"/>
    <mergeCell ref="L47:L49"/>
    <mergeCell ref="M47:M49"/>
    <mergeCell ref="I50:I51"/>
    <mergeCell ref="K50:K51"/>
    <mergeCell ref="L50:L51"/>
    <mergeCell ref="M50:M51"/>
    <mergeCell ref="I35:I36"/>
    <mergeCell ref="K35:K36"/>
    <mergeCell ref="L35:L36"/>
    <mergeCell ref="M35:M36"/>
    <mergeCell ref="I37:I39"/>
    <mergeCell ref="K37:K39"/>
    <mergeCell ref="L37:L39"/>
    <mergeCell ref="M37:M39"/>
    <mergeCell ref="I40:I42"/>
    <mergeCell ref="K40:K42"/>
    <mergeCell ref="L40:L42"/>
    <mergeCell ref="M40:M42"/>
    <mergeCell ref="B52:B57"/>
    <mergeCell ref="C52:C57"/>
    <mergeCell ref="D52:D57"/>
    <mergeCell ref="B58:B59"/>
    <mergeCell ref="C58:C59"/>
    <mergeCell ref="D58:D59"/>
    <mergeCell ref="B60:B62"/>
    <mergeCell ref="C60:C62"/>
    <mergeCell ref="D60:D62"/>
    <mergeCell ref="B35:B36"/>
    <mergeCell ref="C35:C36"/>
    <mergeCell ref="D35:D36"/>
    <mergeCell ref="B37:B39"/>
    <mergeCell ref="C37:C39"/>
    <mergeCell ref="D37:D39"/>
    <mergeCell ref="B40:B42"/>
    <mergeCell ref="C40:C42"/>
    <mergeCell ref="D40:D42"/>
    <mergeCell ref="M164:M167"/>
    <mergeCell ref="M168:M171"/>
    <mergeCell ref="M172:M175"/>
    <mergeCell ref="M176:M179"/>
    <mergeCell ref="J151:J153"/>
    <mergeCell ref="J161:J163"/>
    <mergeCell ref="H161:H163"/>
    <mergeCell ref="I161:I163"/>
    <mergeCell ref="K161:K163"/>
    <mergeCell ref="H158:H160"/>
    <mergeCell ref="I158:I160"/>
    <mergeCell ref="J158:J160"/>
    <mergeCell ref="K158:K160"/>
    <mergeCell ref="L158:L160"/>
    <mergeCell ref="M158:M160"/>
    <mergeCell ref="I154:I157"/>
    <mergeCell ref="K168:K171"/>
    <mergeCell ref="L168:L171"/>
    <mergeCell ref="I172:I175"/>
    <mergeCell ref="K172:K175"/>
    <mergeCell ref="L172:L175"/>
    <mergeCell ref="I176:I179"/>
    <mergeCell ref="K176:K179"/>
    <mergeCell ref="L176:L179"/>
    <mergeCell ref="C83:C86"/>
    <mergeCell ref="D83:D86"/>
    <mergeCell ref="M132:M134"/>
    <mergeCell ref="L132:L134"/>
    <mergeCell ref="K132:K134"/>
    <mergeCell ref="I132:I134"/>
    <mergeCell ref="H132:H134"/>
    <mergeCell ref="L128:L131"/>
    <mergeCell ref="M128:M131"/>
    <mergeCell ref="H91:H98"/>
    <mergeCell ref="K128:K131"/>
    <mergeCell ref="J128:J131"/>
    <mergeCell ref="M99:M100"/>
    <mergeCell ref="L99:L100"/>
    <mergeCell ref="K99:K100"/>
    <mergeCell ref="I99:I100"/>
    <mergeCell ref="H99:H100"/>
    <mergeCell ref="D99:D100"/>
    <mergeCell ref="C99:C100"/>
    <mergeCell ref="J132:J134"/>
    <mergeCell ref="D109:D112"/>
    <mergeCell ref="C109:C112"/>
    <mergeCell ref="K121:K123"/>
    <mergeCell ref="L121:L123"/>
    <mergeCell ref="B67:B70"/>
    <mergeCell ref="M71:M74"/>
    <mergeCell ref="L71:L74"/>
    <mergeCell ref="K71:K74"/>
    <mergeCell ref="I71:I74"/>
    <mergeCell ref="H71:H74"/>
    <mergeCell ref="D71:D74"/>
    <mergeCell ref="C71:C74"/>
    <mergeCell ref="B71:B74"/>
    <mergeCell ref="L26:L27"/>
    <mergeCell ref="L28:L29"/>
    <mergeCell ref="K30:K31"/>
    <mergeCell ref="M26:M27"/>
    <mergeCell ref="M28:M29"/>
    <mergeCell ref="L30:L31"/>
    <mergeCell ref="M30:M31"/>
    <mergeCell ref="D13:D15"/>
    <mergeCell ref="C13:C15"/>
    <mergeCell ref="H20:H23"/>
    <mergeCell ref="I20:I23"/>
    <mergeCell ref="M20:M23"/>
    <mergeCell ref="L20:L23"/>
    <mergeCell ref="K20:K23"/>
    <mergeCell ref="D20:D23"/>
    <mergeCell ref="C20:C23"/>
    <mergeCell ref="H26:H27"/>
    <mergeCell ref="H28:H29"/>
    <mergeCell ref="H30:H31"/>
    <mergeCell ref="I26:I27"/>
    <mergeCell ref="I28:I29"/>
    <mergeCell ref="I30:I31"/>
    <mergeCell ref="B13:B15"/>
    <mergeCell ref="M16:M19"/>
    <mergeCell ref="L16:L19"/>
    <mergeCell ref="K16:K19"/>
    <mergeCell ref="I16:I19"/>
    <mergeCell ref="H16:H19"/>
    <mergeCell ref="D16:D19"/>
    <mergeCell ref="C16:C19"/>
    <mergeCell ref="B16:B19"/>
    <mergeCell ref="M13:M15"/>
    <mergeCell ref="L13:L15"/>
    <mergeCell ref="K13:K15"/>
    <mergeCell ref="I13:I15"/>
    <mergeCell ref="H13:H15"/>
    <mergeCell ref="M6:M8"/>
    <mergeCell ref="K6:K8"/>
    <mergeCell ref="L6:L8"/>
    <mergeCell ref="I6:I8"/>
    <mergeCell ref="B9:B12"/>
    <mergeCell ref="C9:C12"/>
    <mergeCell ref="D9:D12"/>
    <mergeCell ref="I9:I12"/>
    <mergeCell ref="M9:M12"/>
    <mergeCell ref="L9:L12"/>
    <mergeCell ref="K9:K12"/>
    <mergeCell ref="H6:H8"/>
    <mergeCell ref="H9:H12"/>
    <mergeCell ref="D6:D8"/>
    <mergeCell ref="B6:B8"/>
    <mergeCell ref="E6:E8"/>
    <mergeCell ref="F6:F8"/>
    <mergeCell ref="B26:B27"/>
    <mergeCell ref="C26:C27"/>
    <mergeCell ref="D26:D27"/>
    <mergeCell ref="D28:D29"/>
    <mergeCell ref="C28:C29"/>
    <mergeCell ref="B28:B29"/>
    <mergeCell ref="B30:B31"/>
    <mergeCell ref="C30:C31"/>
    <mergeCell ref="D30:D31"/>
    <mergeCell ref="D32:D34"/>
    <mergeCell ref="C32:C34"/>
    <mergeCell ref="B32:B34"/>
    <mergeCell ref="D79:D82"/>
    <mergeCell ref="C79:C82"/>
    <mergeCell ref="B79:B82"/>
    <mergeCell ref="B83:B86"/>
    <mergeCell ref="D91:D98"/>
    <mergeCell ref="C91:C98"/>
    <mergeCell ref="B91:B98"/>
    <mergeCell ref="D87:D90"/>
    <mergeCell ref="C87:C90"/>
    <mergeCell ref="B87:B90"/>
    <mergeCell ref="B44:B46"/>
    <mergeCell ref="C44:C46"/>
    <mergeCell ref="D44:D46"/>
    <mergeCell ref="B47:B49"/>
    <mergeCell ref="C47:C49"/>
    <mergeCell ref="D47:D49"/>
    <mergeCell ref="B50:B51"/>
    <mergeCell ref="C50:C51"/>
    <mergeCell ref="D50:D51"/>
    <mergeCell ref="D67:D70"/>
    <mergeCell ref="C67:C70"/>
    <mergeCell ref="B20:B23"/>
    <mergeCell ref="M24:M25"/>
    <mergeCell ref="L24:L25"/>
    <mergeCell ref="K24:K25"/>
    <mergeCell ref="I24:I25"/>
    <mergeCell ref="H24:H25"/>
    <mergeCell ref="D24:D25"/>
    <mergeCell ref="C24:C25"/>
    <mergeCell ref="B24:B25"/>
    <mergeCell ref="K32:K34"/>
    <mergeCell ref="I32:I34"/>
    <mergeCell ref="H32:H34"/>
    <mergeCell ref="K26:K27"/>
    <mergeCell ref="K28:K29"/>
    <mergeCell ref="M32:M34"/>
    <mergeCell ref="L32:L34"/>
    <mergeCell ref="B75:B78"/>
    <mergeCell ref="C75:C78"/>
    <mergeCell ref="D75:D78"/>
    <mergeCell ref="H75:H78"/>
    <mergeCell ref="I75:I78"/>
    <mergeCell ref="K75:K78"/>
    <mergeCell ref="L75:L78"/>
    <mergeCell ref="M75:M78"/>
    <mergeCell ref="M67:M70"/>
    <mergeCell ref="L67:L70"/>
    <mergeCell ref="B63:B64"/>
    <mergeCell ref="C63:C64"/>
    <mergeCell ref="D63:D64"/>
    <mergeCell ref="B65:B66"/>
    <mergeCell ref="C65:C66"/>
    <mergeCell ref="D65:D66"/>
    <mergeCell ref="I63:I64"/>
    <mergeCell ref="K63:K64"/>
    <mergeCell ref="H83:H86"/>
    <mergeCell ref="I83:I86"/>
    <mergeCell ref="K83:K86"/>
    <mergeCell ref="L83:L86"/>
    <mergeCell ref="M83:M86"/>
    <mergeCell ref="M87:M90"/>
    <mergeCell ref="L87:L90"/>
    <mergeCell ref="K87:K90"/>
    <mergeCell ref="I87:I90"/>
    <mergeCell ref="H87:H90"/>
    <mergeCell ref="K67:K70"/>
    <mergeCell ref="I67:I70"/>
    <mergeCell ref="H67:H70"/>
    <mergeCell ref="M79:M82"/>
    <mergeCell ref="L79:L82"/>
    <mergeCell ref="K79:K82"/>
    <mergeCell ref="I79:I82"/>
    <mergeCell ref="H79:H82"/>
    <mergeCell ref="L63:L64"/>
    <mergeCell ref="M63:M64"/>
    <mergeCell ref="I65:I66"/>
    <mergeCell ref="K65:K66"/>
    <mergeCell ref="L65:L66"/>
    <mergeCell ref="B99:B100"/>
    <mergeCell ref="M91:M98"/>
    <mergeCell ref="L91:L98"/>
    <mergeCell ref="K91:K98"/>
    <mergeCell ref="I91:I98"/>
    <mergeCell ref="M101:M104"/>
    <mergeCell ref="L101:L104"/>
    <mergeCell ref="K101:K104"/>
    <mergeCell ref="I101:I104"/>
    <mergeCell ref="H101:H104"/>
    <mergeCell ref="D101:D104"/>
    <mergeCell ref="C101:C104"/>
    <mergeCell ref="B101:B104"/>
    <mergeCell ref="M151:M153"/>
    <mergeCell ref="L151:L153"/>
    <mergeCell ref="K151:K153"/>
    <mergeCell ref="I151:I153"/>
    <mergeCell ref="H151:H153"/>
    <mergeCell ref="L161:L163"/>
    <mergeCell ref="D124:D127"/>
    <mergeCell ref="M124:M127"/>
    <mergeCell ref="L124:L127"/>
    <mergeCell ref="K124:K127"/>
    <mergeCell ref="I124:I127"/>
    <mergeCell ref="H124:H127"/>
    <mergeCell ref="J124:J127"/>
    <mergeCell ref="M161:M163"/>
    <mergeCell ref="H135:H137"/>
    <mergeCell ref="I135:I137"/>
    <mergeCell ref="J135:J137"/>
    <mergeCell ref="K135:K137"/>
    <mergeCell ref="L135:L137"/>
    <mergeCell ref="M135:M137"/>
    <mergeCell ref="L144:L146"/>
    <mergeCell ref="M144:M146"/>
    <mergeCell ref="M121:M123"/>
    <mergeCell ref="B128:B131"/>
    <mergeCell ref="C128:C131"/>
    <mergeCell ref="D128:D131"/>
    <mergeCell ref="H128:H131"/>
    <mergeCell ref="B121:B123"/>
    <mergeCell ref="C121:C123"/>
    <mergeCell ref="I128:I131"/>
    <mergeCell ref="C124:C127"/>
    <mergeCell ref="B124:B127"/>
    <mergeCell ref="D121:D123"/>
    <mergeCell ref="H121:H123"/>
    <mergeCell ref="I121:I123"/>
    <mergeCell ref="M226:M228"/>
    <mergeCell ref="L226:L228"/>
    <mergeCell ref="K226:K228"/>
    <mergeCell ref="I226:I228"/>
    <mergeCell ref="H226:H228"/>
    <mergeCell ref="D226:D228"/>
    <mergeCell ref="C226:C228"/>
    <mergeCell ref="B226:B228"/>
    <mergeCell ref="C164:C167"/>
    <mergeCell ref="B164:B167"/>
    <mergeCell ref="B168:B171"/>
    <mergeCell ref="C168:C171"/>
    <mergeCell ref="M220:M222"/>
    <mergeCell ref="L220:L222"/>
    <mergeCell ref="K220:K222"/>
    <mergeCell ref="I220:I222"/>
    <mergeCell ref="H220:H222"/>
    <mergeCell ref="D220:D222"/>
    <mergeCell ref="C220:C222"/>
    <mergeCell ref="B220:B222"/>
    <mergeCell ref="B180:B182"/>
    <mergeCell ref="C180:C182"/>
    <mergeCell ref="D180:D182"/>
    <mergeCell ref="D183:D184"/>
    <mergeCell ref="M230:M232"/>
    <mergeCell ref="L230:L232"/>
    <mergeCell ref="K230:K232"/>
    <mergeCell ref="I230:I232"/>
    <mergeCell ref="H230:H232"/>
    <mergeCell ref="D230:D232"/>
    <mergeCell ref="C230:C232"/>
    <mergeCell ref="B230:B232"/>
    <mergeCell ref="C233:C235"/>
    <mergeCell ref="B233:B235"/>
    <mergeCell ref="M233:M235"/>
    <mergeCell ref="L233:L235"/>
    <mergeCell ref="K233:K235"/>
    <mergeCell ref="C236:C238"/>
    <mergeCell ref="B236:B238"/>
    <mergeCell ref="H196:H201"/>
    <mergeCell ref="H202:H207"/>
    <mergeCell ref="I233:I235"/>
    <mergeCell ref="H233:H235"/>
    <mergeCell ref="D233:D235"/>
    <mergeCell ref="C208:C211"/>
    <mergeCell ref="B208:B211"/>
    <mergeCell ref="H208:H211"/>
    <mergeCell ref="H212:H213"/>
    <mergeCell ref="H214:H216"/>
    <mergeCell ref="D214:D216"/>
    <mergeCell ref="C214:C216"/>
    <mergeCell ref="B214:B216"/>
    <mergeCell ref="I214:I216"/>
    <mergeCell ref="E220:E222"/>
    <mergeCell ref="B223:B225"/>
    <mergeCell ref="C223:C225"/>
    <mergeCell ref="D223:D225"/>
    <mergeCell ref="E223:E225"/>
    <mergeCell ref="H223:H225"/>
    <mergeCell ref="M236:M238"/>
    <mergeCell ref="L236:L238"/>
    <mergeCell ref="K236:K238"/>
    <mergeCell ref="I236:I238"/>
    <mergeCell ref="H236:H238"/>
    <mergeCell ref="D236:D238"/>
    <mergeCell ref="M242:M244"/>
    <mergeCell ref="C202:C207"/>
    <mergeCell ref="D202:D207"/>
    <mergeCell ref="D208:D211"/>
    <mergeCell ref="M239:M241"/>
    <mergeCell ref="L239:L241"/>
    <mergeCell ref="K239:K241"/>
    <mergeCell ref="I239:I241"/>
    <mergeCell ref="H239:H241"/>
    <mergeCell ref="D239:D241"/>
    <mergeCell ref="C239:C241"/>
    <mergeCell ref="M202:M207"/>
    <mergeCell ref="K208:K211"/>
    <mergeCell ref="K212:K213"/>
    <mergeCell ref="K214:K216"/>
    <mergeCell ref="I223:I225"/>
    <mergeCell ref="K223:K225"/>
    <mergeCell ref="L223:L225"/>
    <mergeCell ref="B239:B241"/>
    <mergeCell ref="M246:M248"/>
    <mergeCell ref="L246:L248"/>
    <mergeCell ref="K246:K248"/>
    <mergeCell ref="I246:I248"/>
    <mergeCell ref="H246:H248"/>
    <mergeCell ref="D246:D248"/>
    <mergeCell ref="C246:C248"/>
    <mergeCell ref="B246:B248"/>
    <mergeCell ref="B242:B244"/>
    <mergeCell ref="C242:C244"/>
    <mergeCell ref="D242:D244"/>
    <mergeCell ref="E242:E244"/>
    <mergeCell ref="H242:H244"/>
    <mergeCell ref="I242:I244"/>
    <mergeCell ref="K242:K244"/>
    <mergeCell ref="L242:L244"/>
    <mergeCell ref="I180:I182"/>
    <mergeCell ref="I183:I184"/>
    <mergeCell ref="I185:I188"/>
    <mergeCell ref="I189:I191"/>
    <mergeCell ref="I192:I195"/>
    <mergeCell ref="I196:I201"/>
    <mergeCell ref="I202:I207"/>
    <mergeCell ref="I208:I211"/>
    <mergeCell ref="I212:I213"/>
    <mergeCell ref="L180:L182"/>
    <mergeCell ref="L212:L213"/>
    <mergeCell ref="L214:L216"/>
    <mergeCell ref="K180:K182"/>
    <mergeCell ref="K183:K184"/>
    <mergeCell ref="K185:K188"/>
    <mergeCell ref="K189:K191"/>
    <mergeCell ref="K192:K195"/>
    <mergeCell ref="K196:K201"/>
    <mergeCell ref="K202:K207"/>
    <mergeCell ref="L183:L184"/>
    <mergeCell ref="L185:L188"/>
    <mergeCell ref="L189:L191"/>
    <mergeCell ref="L192:L195"/>
    <mergeCell ref="L196:L201"/>
    <mergeCell ref="L202:L207"/>
    <mergeCell ref="L208:L211"/>
    <mergeCell ref="M223:M225"/>
    <mergeCell ref="B2:U2"/>
    <mergeCell ref="B3:U3"/>
    <mergeCell ref="B4:U4"/>
    <mergeCell ref="M208:M211"/>
    <mergeCell ref="M212:M213"/>
    <mergeCell ref="M214:M216"/>
    <mergeCell ref="H105:H108"/>
    <mergeCell ref="B105:B108"/>
    <mergeCell ref="C105:C108"/>
    <mergeCell ref="D105:D108"/>
    <mergeCell ref="I105:I108"/>
    <mergeCell ref="K105:K108"/>
    <mergeCell ref="L105:L108"/>
    <mergeCell ref="M105:M108"/>
    <mergeCell ref="M180:M182"/>
    <mergeCell ref="M183:M184"/>
    <mergeCell ref="M185:M188"/>
    <mergeCell ref="M189:M191"/>
    <mergeCell ref="M192:M195"/>
    <mergeCell ref="M196:M201"/>
    <mergeCell ref="E9:E12"/>
    <mergeCell ref="E16:E19"/>
    <mergeCell ref="E13:E15"/>
    <mergeCell ref="B192:B195"/>
    <mergeCell ref="C192:C195"/>
    <mergeCell ref="H180:H182"/>
    <mergeCell ref="H183:H184"/>
    <mergeCell ref="H185:H188"/>
    <mergeCell ref="H189:H191"/>
    <mergeCell ref="H192:H195"/>
    <mergeCell ref="B212:B213"/>
    <mergeCell ref="C212:C213"/>
    <mergeCell ref="D212:D213"/>
    <mergeCell ref="D192:D195"/>
    <mergeCell ref="D196:D201"/>
    <mergeCell ref="C196:C201"/>
    <mergeCell ref="B196:B201"/>
    <mergeCell ref="B202:B207"/>
    <mergeCell ref="C183:C184"/>
    <mergeCell ref="B183:B184"/>
    <mergeCell ref="B185:B188"/>
    <mergeCell ref="C185:C188"/>
    <mergeCell ref="D185:D188"/>
    <mergeCell ref="D189:D191"/>
    <mergeCell ref="C189:C191"/>
    <mergeCell ref="B189:B191"/>
  </mergeCells>
  <dataValidations count="1">
    <dataValidation errorStyle="information" allowBlank="1" showInputMessage="1" showErrorMessage="1" sqref="D58 D60 D63 D164:D179"/>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tabColor rgb="FFFF0000"/>
  </sheetPr>
  <dimension ref="A1:Q470"/>
  <sheetViews>
    <sheetView showGridLines="0" zoomScaleNormal="100" workbookViewId="0">
      <selection activeCell="A12" sqref="A12"/>
    </sheetView>
  </sheetViews>
  <sheetFormatPr baseColWidth="10" defaultRowHeight="15"/>
  <cols>
    <col min="1" max="1" width="47.140625" customWidth="1"/>
    <col min="2" max="2" width="21.140625" customWidth="1"/>
    <col min="3" max="4" width="7.42578125" customWidth="1"/>
    <col min="5" max="5" width="9.42578125" customWidth="1"/>
    <col min="6" max="6" width="38.7109375" customWidth="1"/>
    <col min="7" max="7" width="23.140625" customWidth="1"/>
    <col min="8" max="8" width="44.42578125" customWidth="1"/>
    <col min="9" max="9" width="23.140625" bestFit="1" customWidth="1"/>
  </cols>
  <sheetData>
    <row r="1" spans="1:5">
      <c r="A1" s="19" t="s">
        <v>72</v>
      </c>
    </row>
    <row r="3" spans="1:5">
      <c r="A3" s="405" t="s">
        <v>887</v>
      </c>
    </row>
    <row r="4" spans="1:5">
      <c r="A4" s="399" t="s">
        <v>57</v>
      </c>
      <c r="D4" s="15"/>
      <c r="E4" s="16"/>
    </row>
    <row r="5" spans="1:5">
      <c r="A5" s="399" t="s">
        <v>63</v>
      </c>
      <c r="D5" s="15"/>
      <c r="E5" s="16"/>
    </row>
    <row r="6" spans="1:5">
      <c r="A6" s="399" t="s">
        <v>58</v>
      </c>
      <c r="D6" s="15"/>
      <c r="E6" s="16"/>
    </row>
    <row r="7" spans="1:5">
      <c r="A7" s="399" t="s">
        <v>59</v>
      </c>
      <c r="D7" s="15"/>
      <c r="E7" s="16"/>
    </row>
    <row r="8" spans="1:5">
      <c r="A8" s="399" t="s">
        <v>60</v>
      </c>
      <c r="D8" s="15"/>
      <c r="E8" s="16"/>
    </row>
    <row r="9" spans="1:5">
      <c r="A9" s="399" t="s">
        <v>61</v>
      </c>
      <c r="D9" s="15"/>
      <c r="E9" s="16"/>
    </row>
    <row r="10" spans="1:5">
      <c r="A10" s="399" t="s">
        <v>64</v>
      </c>
      <c r="D10" s="15"/>
      <c r="E10" s="16"/>
    </row>
    <row r="11" spans="1:5">
      <c r="A11" s="399" t="s">
        <v>167</v>
      </c>
      <c r="D11" s="15"/>
      <c r="E11" s="16"/>
    </row>
    <row r="12" spans="1:5">
      <c r="A12" s="399" t="s">
        <v>177</v>
      </c>
      <c r="D12" s="15"/>
      <c r="E12" s="16"/>
    </row>
    <row r="13" spans="1:5" s="18" customFormat="1">
      <c r="A13" s="399" t="s">
        <v>133</v>
      </c>
      <c r="B13"/>
      <c r="D13" s="15"/>
      <c r="E13" s="16"/>
    </row>
    <row r="14" spans="1:5">
      <c r="A14" s="399" t="s">
        <v>164</v>
      </c>
      <c r="D14" s="15"/>
      <c r="E14" s="16"/>
    </row>
    <row r="15" spans="1:5">
      <c r="A15" s="399" t="s">
        <v>137</v>
      </c>
      <c r="D15" s="15"/>
      <c r="E15" s="16"/>
    </row>
    <row r="16" spans="1:5">
      <c r="A16" s="399" t="s">
        <v>314</v>
      </c>
      <c r="D16" s="15"/>
      <c r="E16" s="16"/>
    </row>
    <row r="17" spans="1:17" s="58" customFormat="1">
      <c r="A17" s="399" t="s">
        <v>233</v>
      </c>
      <c r="B17"/>
      <c r="D17" s="15"/>
      <c r="E17" s="16"/>
    </row>
    <row r="18" spans="1:17" s="58" customFormat="1">
      <c r="A18"/>
      <c r="B18"/>
      <c r="D18" s="15"/>
      <c r="E18" s="16"/>
    </row>
    <row r="19" spans="1:17" s="58" customFormat="1">
      <c r="A19" s="100"/>
      <c r="B19" s="96"/>
      <c r="D19" s="15"/>
      <c r="E19" s="16"/>
    </row>
    <row r="20" spans="1:17" ht="45">
      <c r="A20" s="404" t="s">
        <v>887</v>
      </c>
      <c r="B20" s="400" t="s">
        <v>70</v>
      </c>
      <c r="D20" s="15"/>
      <c r="E20" s="16"/>
    </row>
    <row r="21" spans="1:17">
      <c r="A21" s="399" t="s">
        <v>889</v>
      </c>
      <c r="B21" s="401" t="e">
        <v>#VALUE!</v>
      </c>
      <c r="D21" s="15"/>
      <c r="E21" s="16"/>
    </row>
    <row r="22" spans="1:17">
      <c r="A22" s="399" t="s">
        <v>57</v>
      </c>
      <c r="B22" s="401">
        <v>0.21249999999999999</v>
      </c>
      <c r="D22" s="15"/>
      <c r="E22" s="16"/>
    </row>
    <row r="23" spans="1:17">
      <c r="A23" s="399" t="s">
        <v>58</v>
      </c>
      <c r="B23" s="401">
        <v>0.20915384615384613</v>
      </c>
    </row>
    <row r="24" spans="1:17">
      <c r="A24" s="399" t="s">
        <v>59</v>
      </c>
      <c r="B24" s="401">
        <v>0.5</v>
      </c>
    </row>
    <row r="25" spans="1:17">
      <c r="A25" s="399" t="s">
        <v>61</v>
      </c>
      <c r="B25" s="401">
        <v>2.2500000000000003E-3</v>
      </c>
    </row>
    <row r="26" spans="1:17">
      <c r="A26" s="399" t="s">
        <v>64</v>
      </c>
      <c r="B26" s="401">
        <v>5.0999999999999997E-2</v>
      </c>
    </row>
    <row r="27" spans="1:17">
      <c r="A27" s="399" t="s">
        <v>167</v>
      </c>
      <c r="B27" s="401">
        <v>0</v>
      </c>
    </row>
    <row r="28" spans="1:17">
      <c r="A28" s="399" t="s">
        <v>177</v>
      </c>
      <c r="B28" s="401">
        <v>0.20074999999999998</v>
      </c>
    </row>
    <row r="29" spans="1:17">
      <c r="A29" s="399" t="s">
        <v>133</v>
      </c>
      <c r="B29" s="401">
        <v>9.1666666666666674E-2</v>
      </c>
    </row>
    <row r="30" spans="1:17" s="18" customFormat="1">
      <c r="A30" s="399" t="s">
        <v>164</v>
      </c>
      <c r="B30" s="401">
        <v>0.5</v>
      </c>
      <c r="D30"/>
      <c r="E30"/>
    </row>
    <row r="31" spans="1:17" s="58" customFormat="1">
      <c r="A31" s="399" t="s">
        <v>137</v>
      </c>
      <c r="B31" s="401">
        <v>0.15</v>
      </c>
      <c r="Q31" s="16"/>
    </row>
    <row r="32" spans="1:17" s="18" customFormat="1">
      <c r="A32" s="399" t="s">
        <v>647</v>
      </c>
      <c r="B32" s="401">
        <v>0</v>
      </c>
      <c r="F32"/>
      <c r="G32"/>
      <c r="H32"/>
      <c r="I32"/>
    </row>
    <row r="33" spans="1:9" s="18" customFormat="1">
      <c r="A33" s="399" t="s">
        <v>233</v>
      </c>
      <c r="B33" s="401">
        <v>0.35600000000000009</v>
      </c>
      <c r="F33" s="58"/>
      <c r="G33" s="58"/>
      <c r="H33" s="58"/>
      <c r="I33" s="58"/>
    </row>
    <row r="34" spans="1:9" s="18" customFormat="1">
      <c r="A34" s="399" t="s">
        <v>60</v>
      </c>
      <c r="B34" s="401">
        <v>0</v>
      </c>
      <c r="F34" s="58"/>
      <c r="G34" s="58"/>
      <c r="H34" s="58"/>
      <c r="I34" s="58"/>
    </row>
    <row r="35" spans="1:9" s="18" customFormat="1">
      <c r="A35" s="100"/>
      <c r="B35" s="101"/>
      <c r="F35" s="58"/>
      <c r="G35" s="58"/>
      <c r="H35" s="58"/>
      <c r="I35" s="58"/>
    </row>
    <row r="36" spans="1:9" s="18" customFormat="1">
      <c r="A36" s="100"/>
      <c r="B36" s="101"/>
      <c r="F36" s="58"/>
      <c r="G36" s="58"/>
      <c r="H36" s="58"/>
      <c r="I36" s="58"/>
    </row>
    <row r="37" spans="1:9">
      <c r="A37" s="405" t="s">
        <v>96</v>
      </c>
      <c r="B37" s="274" t="s">
        <v>97</v>
      </c>
    </row>
    <row r="38" spans="1:9">
      <c r="A38" s="274" t="s">
        <v>73</v>
      </c>
      <c r="B38" s="402">
        <v>60</v>
      </c>
      <c r="C38" s="40"/>
    </row>
    <row r="39" spans="1:9">
      <c r="A39" s="274" t="s">
        <v>74</v>
      </c>
      <c r="B39" s="402">
        <v>15</v>
      </c>
      <c r="C39" s="40"/>
    </row>
    <row r="40" spans="1:9">
      <c r="A40" s="274" t="s">
        <v>76</v>
      </c>
      <c r="B40" s="402">
        <v>75</v>
      </c>
    </row>
    <row r="45" spans="1:9">
      <c r="A45" s="14" t="s">
        <v>75</v>
      </c>
      <c r="B45" s="14" t="s">
        <v>888</v>
      </c>
    </row>
    <row r="46" spans="1:9">
      <c r="A46" s="405" t="s">
        <v>1</v>
      </c>
      <c r="B46" s="274" t="s">
        <v>73</v>
      </c>
      <c r="C46" s="274" t="s">
        <v>74</v>
      </c>
      <c r="D46" s="274" t="s">
        <v>76</v>
      </c>
    </row>
    <row r="47" spans="1:9">
      <c r="A47" s="399" t="s">
        <v>57</v>
      </c>
      <c r="B47" s="402">
        <v>1</v>
      </c>
      <c r="C47" s="402"/>
      <c r="D47" s="402">
        <v>1</v>
      </c>
    </row>
    <row r="48" spans="1:9">
      <c r="A48" s="399" t="s">
        <v>63</v>
      </c>
      <c r="B48" s="402">
        <v>2</v>
      </c>
      <c r="C48" s="402">
        <v>4</v>
      </c>
      <c r="D48" s="402">
        <v>6</v>
      </c>
    </row>
    <row r="49" spans="1:5">
      <c r="A49" s="399" t="s">
        <v>58</v>
      </c>
      <c r="B49" s="402">
        <v>13</v>
      </c>
      <c r="C49" s="402"/>
      <c r="D49" s="402">
        <v>13</v>
      </c>
    </row>
    <row r="50" spans="1:5">
      <c r="A50" s="399" t="s">
        <v>59</v>
      </c>
      <c r="B50" s="402">
        <v>3</v>
      </c>
      <c r="C50" s="402">
        <v>1</v>
      </c>
      <c r="D50" s="402">
        <v>4</v>
      </c>
    </row>
    <row r="51" spans="1:5">
      <c r="A51" s="399" t="s">
        <v>60</v>
      </c>
      <c r="B51" s="402">
        <v>5</v>
      </c>
      <c r="C51" s="402">
        <v>3</v>
      </c>
      <c r="D51" s="402">
        <v>8</v>
      </c>
    </row>
    <row r="52" spans="1:5">
      <c r="A52" s="399" t="s">
        <v>61</v>
      </c>
      <c r="B52" s="402">
        <v>5</v>
      </c>
      <c r="C52" s="402">
        <v>4</v>
      </c>
      <c r="D52" s="402">
        <v>9</v>
      </c>
    </row>
    <row r="53" spans="1:5">
      <c r="A53" s="399" t="s">
        <v>64</v>
      </c>
      <c r="B53" s="402">
        <v>4</v>
      </c>
      <c r="C53" s="402">
        <v>1</v>
      </c>
      <c r="D53" s="402">
        <v>5</v>
      </c>
    </row>
    <row r="54" spans="1:5">
      <c r="A54" s="399" t="s">
        <v>167</v>
      </c>
      <c r="B54" s="402">
        <v>5</v>
      </c>
      <c r="C54" s="402">
        <v>1</v>
      </c>
      <c r="D54" s="402">
        <v>6</v>
      </c>
    </row>
    <row r="55" spans="1:5">
      <c r="A55" s="399" t="s">
        <v>177</v>
      </c>
      <c r="B55" s="402">
        <v>6</v>
      </c>
      <c r="C55" s="402"/>
      <c r="D55" s="402">
        <v>6</v>
      </c>
    </row>
    <row r="56" spans="1:5">
      <c r="A56" s="399" t="s">
        <v>133</v>
      </c>
      <c r="B56" s="402">
        <v>2</v>
      </c>
      <c r="C56" s="402"/>
      <c r="D56" s="402">
        <v>2</v>
      </c>
    </row>
    <row r="57" spans="1:5">
      <c r="A57" s="399" t="s">
        <v>164</v>
      </c>
      <c r="B57" s="402">
        <v>1</v>
      </c>
      <c r="C57" s="402"/>
      <c r="D57" s="402">
        <v>1</v>
      </c>
    </row>
    <row r="58" spans="1:5">
      <c r="A58" s="399" t="s">
        <v>137</v>
      </c>
      <c r="B58" s="402">
        <v>4</v>
      </c>
      <c r="C58" s="402"/>
      <c r="D58" s="402">
        <v>4</v>
      </c>
    </row>
    <row r="59" spans="1:5">
      <c r="A59" s="399" t="s">
        <v>314</v>
      </c>
      <c r="B59" s="402">
        <v>2</v>
      </c>
      <c r="C59" s="402"/>
      <c r="D59" s="402">
        <v>2</v>
      </c>
    </row>
    <row r="60" spans="1:5">
      <c r="A60" s="399" t="s">
        <v>233</v>
      </c>
      <c r="B60" s="402">
        <v>7</v>
      </c>
      <c r="C60" s="402">
        <v>1</v>
      </c>
      <c r="D60" s="402">
        <v>8</v>
      </c>
    </row>
    <row r="61" spans="1:5" s="58" customFormat="1">
      <c r="A61" s="274" t="s">
        <v>76</v>
      </c>
      <c r="B61" s="402">
        <v>60</v>
      </c>
      <c r="C61" s="402">
        <v>15</v>
      </c>
      <c r="D61" s="402">
        <v>75</v>
      </c>
      <c r="E61"/>
    </row>
    <row r="62" spans="1:5" s="58" customFormat="1">
      <c r="A62"/>
      <c r="B62"/>
      <c r="C62"/>
      <c r="D62"/>
      <c r="E62" s="99"/>
    </row>
    <row r="63" spans="1:5" s="58" customFormat="1">
      <c r="B63" s="97"/>
      <c r="C63" s="27"/>
      <c r="D63" s="98"/>
      <c r="E63" s="99"/>
    </row>
    <row r="64" spans="1:5" s="58" customFormat="1">
      <c r="B64" s="97"/>
      <c r="C64" s="27"/>
      <c r="D64" s="98"/>
      <c r="E64" s="26"/>
    </row>
    <row r="65" spans="1:10">
      <c r="A65" s="404" t="s">
        <v>114</v>
      </c>
      <c r="E65" s="26"/>
    </row>
    <row r="66" spans="1:10">
      <c r="A66" s="403" t="s">
        <v>57</v>
      </c>
      <c r="I66" s="50"/>
      <c r="J66" s="50"/>
    </row>
    <row r="67" spans="1:10">
      <c r="A67" s="68" t="s">
        <v>63</v>
      </c>
      <c r="I67" s="50"/>
      <c r="J67" s="50"/>
    </row>
    <row r="68" spans="1:10">
      <c r="A68" s="68" t="s">
        <v>58</v>
      </c>
      <c r="I68" s="50"/>
      <c r="J68" s="50"/>
    </row>
    <row r="69" spans="1:10">
      <c r="A69" s="68" t="s">
        <v>59</v>
      </c>
      <c r="I69" s="50"/>
      <c r="J69" s="50"/>
    </row>
    <row r="70" spans="1:10">
      <c r="A70" s="68" t="s">
        <v>60</v>
      </c>
      <c r="I70" s="50"/>
      <c r="J70" s="50"/>
    </row>
    <row r="71" spans="1:10">
      <c r="A71" s="68" t="s">
        <v>61</v>
      </c>
      <c r="E71" t="s">
        <v>126</v>
      </c>
      <c r="I71" s="50"/>
      <c r="J71" s="50"/>
    </row>
    <row r="72" spans="1:10">
      <c r="A72" s="68" t="s">
        <v>64</v>
      </c>
      <c r="I72" s="50"/>
      <c r="J72" s="50"/>
    </row>
    <row r="73" spans="1:10">
      <c r="A73" s="68" t="s">
        <v>167</v>
      </c>
      <c r="I73" s="50"/>
      <c r="J73" s="49"/>
    </row>
    <row r="74" spans="1:10">
      <c r="A74" s="68" t="s">
        <v>177</v>
      </c>
      <c r="I74" s="50"/>
      <c r="J74" s="49"/>
    </row>
    <row r="75" spans="1:10">
      <c r="A75" s="68" t="s">
        <v>133</v>
      </c>
    </row>
    <row r="76" spans="1:10">
      <c r="A76" s="68" t="s">
        <v>164</v>
      </c>
    </row>
    <row r="77" spans="1:10">
      <c r="A77" s="68" t="s">
        <v>137</v>
      </c>
    </row>
    <row r="78" spans="1:10" s="58" customFormat="1">
      <c r="A78" s="68" t="s">
        <v>314</v>
      </c>
      <c r="B78"/>
      <c r="C78"/>
      <c r="D78"/>
    </row>
    <row r="79" spans="1:10" s="58" customFormat="1">
      <c r="A79" s="69" t="s">
        <v>233</v>
      </c>
      <c r="B79"/>
      <c r="C79"/>
      <c r="D79"/>
    </row>
    <row r="80" spans="1:10">
      <c r="A80" s="597" t="s">
        <v>87</v>
      </c>
    </row>
    <row r="81" spans="1:5" ht="61.5" customHeight="1">
      <c r="A81" s="595" t="s">
        <v>46</v>
      </c>
    </row>
    <row r="82" spans="1:5" ht="61.5" customHeight="1">
      <c r="A82" s="596" t="s">
        <v>44</v>
      </c>
    </row>
    <row r="83" spans="1:5" s="58" customFormat="1" ht="61.5" customHeight="1" thickBot="1">
      <c r="A83" s="95"/>
      <c r="B83" s="72"/>
    </row>
    <row r="84" spans="1:5" ht="15.75" thickBot="1">
      <c r="A84" s="94" t="s">
        <v>115</v>
      </c>
      <c r="B84" s="70" t="s">
        <v>113</v>
      </c>
    </row>
    <row r="85" spans="1:5" ht="15.75" thickBot="1"/>
    <row r="86" spans="1:5" ht="15.75" thickBot="1">
      <c r="A86" s="30" t="s">
        <v>4</v>
      </c>
      <c r="B86" s="31" t="s">
        <v>50</v>
      </c>
    </row>
    <row r="87" spans="1:5" ht="15.75" thickBot="1">
      <c r="A87" s="29" t="s">
        <v>21</v>
      </c>
      <c r="B87" s="70" t="s">
        <v>112</v>
      </c>
      <c r="E87" t="s">
        <v>127</v>
      </c>
    </row>
    <row r="88" spans="1:5" ht="15.75" thickBot="1">
      <c r="A88" s="29" t="s">
        <v>98</v>
      </c>
      <c r="B88" s="28" t="s">
        <v>886</v>
      </c>
    </row>
    <row r="89" spans="1:5" ht="15.75" thickBot="1">
      <c r="A89" s="29" t="s">
        <v>99</v>
      </c>
      <c r="B89" s="28" t="s">
        <v>963</v>
      </c>
    </row>
    <row r="90" spans="1:5" ht="15.75" thickBot="1">
      <c r="A90" s="29" t="s">
        <v>100</v>
      </c>
      <c r="B90" s="28" t="s">
        <v>886</v>
      </c>
    </row>
    <row r="91" spans="1:5" ht="15.75" thickBot="1">
      <c r="A91" s="29" t="s">
        <v>101</v>
      </c>
      <c r="B91" s="28" t="s">
        <v>886</v>
      </c>
    </row>
    <row r="92" spans="1:5" ht="15.75" thickBot="1">
      <c r="A92" s="29" t="s">
        <v>102</v>
      </c>
      <c r="B92" s="28" t="s">
        <v>886</v>
      </c>
    </row>
    <row r="93" spans="1:5" ht="15.75" thickBot="1">
      <c r="A93" s="29" t="s">
        <v>259</v>
      </c>
      <c r="B93" s="28" t="s">
        <v>886</v>
      </c>
    </row>
    <row r="94" spans="1:5" ht="30.75" thickBot="1">
      <c r="A94" s="29" t="s">
        <v>260</v>
      </c>
      <c r="B94" s="70" t="s">
        <v>112</v>
      </c>
    </row>
    <row r="95" spans="1:5" ht="15.75" thickBot="1">
      <c r="A95" s="29" t="s">
        <v>103</v>
      </c>
      <c r="B95" s="28" t="s">
        <v>886</v>
      </c>
    </row>
    <row r="96" spans="1:5" ht="30.75" thickBot="1">
      <c r="A96" s="29" t="s">
        <v>104</v>
      </c>
      <c r="B96" s="28" t="s">
        <v>112</v>
      </c>
    </row>
    <row r="97" spans="1:2" ht="15.75" thickBot="1">
      <c r="A97" s="29" t="s">
        <v>105</v>
      </c>
      <c r="B97" s="70" t="s">
        <v>112</v>
      </c>
    </row>
    <row r="98" spans="1:2" ht="15.75" thickBot="1">
      <c r="A98" s="70" t="s">
        <v>144</v>
      </c>
      <c r="B98" s="70" t="s">
        <v>885</v>
      </c>
    </row>
    <row r="99" spans="1:2" ht="30.75" thickBot="1">
      <c r="A99" s="70" t="s">
        <v>220</v>
      </c>
      <c r="B99" s="70" t="s">
        <v>886</v>
      </c>
    </row>
    <row r="100" spans="1:2" ht="15.75" thickBot="1">
      <c r="A100" s="70" t="s">
        <v>224</v>
      </c>
      <c r="B100" s="70" t="s">
        <v>886</v>
      </c>
    </row>
    <row r="101" spans="1:2" ht="15.75" thickBot="1">
      <c r="A101" s="70" t="s">
        <v>226</v>
      </c>
      <c r="B101" s="70" t="s">
        <v>112</v>
      </c>
    </row>
    <row r="102" spans="1:2" ht="45.75" thickBot="1">
      <c r="A102" s="70" t="s">
        <v>206</v>
      </c>
      <c r="B102" s="70" t="s">
        <v>886</v>
      </c>
    </row>
    <row r="103" spans="1:2" ht="30.75" thickBot="1">
      <c r="A103" s="70" t="s">
        <v>151</v>
      </c>
      <c r="B103" s="70" t="s">
        <v>112</v>
      </c>
    </row>
    <row r="104" spans="1:2" ht="30.75" thickBot="1">
      <c r="A104" s="70" t="s">
        <v>156</v>
      </c>
      <c r="B104" s="70" t="s">
        <v>112</v>
      </c>
    </row>
    <row r="105" spans="1:2" ht="30.75" thickBot="1">
      <c r="A105" s="70" t="s">
        <v>157</v>
      </c>
      <c r="B105" s="70" t="s">
        <v>963</v>
      </c>
    </row>
    <row r="106" spans="1:2" ht="15.75" thickBot="1">
      <c r="A106" s="70" t="s">
        <v>154</v>
      </c>
      <c r="B106" s="70" t="s">
        <v>885</v>
      </c>
    </row>
    <row r="107" spans="1:2" ht="30.75" thickBot="1">
      <c r="A107" s="70" t="s">
        <v>588</v>
      </c>
      <c r="B107" s="70" t="s">
        <v>886</v>
      </c>
    </row>
    <row r="108" spans="1:2" ht="15.75" thickBot="1">
      <c r="A108" s="70" t="s">
        <v>593</v>
      </c>
      <c r="B108" s="70" t="s">
        <v>886</v>
      </c>
    </row>
    <row r="109" spans="1:2" ht="15.75" thickBot="1">
      <c r="A109" s="70" t="s">
        <v>596</v>
      </c>
      <c r="B109" s="70" t="s">
        <v>886</v>
      </c>
    </row>
    <row r="110" spans="1:2" ht="120.75" thickBot="1">
      <c r="A110" s="70" t="s">
        <v>600</v>
      </c>
      <c r="B110" s="70" t="s">
        <v>886</v>
      </c>
    </row>
    <row r="111" spans="1:2" ht="30.75" thickBot="1">
      <c r="A111" s="70" t="s">
        <v>313</v>
      </c>
      <c r="B111" s="70" t="s">
        <v>886</v>
      </c>
    </row>
    <row r="112" spans="1:2" ht="45.75" thickBot="1">
      <c r="A112" s="70" t="s">
        <v>337</v>
      </c>
      <c r="B112" s="70" t="s">
        <v>886</v>
      </c>
    </row>
    <row r="113" spans="1:2" ht="45.75" thickBot="1">
      <c r="A113" s="70" t="s">
        <v>339</v>
      </c>
      <c r="B113" s="70" t="s">
        <v>112</v>
      </c>
    </row>
    <row r="114" spans="1:2" ht="30.75" thickBot="1">
      <c r="A114" s="70" t="s">
        <v>340</v>
      </c>
      <c r="B114" s="70" t="s">
        <v>963</v>
      </c>
    </row>
    <row r="115" spans="1:2" ht="30.75" thickBot="1">
      <c r="A115" s="70" t="s">
        <v>342</v>
      </c>
      <c r="B115" s="70" t="s">
        <v>886</v>
      </c>
    </row>
    <row r="116" spans="1:2" ht="30.75" thickBot="1">
      <c r="A116" s="70" t="s">
        <v>343</v>
      </c>
      <c r="B116" s="70" t="s">
        <v>112</v>
      </c>
    </row>
    <row r="117" spans="1:2" ht="30.75" thickBot="1">
      <c r="A117" s="70" t="s">
        <v>344</v>
      </c>
      <c r="B117" s="70" t="s">
        <v>886</v>
      </c>
    </row>
    <row r="118" spans="1:2" ht="45.75" thickBot="1">
      <c r="A118" s="70" t="s">
        <v>347</v>
      </c>
      <c r="B118" s="70" t="s">
        <v>886</v>
      </c>
    </row>
    <row r="119" spans="1:2" ht="30.75" thickBot="1">
      <c r="A119" s="70" t="s">
        <v>349</v>
      </c>
      <c r="B119" s="70" t="s">
        <v>112</v>
      </c>
    </row>
    <row r="120" spans="1:2" ht="15.75" thickBot="1">
      <c r="A120" s="70" t="s">
        <v>352</v>
      </c>
      <c r="B120" s="70" t="s">
        <v>112</v>
      </c>
    </row>
    <row r="121" spans="1:2" ht="15.75" thickBot="1">
      <c r="A121" s="70" t="s">
        <v>354</v>
      </c>
      <c r="B121" s="70" t="s">
        <v>112</v>
      </c>
    </row>
    <row r="122" spans="1:2" ht="30.75" thickBot="1">
      <c r="A122" s="70" t="s">
        <v>356</v>
      </c>
      <c r="B122" s="70" t="s">
        <v>886</v>
      </c>
    </row>
    <row r="123" spans="1:2" ht="30.75" thickBot="1">
      <c r="A123" s="70" t="s">
        <v>359</v>
      </c>
      <c r="B123" s="70" t="s">
        <v>886</v>
      </c>
    </row>
    <row r="124" spans="1:2" ht="15.75" thickBot="1">
      <c r="A124" s="70" t="s">
        <v>361</v>
      </c>
      <c r="B124" s="70" t="s">
        <v>112</v>
      </c>
    </row>
    <row r="125" spans="1:2" ht="60.75" thickBot="1">
      <c r="A125" s="70" t="s">
        <v>315</v>
      </c>
      <c r="B125" s="70" t="s">
        <v>112</v>
      </c>
    </row>
    <row r="126" spans="1:2" ht="15.75" thickBot="1">
      <c r="A126" s="70" t="s">
        <v>469</v>
      </c>
      <c r="B126" s="70" t="s">
        <v>886</v>
      </c>
    </row>
    <row r="127" spans="1:2" ht="30.75" thickBot="1">
      <c r="A127" s="70" t="s">
        <v>471</v>
      </c>
      <c r="B127" s="70" t="s">
        <v>886</v>
      </c>
    </row>
    <row r="128" spans="1:2" ht="15.75" thickBot="1">
      <c r="A128" s="70" t="s">
        <v>473</v>
      </c>
      <c r="B128" s="70" t="s">
        <v>886</v>
      </c>
    </row>
    <row r="129" spans="1:2" ht="15.75" thickBot="1">
      <c r="A129" s="70" t="s">
        <v>475</v>
      </c>
      <c r="B129" s="70" t="s">
        <v>886</v>
      </c>
    </row>
    <row r="130" spans="1:2" ht="30.75" thickBot="1">
      <c r="A130" s="70" t="s">
        <v>328</v>
      </c>
      <c r="B130" s="70" t="s">
        <v>963</v>
      </c>
    </row>
    <row r="131" spans="1:2" ht="30.75" thickBot="1">
      <c r="A131" s="70" t="s">
        <v>397</v>
      </c>
      <c r="B131" s="70" t="s">
        <v>885</v>
      </c>
    </row>
    <row r="132" spans="1:2" ht="45.75" thickBot="1">
      <c r="A132" s="70" t="s">
        <v>399</v>
      </c>
      <c r="B132" s="70" t="s">
        <v>112</v>
      </c>
    </row>
    <row r="133" spans="1:2" ht="30.75" thickBot="1">
      <c r="A133" s="70" t="s">
        <v>410</v>
      </c>
      <c r="B133" s="70" t="s">
        <v>112</v>
      </c>
    </row>
    <row r="134" spans="1:2" ht="30.75" thickBot="1">
      <c r="A134" s="70" t="s">
        <v>412</v>
      </c>
      <c r="B134" s="70" t="s">
        <v>112</v>
      </c>
    </row>
    <row r="135" spans="1:2" ht="30.75" thickBot="1">
      <c r="A135" s="70" t="s">
        <v>161</v>
      </c>
      <c r="B135" s="70" t="s">
        <v>112</v>
      </c>
    </row>
    <row r="136" spans="1:2" ht="45.75" thickBot="1">
      <c r="A136" s="70" t="s">
        <v>415</v>
      </c>
      <c r="B136" s="70" t="s">
        <v>112</v>
      </c>
    </row>
    <row r="137" spans="1:2" ht="30.75" thickBot="1">
      <c r="A137" s="70" t="s">
        <v>444</v>
      </c>
      <c r="B137" s="70" t="s">
        <v>963</v>
      </c>
    </row>
    <row r="138" spans="1:2" ht="30.75" thickBot="1">
      <c r="A138" s="70" t="s">
        <v>446</v>
      </c>
      <c r="B138" s="70" t="s">
        <v>963</v>
      </c>
    </row>
    <row r="139" spans="1:2" ht="30.75" thickBot="1">
      <c r="A139" s="70" t="s">
        <v>448</v>
      </c>
      <c r="B139" s="70" t="s">
        <v>963</v>
      </c>
    </row>
    <row r="140" spans="1:2" ht="60.75" thickBot="1">
      <c r="A140" s="70" t="s">
        <v>450</v>
      </c>
      <c r="B140" s="70" t="s">
        <v>963</v>
      </c>
    </row>
    <row r="141" spans="1:2" ht="30.75" thickBot="1">
      <c r="A141" s="70" t="s">
        <v>235</v>
      </c>
      <c r="B141" s="70" t="s">
        <v>886</v>
      </c>
    </row>
    <row r="142" spans="1:2" ht="30.75" thickBot="1">
      <c r="A142" s="70" t="s">
        <v>327</v>
      </c>
      <c r="B142" s="70" t="s">
        <v>886</v>
      </c>
    </row>
    <row r="143" spans="1:2" ht="30.75" thickBot="1">
      <c r="A143" s="70" t="s">
        <v>267</v>
      </c>
      <c r="B143" s="70" t="s">
        <v>886</v>
      </c>
    </row>
    <row r="144" spans="1:2" ht="30.75" thickBot="1">
      <c r="A144" s="70" t="s">
        <v>268</v>
      </c>
      <c r="B144" s="70" t="s">
        <v>886</v>
      </c>
    </row>
    <row r="145" spans="1:2" ht="15.75" thickBot="1">
      <c r="A145" s="70" t="s">
        <v>269</v>
      </c>
      <c r="B145" s="70" t="s">
        <v>112</v>
      </c>
    </row>
    <row r="146" spans="1:2" ht="45.75" thickBot="1">
      <c r="A146" s="70" t="s">
        <v>270</v>
      </c>
      <c r="B146" s="70" t="s">
        <v>886</v>
      </c>
    </row>
    <row r="147" spans="1:2" ht="60.75" thickBot="1">
      <c r="A147" s="70" t="s">
        <v>271</v>
      </c>
      <c r="B147" s="70" t="s">
        <v>963</v>
      </c>
    </row>
    <row r="148" spans="1:2" ht="15.75" thickBot="1">
      <c r="A148" s="70" t="s">
        <v>272</v>
      </c>
      <c r="B148" s="70" t="s">
        <v>885</v>
      </c>
    </row>
    <row r="149" spans="1:2" ht="15.75" thickBot="1">
      <c r="A149" s="70" t="s">
        <v>273</v>
      </c>
      <c r="B149" s="70" t="s">
        <v>886</v>
      </c>
    </row>
    <row r="150" spans="1:2" ht="45.75" thickBot="1">
      <c r="A150" s="70" t="s">
        <v>274</v>
      </c>
      <c r="B150" s="70" t="s">
        <v>886</v>
      </c>
    </row>
    <row r="151" spans="1:2" ht="30.75" thickBot="1">
      <c r="A151" s="70" t="s">
        <v>321</v>
      </c>
      <c r="B151" s="70" t="s">
        <v>886</v>
      </c>
    </row>
    <row r="152" spans="1:2" ht="75.75" thickBot="1">
      <c r="A152" s="70" t="s">
        <v>603</v>
      </c>
      <c r="B152" s="70" t="s">
        <v>112</v>
      </c>
    </row>
    <row r="153" spans="1:2" ht="60.75" thickBot="1">
      <c r="A153" s="70" t="s">
        <v>606</v>
      </c>
      <c r="B153" s="70" t="s">
        <v>886</v>
      </c>
    </row>
    <row r="154" spans="1:2" ht="30.75" thickBot="1">
      <c r="A154" s="70" t="s">
        <v>609</v>
      </c>
      <c r="B154" s="70" t="s">
        <v>886</v>
      </c>
    </row>
    <row r="155" spans="1:2" ht="30.75" thickBot="1">
      <c r="A155" s="70" t="s">
        <v>614</v>
      </c>
      <c r="B155" s="70" t="s">
        <v>886</v>
      </c>
    </row>
    <row r="156" spans="1:2" ht="30.75" thickBot="1">
      <c r="A156" s="70" t="s">
        <v>616</v>
      </c>
      <c r="B156" s="70" t="s">
        <v>112</v>
      </c>
    </row>
    <row r="157" spans="1:2" ht="30.75" thickBot="1">
      <c r="A157" s="70" t="s">
        <v>620</v>
      </c>
      <c r="B157" s="70" t="s">
        <v>112</v>
      </c>
    </row>
    <row r="158" spans="1:2" ht="30.75" thickBot="1">
      <c r="A158" s="70" t="s">
        <v>623</v>
      </c>
      <c r="B158" s="70" t="s">
        <v>885</v>
      </c>
    </row>
    <row r="159" spans="1:2" ht="30.75" thickBot="1">
      <c r="A159" s="70" t="s">
        <v>626</v>
      </c>
      <c r="B159" s="70" t="s">
        <v>112</v>
      </c>
    </row>
    <row r="160" spans="1:2" ht="30.75" thickBot="1">
      <c r="A160" s="70" t="s">
        <v>629</v>
      </c>
      <c r="B160" s="70" t="s">
        <v>112</v>
      </c>
    </row>
    <row r="161" spans="1:2" ht="60.75" thickBot="1">
      <c r="A161" s="70" t="s">
        <v>930</v>
      </c>
      <c r="B161" s="70" t="s">
        <v>886</v>
      </c>
    </row>
    <row r="163" spans="1:2" ht="15.75" thickBot="1"/>
    <row r="165" spans="1:2" ht="15.75" thickBot="1"/>
    <row r="166" spans="1:2" ht="15.75" thickBot="1"/>
    <row r="167" spans="1:2" ht="15.75" thickBot="1"/>
    <row r="168" spans="1:2" ht="15.75" thickBot="1"/>
    <row r="169" spans="1:2" ht="15.75" thickBot="1"/>
    <row r="170" spans="1:2" ht="15.75" thickBot="1"/>
    <row r="171" spans="1:2" ht="15.75" thickBot="1"/>
    <row r="172" spans="1:2" ht="15.75" thickBot="1"/>
    <row r="173" spans="1:2" ht="15.75" thickBot="1"/>
    <row r="174" spans="1:2" ht="15.75" thickBot="1"/>
    <row r="175" spans="1:2" ht="15.75" thickBot="1"/>
    <row r="176" spans="1:2" ht="15.75" thickBot="1"/>
    <row r="177" ht="15.75" thickBot="1"/>
    <row r="178" ht="15.75" thickBot="1"/>
    <row r="179" ht="15.75" thickBot="1"/>
    <row r="180" ht="15.75" thickBot="1"/>
    <row r="181" ht="15.75" thickBot="1"/>
    <row r="182" ht="15.75" thickBot="1"/>
    <row r="183" ht="15.75" thickBot="1"/>
    <row r="184" ht="15.75" thickBot="1"/>
    <row r="185" ht="15.75" thickBot="1"/>
    <row r="186" ht="15.75" thickBot="1"/>
    <row r="187" ht="15.75" thickBot="1"/>
    <row r="188" ht="15.75" thickBot="1"/>
    <row r="189" ht="15.75" thickBot="1"/>
    <row r="190" ht="15.75" thickBot="1"/>
    <row r="191" ht="15.75" thickBot="1"/>
    <row r="192" ht="15.75" thickBot="1"/>
    <row r="193" ht="15.75" thickBot="1"/>
    <row r="194" ht="15.75" thickBot="1"/>
    <row r="195" ht="15.75" thickBot="1"/>
    <row r="196" ht="15.75" thickBot="1"/>
    <row r="197" ht="15.75" thickBot="1"/>
    <row r="198" ht="15.75" thickBot="1"/>
    <row r="199" ht="15.75" thickBot="1"/>
    <row r="200" ht="15.75" thickBot="1"/>
    <row r="201" ht="15.75" thickBot="1"/>
    <row r="202" ht="15.75" thickBot="1"/>
    <row r="203" ht="15.75" thickBot="1"/>
    <row r="204" ht="15.75" thickBot="1"/>
    <row r="205" ht="15.75" thickBot="1"/>
    <row r="206" ht="15.75" thickBot="1"/>
    <row r="207" ht="15.75" thickBot="1"/>
    <row r="208" ht="15.75" thickBot="1"/>
    <row r="209" ht="15.75" thickBot="1"/>
    <row r="210" ht="15.75" thickBot="1"/>
    <row r="211" ht="15.75" thickBot="1"/>
    <row r="212" ht="15.75" thickBot="1"/>
    <row r="213" ht="15.75" thickBot="1"/>
    <row r="214" ht="15.75" thickBot="1"/>
    <row r="215" ht="15.75" thickBot="1"/>
    <row r="216" ht="15.75" thickBot="1"/>
    <row r="217" ht="15.75" thickBot="1"/>
    <row r="218" ht="15.75" thickBot="1"/>
    <row r="219" ht="15.75" thickBot="1"/>
    <row r="220" ht="15.75" thickBot="1"/>
    <row r="221" ht="15.75" thickBot="1"/>
    <row r="222" ht="15.75" thickBot="1"/>
    <row r="223" ht="15.75" thickBot="1"/>
    <row r="224" ht="15.75" thickBot="1"/>
    <row r="225" ht="15.75" thickBot="1"/>
    <row r="226" ht="15.75" thickBot="1"/>
    <row r="227" ht="15.75" thickBot="1"/>
    <row r="228" ht="15.75" thickBot="1"/>
    <row r="229" ht="15.75" thickBot="1"/>
    <row r="230" ht="15.75" thickBot="1"/>
    <row r="231" ht="15.75" thickBot="1"/>
    <row r="232" ht="15.75" thickBot="1"/>
    <row r="233" ht="15.75" thickBot="1"/>
    <row r="234" ht="15.75" thickBot="1"/>
    <row r="235" ht="15.75" thickBot="1"/>
    <row r="236" ht="15.75" thickBot="1"/>
    <row r="237" ht="15.75" thickBot="1"/>
    <row r="435" ht="18.75" customHeight="1"/>
    <row r="454" spans="2:4" ht="15" customHeight="1">
      <c r="B454" s="19" t="s">
        <v>77</v>
      </c>
    </row>
    <row r="455" spans="2:4" ht="15" customHeight="1">
      <c r="C455" s="9" t="s">
        <v>78</v>
      </c>
      <c r="D455" s="9" t="s">
        <v>79</v>
      </c>
    </row>
    <row r="456" spans="2:4" ht="15" customHeight="1">
      <c r="C456" s="8">
        <v>0.1</v>
      </c>
      <c r="D456" s="9">
        <v>1</v>
      </c>
    </row>
    <row r="457" spans="2:4" ht="15" customHeight="1">
      <c r="C457" s="8">
        <v>0.2</v>
      </c>
      <c r="D457" s="9">
        <v>1</v>
      </c>
    </row>
    <row r="458" spans="2:4" ht="15" customHeight="1">
      <c r="C458" s="8">
        <v>0.3</v>
      </c>
      <c r="D458" s="9">
        <v>1</v>
      </c>
    </row>
    <row r="459" spans="2:4" ht="15" customHeight="1">
      <c r="C459" s="8">
        <v>0.4</v>
      </c>
      <c r="D459" s="9">
        <v>1</v>
      </c>
    </row>
    <row r="460" spans="2:4" ht="15" customHeight="1">
      <c r="C460" s="8">
        <v>0.5</v>
      </c>
      <c r="D460" s="9">
        <v>1</v>
      </c>
    </row>
    <row r="461" spans="2:4" ht="15" customHeight="1">
      <c r="C461" s="8">
        <v>0.6</v>
      </c>
      <c r="D461" s="9">
        <v>1</v>
      </c>
    </row>
    <row r="462" spans="2:4" ht="15" customHeight="1">
      <c r="C462" s="8">
        <v>0.7</v>
      </c>
      <c r="D462" s="9">
        <v>1</v>
      </c>
    </row>
    <row r="463" spans="2:4" ht="15" customHeight="1">
      <c r="C463" s="8">
        <v>0.8</v>
      </c>
      <c r="D463" s="9">
        <v>1</v>
      </c>
    </row>
    <row r="464" spans="2:4" ht="15" customHeight="1">
      <c r="C464" s="8">
        <v>0.9</v>
      </c>
      <c r="D464" s="9">
        <v>1</v>
      </c>
    </row>
    <row r="465" spans="2:7" ht="15" customHeight="1">
      <c r="C465" s="8">
        <v>1</v>
      </c>
      <c r="D465" s="9">
        <f>SUM(D456:D464)</f>
        <v>9</v>
      </c>
    </row>
    <row r="466" spans="2:7" ht="15" customHeight="1" thickBot="1">
      <c r="G466" t="s">
        <v>80</v>
      </c>
    </row>
    <row r="467" spans="2:7" ht="15.75" thickBot="1">
      <c r="B467" s="20"/>
      <c r="C467" s="21" t="s">
        <v>81</v>
      </c>
      <c r="D467" s="22">
        <f>E470*PI()</f>
        <v>0</v>
      </c>
    </row>
    <row r="468" spans="2:7" ht="15" customHeight="1">
      <c r="B468" s="23" t="s">
        <v>82</v>
      </c>
      <c r="C468" s="24" t="s">
        <v>83</v>
      </c>
      <c r="D468" s="24" t="s">
        <v>84</v>
      </c>
    </row>
    <row r="469" spans="2:7" ht="15" customHeight="1">
      <c r="B469" s="25" t="s">
        <v>85</v>
      </c>
      <c r="C469" s="25">
        <v>0</v>
      </c>
      <c r="D469" s="25">
        <v>0</v>
      </c>
    </row>
    <row r="470" spans="2:7" ht="15" customHeight="1">
      <c r="B470" s="25" t="s">
        <v>86</v>
      </c>
      <c r="C470" s="25">
        <f>COS(D467)*-1</f>
        <v>-1</v>
      </c>
      <c r="D470" s="25">
        <f>SIN(D467)</f>
        <v>0</v>
      </c>
      <c r="E470" s="17">
        <f>B75</f>
        <v>0</v>
      </c>
    </row>
  </sheetData>
  <pageMargins left="0.7" right="0.7" top="0.75" bottom="0.75" header="0.3" footer="0.3"/>
  <pageSetup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Indicadores</vt:lpstr>
      <vt:lpstr>PLAN DE ACCIÓN 2020 Producto</vt:lpstr>
      <vt:lpstr>PLAN DE ACCIÓN 2020 Actividades</vt:lpstr>
      <vt:lpstr>Tablas</vt:lpstr>
      <vt:lpstr>'PLAN DE ACCIÓN 2020 Producto'!Área_de_impresión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IVEETSA</cp:lastModifiedBy>
  <cp:lastPrinted>2018-08-09T16:49:01Z</cp:lastPrinted>
  <dcterms:created xsi:type="dcterms:W3CDTF">2018-02-01T01:50:26Z</dcterms:created>
  <dcterms:modified xsi:type="dcterms:W3CDTF">2020-09-28T06:16:48Z</dcterms:modified>
</cp:coreProperties>
</file>