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camacho\Desktop\"/>
    </mc:Choice>
  </mc:AlternateContent>
  <bookViews>
    <workbookView xWindow="0" yWindow="0" windowWidth="28800" windowHeight="10935"/>
  </bookViews>
  <sheets>
    <sheet name="1133" sheetId="8"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'1133'!$B$4:$R$456</definedName>
    <definedName name="_xlnm.Print_Area" localSheetId="0">'1133'!$B$2:$S$457</definedName>
    <definedName name="_xlnm.Print_Titles" localSheetId="0">'1133'!$2:$4</definedName>
  </definedNames>
  <calcPr calcId="152511"/>
</workbook>
</file>

<file path=xl/calcChain.xml><?xml version="1.0" encoding="utf-8"?>
<calcChain xmlns="http://schemas.openxmlformats.org/spreadsheetml/2006/main">
  <c r="K57" i="8" l="1"/>
  <c r="K56" i="8"/>
  <c r="K55" i="8"/>
  <c r="K54" i="8"/>
  <c r="K53" i="8"/>
  <c r="K52" i="8"/>
  <c r="K51" i="8"/>
  <c r="K50" i="8"/>
  <c r="K49" i="8"/>
  <c r="K48" i="8"/>
  <c r="J47" i="8"/>
  <c r="K47" i="8" s="1"/>
  <c r="K46" i="8"/>
  <c r="K45" i="8"/>
  <c r="J44" i="8"/>
  <c r="K44" i="8" s="1"/>
  <c r="J43" i="8"/>
  <c r="K43" i="8" s="1"/>
  <c r="K42" i="8"/>
  <c r="K41" i="8"/>
  <c r="J40" i="8"/>
  <c r="K40" i="8" s="1"/>
  <c r="K39" i="8"/>
  <c r="K38" i="8"/>
  <c r="K37" i="8"/>
  <c r="K36" i="8"/>
  <c r="K35" i="8"/>
  <c r="K34" i="8"/>
  <c r="K33" i="8"/>
  <c r="K32" i="8"/>
  <c r="J31" i="8"/>
  <c r="K31" i="8" s="1"/>
  <c r="K30" i="8"/>
  <c r="K29" i="8"/>
  <c r="J28" i="8"/>
  <c r="K28" i="8" s="1"/>
  <c r="K27" i="8"/>
  <c r="K26" i="8"/>
  <c r="K25" i="8"/>
  <c r="K24" i="8"/>
  <c r="K23" i="8"/>
  <c r="J22" i="8"/>
  <c r="K22" i="8" s="1"/>
  <c r="K21" i="8"/>
  <c r="K20" i="8"/>
  <c r="J19" i="8"/>
  <c r="K19" i="8" s="1"/>
  <c r="K18" i="8"/>
  <c r="K17" i="8"/>
  <c r="J16" i="8"/>
  <c r="K16" i="8" s="1"/>
  <c r="K15" i="8"/>
  <c r="K14" i="8"/>
  <c r="K13" i="8"/>
  <c r="K12" i="8"/>
  <c r="K11" i="8"/>
  <c r="K10" i="8"/>
  <c r="K9" i="8"/>
  <c r="K8" i="8"/>
  <c r="K7" i="8"/>
  <c r="K6" i="8"/>
  <c r="J5" i="8"/>
  <c r="J456" i="8"/>
  <c r="K456" i="8" s="1"/>
  <c r="J455" i="8"/>
  <c r="K455" i="8" s="1"/>
  <c r="J454" i="8"/>
  <c r="K454" i="8" s="1"/>
  <c r="J453" i="8"/>
  <c r="K453" i="8" s="1"/>
  <c r="J452" i="8"/>
  <c r="K452" i="8" s="1"/>
  <c r="J451" i="8"/>
  <c r="K451" i="8" s="1"/>
  <c r="J450" i="8"/>
  <c r="K450" i="8" s="1"/>
  <c r="J449" i="8"/>
  <c r="K449" i="8" s="1"/>
  <c r="J448" i="8"/>
  <c r="K448" i="8" s="1"/>
  <c r="J447" i="8"/>
  <c r="K447" i="8" s="1"/>
  <c r="J446" i="8"/>
  <c r="K446" i="8" s="1"/>
  <c r="J445" i="8"/>
  <c r="K445" i="8" s="1"/>
  <c r="J444" i="8"/>
  <c r="K444" i="8" s="1"/>
  <c r="J443" i="8"/>
  <c r="K443" i="8" s="1"/>
  <c r="J442" i="8"/>
  <c r="K442" i="8" s="1"/>
  <c r="J441" i="8"/>
  <c r="K441" i="8" s="1"/>
  <c r="J440" i="8"/>
  <c r="K440" i="8" s="1"/>
  <c r="J439" i="8"/>
  <c r="K439" i="8" s="1"/>
  <c r="J438" i="8"/>
  <c r="K438" i="8" s="1"/>
  <c r="J437" i="8"/>
  <c r="K437" i="8" s="1"/>
  <c r="J436" i="8"/>
  <c r="K436" i="8" s="1"/>
  <c r="J435" i="8"/>
  <c r="K435" i="8" s="1"/>
  <c r="J434" i="8"/>
  <c r="K434" i="8" s="1"/>
  <c r="J433" i="8"/>
  <c r="K433" i="8" s="1"/>
  <c r="J432" i="8"/>
  <c r="K432" i="8" s="1"/>
  <c r="J431" i="8"/>
  <c r="K431" i="8" s="1"/>
  <c r="J430" i="8"/>
  <c r="K430" i="8" s="1"/>
  <c r="J429" i="8"/>
  <c r="K429" i="8" s="1"/>
  <c r="J428" i="8"/>
  <c r="K428" i="8" s="1"/>
  <c r="J427" i="8"/>
  <c r="K427" i="8" s="1"/>
  <c r="J426" i="8"/>
  <c r="K426" i="8" s="1"/>
  <c r="J425" i="8"/>
  <c r="K425" i="8" s="1"/>
  <c r="J424" i="8"/>
  <c r="K424" i="8" s="1"/>
  <c r="J423" i="8"/>
  <c r="K423" i="8" s="1"/>
  <c r="J422" i="8"/>
  <c r="K422" i="8" s="1"/>
  <c r="J421" i="8"/>
  <c r="K421" i="8" s="1"/>
  <c r="J420" i="8"/>
  <c r="K420" i="8" s="1"/>
  <c r="J419" i="8"/>
  <c r="K419" i="8" s="1"/>
  <c r="J418" i="8"/>
  <c r="K418" i="8" s="1"/>
  <c r="J417" i="8"/>
  <c r="K417" i="8" s="1"/>
  <c r="J416" i="8"/>
  <c r="K416" i="8" s="1"/>
  <c r="J415" i="8"/>
  <c r="K415" i="8" s="1"/>
  <c r="J414" i="8"/>
  <c r="K414" i="8" s="1"/>
  <c r="J413" i="8"/>
  <c r="K413" i="8" s="1"/>
  <c r="J412" i="8"/>
  <c r="K412" i="8" s="1"/>
  <c r="J411" i="8"/>
  <c r="K411" i="8" s="1"/>
  <c r="J410" i="8"/>
  <c r="K410" i="8" s="1"/>
  <c r="J409" i="8"/>
  <c r="K409" i="8" s="1"/>
  <c r="J408" i="8"/>
  <c r="K408" i="8" s="1"/>
  <c r="J407" i="8"/>
  <c r="K407" i="8" s="1"/>
  <c r="J406" i="8"/>
  <c r="K406" i="8" s="1"/>
  <c r="J405" i="8"/>
  <c r="K405" i="8" s="1"/>
  <c r="J404" i="8"/>
  <c r="K404" i="8" s="1"/>
  <c r="J403" i="8"/>
  <c r="K403" i="8" s="1"/>
  <c r="J402" i="8"/>
  <c r="K402" i="8" s="1"/>
  <c r="J401" i="8"/>
  <c r="K401" i="8" s="1"/>
  <c r="J400" i="8"/>
  <c r="K400" i="8" s="1"/>
  <c r="J399" i="8"/>
  <c r="K399" i="8" s="1"/>
  <c r="J398" i="8"/>
  <c r="K398" i="8" s="1"/>
  <c r="J397" i="8"/>
  <c r="K397" i="8" s="1"/>
  <c r="J396" i="8"/>
  <c r="K396" i="8" s="1"/>
  <c r="J395" i="8"/>
  <c r="K395" i="8" s="1"/>
  <c r="J394" i="8"/>
  <c r="K394" i="8" s="1"/>
  <c r="J393" i="8"/>
  <c r="K393" i="8" s="1"/>
  <c r="J392" i="8"/>
  <c r="K392" i="8" s="1"/>
  <c r="J391" i="8"/>
  <c r="K391" i="8" s="1"/>
  <c r="J390" i="8"/>
  <c r="K390" i="8" s="1"/>
  <c r="J389" i="8"/>
  <c r="K389" i="8" s="1"/>
  <c r="J388" i="8"/>
  <c r="K388" i="8" s="1"/>
  <c r="J387" i="8"/>
  <c r="K387" i="8" s="1"/>
  <c r="J386" i="8"/>
  <c r="K386" i="8" s="1"/>
  <c r="J385" i="8"/>
  <c r="J384" i="8"/>
  <c r="J383" i="8"/>
  <c r="J382" i="8"/>
  <c r="K382" i="8" s="1"/>
  <c r="J381" i="8"/>
  <c r="K381" i="8" s="1"/>
  <c r="J380" i="8"/>
  <c r="K380" i="8" s="1"/>
  <c r="J379" i="8"/>
  <c r="J378" i="8"/>
  <c r="J377" i="8"/>
  <c r="K377" i="8" s="1"/>
  <c r="J376" i="8"/>
  <c r="J375" i="8"/>
  <c r="K375" i="8" s="1"/>
  <c r="J374" i="8"/>
  <c r="J373" i="8"/>
  <c r="J372" i="8"/>
  <c r="K372" i="8" s="1"/>
  <c r="J371" i="8"/>
  <c r="K371" i="8" s="1"/>
  <c r="J370" i="8"/>
  <c r="K370" i="8" s="1"/>
  <c r="J369" i="8"/>
  <c r="J368" i="8"/>
  <c r="K368" i="8" s="1"/>
  <c r="J367" i="8"/>
  <c r="K367" i="8" s="1"/>
  <c r="J366" i="8"/>
  <c r="K366" i="8" s="1"/>
  <c r="J365" i="8"/>
  <c r="K365" i="8" s="1"/>
  <c r="J364" i="8"/>
  <c r="J363" i="8"/>
  <c r="J362" i="8"/>
  <c r="J361" i="8"/>
  <c r="K361" i="8" s="1"/>
  <c r="J360" i="8"/>
  <c r="J359" i="8"/>
  <c r="J358" i="8"/>
  <c r="K358" i="8" s="1"/>
  <c r="J357" i="8"/>
  <c r="J356" i="8"/>
  <c r="K356" i="8" s="1"/>
  <c r="J355" i="8"/>
  <c r="K355" i="8" s="1"/>
  <c r="J354" i="8"/>
  <c r="J353" i="8"/>
  <c r="J352" i="8"/>
  <c r="K352" i="8" s="1"/>
  <c r="J351" i="8"/>
  <c r="K351" i="8" s="1"/>
  <c r="J350" i="8"/>
  <c r="J349" i="8"/>
  <c r="K349" i="8" s="1"/>
  <c r="J348" i="8"/>
  <c r="K348" i="8" s="1"/>
  <c r="J347" i="8"/>
  <c r="J346" i="8"/>
  <c r="J344" i="8"/>
  <c r="K344" i="8" s="1"/>
  <c r="J343" i="8"/>
  <c r="K343" i="8" s="1"/>
  <c r="J342" i="8"/>
  <c r="K342" i="8" s="1"/>
  <c r="J341" i="8"/>
  <c r="K341" i="8" s="1"/>
  <c r="J340" i="8"/>
  <c r="K340" i="8" s="1"/>
  <c r="J339" i="8"/>
  <c r="K339" i="8" s="1"/>
  <c r="J338" i="8"/>
  <c r="K338" i="8" s="1"/>
  <c r="J337" i="8"/>
  <c r="K337" i="8" s="1"/>
  <c r="J336" i="8"/>
  <c r="K336" i="8" s="1"/>
  <c r="J335" i="8"/>
  <c r="K335" i="8" s="1"/>
  <c r="J334" i="8"/>
  <c r="K334" i="8" s="1"/>
  <c r="J333" i="8"/>
  <c r="K333" i="8" s="1"/>
  <c r="J332" i="8"/>
  <c r="K332" i="8" s="1"/>
  <c r="J331" i="8"/>
  <c r="K331" i="8" s="1"/>
  <c r="J330" i="8"/>
  <c r="K330" i="8" s="1"/>
  <c r="J329" i="8"/>
  <c r="K329" i="8" s="1"/>
  <c r="J328" i="8"/>
  <c r="K328" i="8" s="1"/>
  <c r="J327" i="8"/>
  <c r="K327" i="8" s="1"/>
  <c r="J326" i="8"/>
  <c r="K326" i="8" s="1"/>
  <c r="J325" i="8"/>
  <c r="K325" i="8" s="1"/>
  <c r="J324" i="8"/>
  <c r="K324" i="8" s="1"/>
  <c r="J323" i="8"/>
  <c r="K323" i="8" s="1"/>
  <c r="J322" i="8"/>
  <c r="K322" i="8" s="1"/>
  <c r="J321" i="8"/>
  <c r="K321" i="8" s="1"/>
  <c r="J320" i="8"/>
  <c r="K320" i="8" s="1"/>
  <c r="J319" i="8"/>
  <c r="K319" i="8" s="1"/>
  <c r="J318" i="8"/>
  <c r="K318" i="8" s="1"/>
  <c r="J317" i="8"/>
  <c r="K317" i="8" s="1"/>
  <c r="J316" i="8"/>
  <c r="K316" i="8" s="1"/>
  <c r="J315" i="8"/>
  <c r="K315" i="8" s="1"/>
  <c r="J314" i="8"/>
  <c r="K314" i="8" s="1"/>
  <c r="K313" i="8"/>
  <c r="K312" i="8"/>
  <c r="K311" i="8"/>
  <c r="K310" i="8"/>
  <c r="K309" i="8"/>
  <c r="K308" i="8"/>
  <c r="K307" i="8"/>
  <c r="K306" i="8"/>
  <c r="J305" i="8"/>
  <c r="K305" i="8" s="1"/>
  <c r="J304" i="8"/>
  <c r="K304" i="8" s="1"/>
  <c r="J303" i="8"/>
  <c r="K303" i="8" s="1"/>
  <c r="J302" i="8"/>
  <c r="K302" i="8" s="1"/>
  <c r="J301" i="8"/>
  <c r="K301" i="8" s="1"/>
  <c r="J300" i="8"/>
  <c r="J299" i="8"/>
  <c r="K299" i="8" s="1"/>
  <c r="J298" i="8"/>
  <c r="K298" i="8" s="1"/>
  <c r="J297" i="8"/>
  <c r="J296" i="8"/>
  <c r="K296" i="8" s="1"/>
  <c r="J295" i="8"/>
  <c r="J294" i="8"/>
  <c r="K294" i="8" s="1"/>
  <c r="J293" i="8"/>
  <c r="K293" i="8" s="1"/>
  <c r="J292" i="8"/>
  <c r="K292" i="8" s="1"/>
  <c r="J291" i="8"/>
  <c r="J290" i="8"/>
  <c r="K290" i="8" s="1"/>
  <c r="J289" i="8"/>
  <c r="J288" i="8"/>
  <c r="K288" i="8" s="1"/>
  <c r="K287" i="8"/>
  <c r="K286" i="8"/>
  <c r="K285" i="8"/>
  <c r="K284" i="8"/>
  <c r="K283" i="8"/>
  <c r="K282" i="8"/>
  <c r="K281" i="8"/>
  <c r="K280" i="8"/>
  <c r="J279" i="8"/>
  <c r="K279" i="8" s="1"/>
  <c r="K278" i="8"/>
  <c r="J277" i="8"/>
  <c r="K277" i="8" s="1"/>
  <c r="K276" i="8"/>
  <c r="K275" i="8"/>
  <c r="K274" i="8"/>
  <c r="K273" i="8"/>
  <c r="K272" i="8"/>
  <c r="K271" i="8"/>
  <c r="K270" i="8"/>
  <c r="K269" i="8"/>
  <c r="K268" i="8"/>
  <c r="K5" i="8" l="1"/>
  <c r="K383" i="8"/>
  <c r="K289" i="8"/>
  <c r="K357" i="8"/>
  <c r="K297" i="8"/>
  <c r="K363" i="8"/>
  <c r="K384" i="8"/>
  <c r="K346" i="8"/>
  <c r="K359" i="8"/>
  <c r="K364" i="8"/>
  <c r="K369" i="8"/>
  <c r="K373" i="8"/>
  <c r="K378" i="8"/>
  <c r="K347" i="8"/>
  <c r="K354" i="8"/>
  <c r="K360" i="8"/>
  <c r="K374" i="8"/>
  <c r="K379" i="8"/>
  <c r="K350" i="8"/>
  <c r="K362" i="8"/>
  <c r="K376" i="8"/>
  <c r="K385" i="8"/>
  <c r="K353" i="8"/>
  <c r="K300" i="8"/>
  <c r="K291" i="8"/>
  <c r="K295" i="8"/>
  <c r="J267" i="8"/>
  <c r="J224" i="8" l="1"/>
  <c r="K224" i="8" s="1"/>
  <c r="K267" i="8" l="1"/>
  <c r="K265" i="8"/>
  <c r="K266" i="8"/>
  <c r="K263" i="8" l="1"/>
  <c r="K264" i="8"/>
  <c r="J249" i="8" l="1"/>
  <c r="K249" i="8" s="1"/>
  <c r="J174" i="8" l="1"/>
  <c r="J167" i="8"/>
  <c r="K167" i="8" s="1"/>
  <c r="J262" i="8"/>
  <c r="K262" i="8" s="1"/>
  <c r="J261" i="8"/>
  <c r="K261" i="8" s="1"/>
  <c r="J260" i="8"/>
  <c r="K260" i="8" s="1"/>
  <c r="J259" i="8"/>
  <c r="K259" i="8" s="1"/>
  <c r="J258" i="8"/>
  <c r="K258" i="8" s="1"/>
  <c r="J257" i="8"/>
  <c r="K257" i="8" s="1"/>
  <c r="J256" i="8"/>
  <c r="K256" i="8" s="1"/>
  <c r="J255" i="8"/>
  <c r="K255" i="8" s="1"/>
  <c r="J254" i="8"/>
  <c r="K254" i="8" s="1"/>
  <c r="J253" i="8"/>
  <c r="K253" i="8" s="1"/>
  <c r="J252" i="8"/>
  <c r="K252" i="8" s="1"/>
  <c r="J251" i="8"/>
  <c r="K251" i="8" s="1"/>
  <c r="J250" i="8"/>
  <c r="K250" i="8" s="1"/>
  <c r="J248" i="8"/>
  <c r="K248" i="8" s="1"/>
  <c r="J247" i="8"/>
  <c r="K247" i="8" s="1"/>
  <c r="J246" i="8"/>
  <c r="K246" i="8" s="1"/>
  <c r="J245" i="8"/>
  <c r="K245" i="8" s="1"/>
  <c r="J244" i="8"/>
  <c r="K244" i="8" s="1"/>
  <c r="J243" i="8"/>
  <c r="K243" i="8" s="1"/>
  <c r="J242" i="8"/>
  <c r="K242" i="8" s="1"/>
  <c r="J241" i="8"/>
  <c r="K241" i="8" s="1"/>
  <c r="J240" i="8"/>
  <c r="K240" i="8" s="1"/>
  <c r="J239" i="8"/>
  <c r="K239" i="8" s="1"/>
  <c r="J238" i="8"/>
  <c r="K238" i="8" s="1"/>
  <c r="J237" i="8"/>
  <c r="K237" i="8" s="1"/>
  <c r="J236" i="8"/>
  <c r="K236" i="8" s="1"/>
  <c r="J235" i="8"/>
  <c r="K235" i="8" s="1"/>
  <c r="J234" i="8"/>
  <c r="K234" i="8" s="1"/>
  <c r="J233" i="8"/>
  <c r="K233" i="8" s="1"/>
  <c r="J232" i="8"/>
  <c r="K232" i="8" s="1"/>
  <c r="J231" i="8"/>
  <c r="K231" i="8" s="1"/>
  <c r="J230" i="8"/>
  <c r="K230" i="8" s="1"/>
  <c r="J229" i="8"/>
  <c r="K229" i="8" s="1"/>
  <c r="J228" i="8"/>
  <c r="K228" i="8" s="1"/>
  <c r="J227" i="8"/>
  <c r="K227" i="8" s="1"/>
  <c r="J226" i="8"/>
  <c r="K226" i="8" s="1"/>
  <c r="J225" i="8"/>
  <c r="K225" i="8" s="1"/>
  <c r="J223" i="8"/>
  <c r="J222" i="8"/>
  <c r="J221" i="8"/>
  <c r="J220" i="8"/>
  <c r="J219" i="8"/>
  <c r="J218" i="8"/>
  <c r="J217" i="8"/>
  <c r="J216" i="8"/>
  <c r="J215" i="8"/>
  <c r="J214" i="8"/>
  <c r="J213" i="8"/>
  <c r="J212" i="8"/>
  <c r="J211" i="8"/>
  <c r="J210" i="8"/>
  <c r="J209" i="8"/>
  <c r="J208" i="8"/>
  <c r="J207" i="8"/>
  <c r="J206" i="8"/>
  <c r="J205" i="8"/>
  <c r="J204" i="8"/>
  <c r="J203" i="8"/>
  <c r="J202" i="8"/>
  <c r="J201" i="8"/>
  <c r="J200" i="8"/>
  <c r="J199" i="8"/>
  <c r="J198" i="8"/>
  <c r="J197" i="8"/>
  <c r="J196" i="8"/>
  <c r="J195" i="8"/>
  <c r="J194" i="8"/>
  <c r="J193" i="8"/>
  <c r="J192" i="8"/>
  <c r="J191" i="8"/>
  <c r="J190" i="8"/>
  <c r="J189" i="8"/>
  <c r="J188" i="8"/>
  <c r="J187" i="8"/>
  <c r="J186" i="8"/>
  <c r="J185" i="8"/>
  <c r="J184" i="8"/>
  <c r="J183" i="8"/>
  <c r="J182" i="8"/>
  <c r="J181" i="8"/>
  <c r="J180" i="8"/>
  <c r="J179" i="8"/>
  <c r="J178" i="8"/>
  <c r="J177" i="8"/>
  <c r="J176" i="8"/>
  <c r="J175" i="8"/>
  <c r="J173" i="8"/>
  <c r="K173" i="8" s="1"/>
  <c r="J172" i="8"/>
  <c r="K172" i="8" s="1"/>
  <c r="J171" i="8"/>
  <c r="K171" i="8" s="1"/>
  <c r="J170" i="8"/>
  <c r="K170" i="8" s="1"/>
  <c r="J169" i="8"/>
  <c r="K169" i="8" s="1"/>
  <c r="J168" i="8"/>
  <c r="K168" i="8" s="1"/>
  <c r="J166" i="8"/>
  <c r="K166" i="8" s="1"/>
  <c r="J165" i="8"/>
  <c r="K165" i="8" s="1"/>
  <c r="J164" i="8"/>
  <c r="K164" i="8" s="1"/>
  <c r="J163" i="8"/>
  <c r="K163" i="8" s="1"/>
  <c r="J162" i="8"/>
  <c r="K162" i="8" s="1"/>
  <c r="J161" i="8"/>
  <c r="K161" i="8" s="1"/>
  <c r="J160" i="8"/>
  <c r="K160" i="8" s="1"/>
  <c r="J159" i="8"/>
  <c r="K159" i="8" s="1"/>
  <c r="J158" i="8"/>
  <c r="K158" i="8" s="1"/>
  <c r="J157" i="8"/>
  <c r="K157" i="8" s="1"/>
  <c r="J156" i="8"/>
  <c r="K156" i="8" s="1"/>
  <c r="J155" i="8"/>
  <c r="K155" i="8" s="1"/>
  <c r="J154" i="8"/>
  <c r="K154" i="8" s="1"/>
  <c r="J153" i="8"/>
  <c r="K153" i="8" s="1"/>
  <c r="J152" i="8"/>
  <c r="K152" i="8" s="1"/>
  <c r="J151" i="8"/>
  <c r="J150" i="8"/>
  <c r="K150" i="8" s="1"/>
  <c r="J149" i="8"/>
  <c r="K149" i="8" s="1"/>
  <c r="J148" i="8"/>
  <c r="J147" i="8"/>
  <c r="J146" i="8"/>
  <c r="K146" i="8" s="1"/>
  <c r="J145" i="8"/>
  <c r="K145" i="8" s="1"/>
  <c r="J144" i="8"/>
  <c r="K144" i="8" s="1"/>
  <c r="J143" i="8"/>
  <c r="K143" i="8" s="1"/>
  <c r="J142" i="8"/>
  <c r="J141" i="8"/>
  <c r="K141" i="8" s="1"/>
  <c r="J140" i="8"/>
  <c r="K140" i="8" s="1"/>
  <c r="J139" i="8"/>
  <c r="J138" i="8"/>
  <c r="K138" i="8" s="1"/>
  <c r="J137" i="8"/>
  <c r="J136" i="8"/>
  <c r="K136" i="8" s="1"/>
  <c r="J135" i="8"/>
  <c r="K135" i="8" s="1"/>
  <c r="K134" i="8"/>
  <c r="K133" i="8"/>
  <c r="K132" i="8"/>
  <c r="K130" i="8"/>
  <c r="K129" i="8"/>
  <c r="K128" i="8"/>
  <c r="K127" i="8"/>
  <c r="K126" i="8"/>
  <c r="K125" i="8"/>
  <c r="K124" i="8"/>
  <c r="K123" i="8"/>
  <c r="K122" i="8"/>
  <c r="K121" i="8"/>
  <c r="K120" i="8"/>
  <c r="K119" i="8"/>
  <c r="K118" i="8"/>
  <c r="K117" i="8"/>
  <c r="K116" i="8"/>
  <c r="K115" i="8"/>
  <c r="K114" i="8"/>
  <c r="K113" i="8"/>
  <c r="K112" i="8"/>
  <c r="K111" i="8"/>
  <c r="K110" i="8"/>
  <c r="K109" i="8"/>
  <c r="K108" i="8"/>
  <c r="K107" i="8"/>
  <c r="K106" i="8"/>
  <c r="K105" i="8"/>
  <c r="K104" i="8"/>
  <c r="K103" i="8"/>
  <c r="K102" i="8"/>
  <c r="K101" i="8"/>
  <c r="K100" i="8"/>
  <c r="J99" i="8"/>
  <c r="K99" i="8" s="1"/>
  <c r="K98" i="8"/>
  <c r="J97" i="8"/>
  <c r="K97" i="8" s="1"/>
  <c r="K96" i="8"/>
  <c r="K95" i="8"/>
  <c r="K94" i="8"/>
  <c r="K93" i="8"/>
  <c r="K92" i="8"/>
  <c r="K91" i="8"/>
  <c r="K90" i="8"/>
  <c r="K89" i="8"/>
  <c r="K88" i="8"/>
  <c r="K87" i="8"/>
  <c r="K86" i="8"/>
  <c r="K85" i="8"/>
  <c r="K84" i="8"/>
  <c r="K83" i="8"/>
  <c r="K82" i="8"/>
  <c r="K81" i="8"/>
  <c r="K80" i="8"/>
  <c r="J79" i="8"/>
  <c r="K79" i="8" s="1"/>
  <c r="K78" i="8"/>
  <c r="K77" i="8"/>
  <c r="J76" i="8"/>
  <c r="K76" i="8" s="1"/>
  <c r="J75" i="8"/>
  <c r="K74" i="8"/>
  <c r="K73" i="8"/>
  <c r="K72" i="8"/>
  <c r="K71" i="8"/>
  <c r="K70" i="8"/>
  <c r="K69" i="8"/>
  <c r="K68" i="8"/>
  <c r="K67" i="8"/>
  <c r="K66" i="8"/>
  <c r="K65" i="8"/>
  <c r="K64" i="8"/>
  <c r="K63" i="8"/>
  <c r="K62" i="8"/>
  <c r="K61" i="8"/>
  <c r="K60" i="8"/>
  <c r="K59" i="8"/>
  <c r="K58" i="8"/>
  <c r="K75" i="8" l="1"/>
  <c r="K179" i="8"/>
  <c r="K206" i="8"/>
  <c r="K222" i="8"/>
  <c r="K175" i="8"/>
  <c r="K188" i="8"/>
  <c r="K216" i="8"/>
  <c r="K180" i="8"/>
  <c r="K193" i="8"/>
  <c r="K207" i="8"/>
  <c r="K217" i="8"/>
  <c r="K194" i="8"/>
  <c r="K181" i="8"/>
  <c r="K185" i="8"/>
  <c r="K203" i="8"/>
  <c r="K208" i="8"/>
  <c r="K212" i="8"/>
  <c r="K219" i="8"/>
  <c r="K177" i="8"/>
  <c r="K195" i="8"/>
  <c r="K199" i="8"/>
  <c r="K192" i="8"/>
  <c r="K210" i="8"/>
  <c r="K197" i="8"/>
  <c r="K189" i="8"/>
  <c r="K198" i="8"/>
  <c r="K174" i="8"/>
  <c r="K190" i="8"/>
  <c r="K178" i="8"/>
  <c r="K182" i="8"/>
  <c r="K186" i="8"/>
  <c r="K191" i="8"/>
  <c r="K200" i="8"/>
  <c r="K204" i="8"/>
  <c r="K209" i="8"/>
  <c r="K213" i="8"/>
  <c r="K220" i="8"/>
  <c r="K183" i="8"/>
  <c r="K187" i="8"/>
  <c r="K201" i="8"/>
  <c r="K215" i="8"/>
  <c r="K223" i="8"/>
  <c r="K184" i="8"/>
  <c r="K202" i="8"/>
  <c r="K211" i="8"/>
  <c r="K176" i="8"/>
  <c r="K218" i="8"/>
  <c r="K196" i="8"/>
  <c r="K205" i="8"/>
  <c r="K214" i="8"/>
  <c r="K221" i="8"/>
  <c r="K151" i="8"/>
  <c r="K137" i="8"/>
  <c r="K142" i="8"/>
  <c r="K147" i="8"/>
  <c r="K148" i="8"/>
  <c r="K139" i="8"/>
</calcChain>
</file>

<file path=xl/sharedStrings.xml><?xml version="1.0" encoding="utf-8"?>
<sst xmlns="http://schemas.openxmlformats.org/spreadsheetml/2006/main" count="2799" uniqueCount="522">
  <si>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</si>
  <si>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</si>
  <si>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</si>
  <si>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</si>
  <si>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</si>
  <si>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</si>
  <si>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</si>
  <si>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</si>
  <si>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</si>
  <si>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</si>
  <si>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</si>
  <si>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</si>
  <si>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</si>
  <si>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</si>
  <si>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</si>
  <si>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</si>
  <si>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</si>
  <si>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53102700;53111601;53111602;</t>
  </si>
  <si>
    <t>CCE-07</t>
  </si>
  <si>
    <t>Oficina Asesora Jurídica</t>
  </si>
  <si>
    <t>CO-DC-11001</t>
  </si>
  <si>
    <t>Sandra Janeth Romero Pardo</t>
  </si>
  <si>
    <t>sromero@bomberosbogota.gov.co</t>
  </si>
  <si>
    <t>Adquicisión de elementos para el grupo BRAE</t>
  </si>
  <si>
    <t>CCE-10</t>
  </si>
  <si>
    <t>Compra de equipos y elementos para la respuesta en atención de incidentes con materiales pelligrosos</t>
  </si>
  <si>
    <t>46181500;46181600;46181700</t>
  </si>
  <si>
    <t>Adquirir equipos y elementos para la atencion de incidentes de rescate vehicular</t>
  </si>
  <si>
    <t xml:space="preserve">Adquisicion de escaleras de tipo manual para la atencion de emergencias </t>
  </si>
  <si>
    <t>CCE-06</t>
  </si>
  <si>
    <t xml:space="preserve">Adquisición de espuma para atenciòn de incendios con alcoholes e hidocarburos </t>
  </si>
  <si>
    <t>Adquirir sistemas de iluminación y ventilación</t>
  </si>
  <si>
    <t xml:space="preserve">Adquirir sistemas de georeferenciación para la atencion de emergencias </t>
  </si>
  <si>
    <t>Actividades de Fortalecimiento del Sistema Integrado de Gestión</t>
  </si>
  <si>
    <t>Jorge Alberto Pardo Torres</t>
  </si>
  <si>
    <t>gsierra@bomberosbogota.gov.co</t>
  </si>
  <si>
    <t xml:space="preserve">Adquirir un remolque con destino al área de capacitación externa de la UAE Cuerpo Oficial de Bomberos de Bogotá” para el cumplimiento de sus programas misionales  y además para llevar a cabo los objetivos previstos en el Plan de Desarrollo de la presente Administración  y a las funciones a cargo de la entidad. </t>
  </si>
  <si>
    <t>jpardo@bomberosbogota.gov.co</t>
  </si>
  <si>
    <t>86111600;86130000</t>
  </si>
  <si>
    <t>Contratar servicios de capacitación y entrenamiento  para el área de investigacion de incendios, en el marco de las actividades desarrolladas por el personal operativo en la Subdireccion de Gestion del Riesgo.</t>
  </si>
  <si>
    <t>Adquisición de elementos de identificación institucional, para las actividades desarrolladas en el marco del procedimiento "Sensibilización y Educación en Prevención de Incendios y Emergencias Conexas - Club Bomberitos"  de la Subdirección de Gestión del Riesgo</t>
  </si>
  <si>
    <t>53121600;53103000;53102500;49221500;49181500;53102700;</t>
  </si>
  <si>
    <t xml:space="preserve">Adquisición de elementos de protección personal indispensables para el desarrollo óptimo del proceso de investigacion de incendios e inspecciones técnicas </t>
  </si>
  <si>
    <t>46181500;46181700</t>
  </si>
  <si>
    <t>46201000;46191500;92101900;82120000</t>
  </si>
  <si>
    <t xml:space="preserve">Adquisición de elementos de protección personal indispensables para el desarrollo óptimo del proceso de capacitación a brigadas contra incendios. </t>
  </si>
  <si>
    <t xml:space="preserve">Contratar el servicio de transporte de personas para las actividades misionales propias de la Subdirección de Gestión de Riesgo. </t>
  </si>
  <si>
    <t>Contratar la producciòn de las piezas musicales del curso bomberitos Nicolas Quevedo Rizo.</t>
  </si>
  <si>
    <t>82120000;82150000</t>
  </si>
  <si>
    <t>Contratar la producción e impresión de piezas comunicacionales de carácter masivo, alternativo o comunitario para promover la prevención desde las competencia de la UAECOB, mediante el desarrollo de campañas de sensibilización y prevención en diez (10) temas de prevención: granizadas, estrucutras en altura,  rescate vehicular, semana santa, sismos, incendios forestales, piscinas, matpel, mes de la prevención, temporada navideña, MATPEL, entre otros</t>
  </si>
  <si>
    <t>73111602;
73151904;
14111815;82141500</t>
  </si>
  <si>
    <t>Contratar los materiales e insumos para diagramación e impresión de los materiales  usados como herramientas o instrumentos para la Gestion del Riesgo</t>
  </si>
  <si>
    <t>73111602
73151904
14111815</t>
  </si>
  <si>
    <t xml:space="preserve">Contratar los servicios logisticos integrales para el desarrollo de las actividades misionales en temas de procedimiento "Sensibilización en prevención de incendios y emergencias conexas con niños y adolescentes", con actividades tales como: Celebración del dia niño, Campamento Club Bomberitos y Olimpiada Escolar de la Prevención. </t>
  </si>
  <si>
    <t>Gonzalo Carlos Sierra Vergara</t>
  </si>
  <si>
    <t>49241500;50101500;60120000</t>
  </si>
  <si>
    <t>Material didactico para actividades enmarcadas en los procedimientos de capacitacion externa y  "Sensibilización y Educación en Prevención de Incendios y Emergencias Conexas - Club Bomberitos"  de la Subdirección de Gestión del Riesgo</t>
  </si>
  <si>
    <t>Adquisición de montacargas para logística en emergencias.</t>
  </si>
  <si>
    <t>CCE-99</t>
  </si>
  <si>
    <t>Carlos Augusto Torres Mejía</t>
  </si>
  <si>
    <t>ctorres@bomberosbogota.gov.co</t>
  </si>
  <si>
    <t>Combustibles para vehículos, máquinas y equipos especializados en Bogotá.</t>
  </si>
  <si>
    <t xml:space="preserve">Combustibles para vehículos, máquinas y equipos especializados fuera de la ciudad de Bogotá. </t>
  </si>
  <si>
    <t>Compra de carpas para instalación de Puestos de Mando Unificado en la atención de eventos y emergencias.</t>
  </si>
  <si>
    <t>Compra de compresores tipo cascada para suministro de aire respirable en la atención de emergencias.</t>
  </si>
  <si>
    <t>Compra de Equipo Menor para la Atención de Emergencias</t>
  </si>
  <si>
    <t xml:space="preserve">23241500;23241600; 26101100;26111600; 26101400;27111500; 27112700;40151500
</t>
  </si>
  <si>
    <t xml:space="preserve">70122002;70122005;70122006;70122007;70122008;70122009;70122010
</t>
  </si>
  <si>
    <t>Suministro de insumos y medicamentos veterinarios e intervenciones clínicas para el grupo BRAE</t>
  </si>
  <si>
    <t>76111801;47132100</t>
  </si>
  <si>
    <t>Servicios de lavado y polichado de vehìculos con suministro de insumos</t>
  </si>
  <si>
    <t>72101509;72101517;72151511;72154109;72154300</t>
  </si>
  <si>
    <t>Mantenimiento Correctivo y Preventivo de los Equipos Menores con suministro, repuestos, accesorios e insumos.</t>
  </si>
  <si>
    <t>Mantenimiento preventivo y correctivo de compresores de aire respirable de etapas y portátiles</t>
  </si>
  <si>
    <t xml:space="preserve">72154101;72154106
</t>
  </si>
  <si>
    <t>Mantenimiento Preventivo y Correctivo del Parque Automotor con suministro de repuestos e insumos.</t>
  </si>
  <si>
    <t>CCE-02</t>
  </si>
  <si>
    <t>Mantenimiento y suministro de insumos para Trajes Especiales (Línea de fuego, rescate, forestal, captura para abejas, entre otros)</t>
  </si>
  <si>
    <t>Mantenimiento y Suministro de repuestos, accesorios e insumos de Equipos de Rescate Vehicular Liviano y Pesado</t>
  </si>
  <si>
    <t>CCE-05</t>
  </si>
  <si>
    <t>Mantenimiento, suministro de repuestos e insumos para los equipos de respiración autónoma Dragger y del software de su Posicheck 3</t>
  </si>
  <si>
    <t>Mantenimiento, suministro de repuestos e insumos para los equipos de respiración autónoma Interspiro y y del software de su Posicheck 3.</t>
  </si>
  <si>
    <t>Renovación de licencia para el equipo Escáner de vehículos referencia Interface Box Jal Tex S/N 001692390</t>
  </si>
  <si>
    <t>Compra  de escaleras especializadas para rescate dispuestas en las máquinas extintoras, para reposición.</t>
  </si>
  <si>
    <t>Suministro de alimentación y accesorios de soporte operacional para los caninos del grupo BRAE de la UAE Cuerpo Oficial de Bomberos</t>
  </si>
  <si>
    <t>Suministro de elementos de bioseguridad, trauma kit e insumos médicos básicos para la atención de emergencias</t>
  </si>
  <si>
    <t>Suministro de herramientas, utensilios y materiales de hierro, otros metales y plásticos para soporte en la atención de emergencias.</t>
  </si>
  <si>
    <t>Suministro e instalación de llantas para los vehículos incluye alineación y balanceo.</t>
  </si>
  <si>
    <t>25172503;25172504</t>
  </si>
  <si>
    <t>55101500;55101524;55101525;55111513;42301507;60105300;60105302;60106100;60106208</t>
  </si>
  <si>
    <t>Adquisición de material didáctico, documental y audiovisual para soportar los procesos de capacitación y entrenamiento de la UAECOB</t>
  </si>
  <si>
    <t>Juan Carlos Gómez Melgarejo</t>
  </si>
  <si>
    <t>jcgomez@bomberosbogota.gov.co</t>
  </si>
  <si>
    <t>86101610;86101603;86101709;86101710;86101711;86101802;86101806;86101807;86101808</t>
  </si>
  <si>
    <t>Prestar los servicios de capacitación y entrenamiento a nivel nacional y/o internacional al personal operativo de la Unidad Administrativa Especial Cuerpo Oficial de Bomberos de Bogotá en el Marco del Plan Institucional de Capacitación</t>
  </si>
  <si>
    <t>11121610;11121604;11122001;11122005;39121700;41111900;41112200;41113600;41116300;30191502;30191603;30191604;30191800;30101500;30101700;30102000;30102400;30103601;30103605;30102400;15111510</t>
  </si>
  <si>
    <t>Suministro de materiales para cursos y talleres del área de capacitación y entrenamiento</t>
  </si>
  <si>
    <t>82121700;82121701;82121702;82121901;82121902;82121903;82121904;82121500</t>
  </si>
  <si>
    <t>Servicio de fotocopias, impresión y encuadernación de material de apoyo para los procesos de capacitación y entrenamiento de los servidores públicos de la UAECOB</t>
  </si>
  <si>
    <t>86101700;80111500;80111501</t>
  </si>
  <si>
    <t>Realizar la intervención del clima organizacional de la UAE Cuerpo Oficial de Bomberos teniendo en cuenta  los resultados del estudio para la mejora del ambiente organizacional.</t>
  </si>
  <si>
    <t>90101600;90101700;90101800;90101802</t>
  </si>
  <si>
    <t>Suministro de Pasajes Aéreos para los desplazamientos de servidores públicos e instructores en las actividades de capacitación y entrenamiento misional</t>
  </si>
  <si>
    <t>Amanda Correa Rueda</t>
  </si>
  <si>
    <t>Auditoría de certificación integral HSEQ.</t>
  </si>
  <si>
    <t>Capacitación de auditores internos en normas actualizadas</t>
  </si>
  <si>
    <t xml:space="preserve">Contratar el  mantenimiento y adecuacion  general  de  las  cubiertas de las  estaciones  de  Bomberos  </t>
  </si>
  <si>
    <t>CCE-04</t>
  </si>
  <si>
    <t>82101501;82101502;82101503;82101504;82101505</t>
  </si>
  <si>
    <t>Proceso de cualificación para la mejora del servicio de atención a la ciudadanía, para el manejo de personas en condición de discapacidad, en el proceso de aprendizaje en lenguaje de Señas</t>
  </si>
  <si>
    <t>Realizar el estudio de emisiones Atmosfericas (analisis Isocinetico) a las  calderas a gas que se tienen en las cuatro estaciones (Kennedy, Bosa, Bicentenario y Fontibon)</t>
  </si>
  <si>
    <t xml:space="preserve">Realizar el tramite de permiso de vertimientos ante la Secretaria Distrital de Ambiente, de las Estaciones con lavadoras Industriales, </t>
  </si>
  <si>
    <t>Suministro  de materiales,  equipos y  herramientas  para el  mejoramiento integral de las instalaciones de la  UAE Cuerpo Oficial  de Bomberos</t>
  </si>
  <si>
    <t>39121700;30102300;30102400;30103100;30103600;30111500;30131500;30131600;30151600;30151700;30241500;30241600;30171500;30181500</t>
  </si>
  <si>
    <t>Contratar de un plan de datos para la transferencia de información entre los dispositivos móviles y el Sistema Misional de la UAE Cuerpo Oficial de Bomberos</t>
  </si>
  <si>
    <t>Contratar el licenciamiento de la plataforma de correo electronico y las herramientas de colaboracion de Google Apps, con almacenamiento ilimitado y horas de soporte técnico para  la UAE Cuerpo Oficial de Bomberos.</t>
  </si>
  <si>
    <t xml:space="preserve">Contratar la renovación de los servicios "Oracle VM Premier Limited Support" </t>
  </si>
  <si>
    <t>Contratar la renovacion, soporte y mantenimiento Firewall NSA 5600 HA con que cuenta la UAE Cuerpo Oficial de Bomberos.</t>
  </si>
  <si>
    <t>Adquirir los servicios de producción de eventos para promover temáticas que fortalezcan la misionalidad e imagen de la Entidad a través de la protección de la vida, el medio ambiente y el patrimonio.</t>
  </si>
  <si>
    <t>Pedro Andrés Manosalva Rincón</t>
  </si>
  <si>
    <t>pmanosalva@bomberosbogota.gov.co</t>
  </si>
  <si>
    <t>Contratar la adquisición de materiales para difundir campañas de prevención</t>
  </si>
  <si>
    <t xml:space="preserve">Contratar la adquisición y difusión de piezas comunicacionales referentes a las campañas de prevención </t>
  </si>
  <si>
    <t>Contratar la impresión de los materiales usados como herramientas o instrumentos para la Gestión del Riesgo.</t>
  </si>
  <si>
    <t>Adecuación área de la Piscina de la estación de Bomberos de Kennedy.</t>
  </si>
  <si>
    <t>Interventoria  para la  Adecuación área de la Piscina de la estación de Bomberos de Kennedy.</t>
  </si>
  <si>
    <t>43231505</t>
  </si>
  <si>
    <t>46171622</t>
  </si>
  <si>
    <t>47131700</t>
  </si>
  <si>
    <t>49221500</t>
  </si>
  <si>
    <t>77111602</t>
  </si>
  <si>
    <t>85111510</t>
  </si>
  <si>
    <t>85121608</t>
  </si>
  <si>
    <t>93131704</t>
  </si>
  <si>
    <t>Adquisición e implementación de la solución tecnológica integral para el desarrollo de la formación en ambientes virtuales de aprendizaje.</t>
  </si>
  <si>
    <t>81111805;81111812</t>
  </si>
  <si>
    <t>Contratar el soporte, mantenimiento preventivo y correctivo así como las actualizaciones del Software SIGFILAs del sistema digital de turnos del área de Atención al Ciudadano</t>
  </si>
  <si>
    <t>43233501;81112102</t>
  </si>
  <si>
    <t xml:space="preserve">Adquisición e implementación del sistema de videoconferecia para la ampliación de la cobertura en las estaciones y el edificio comando de la UAECOB. </t>
  </si>
  <si>
    <t>Adquisicion de Licencias Windows Server para los servidores de la UAE Cuerpo Oficial de Bomberos.</t>
  </si>
  <si>
    <t>Contratar la adquisicion de un sistema centralizado de CCTV para las estaciones de la UAE Cuerpo Oficial de Bomberos Bogotá.</t>
  </si>
  <si>
    <t>43222634;43232801</t>
  </si>
  <si>
    <t>Contratar la adquisicion de un sistema de monitoreo para la red de datos, servidores y centro de datos de la UAE Cuerpo Oficial de Bomberos Bogotá.</t>
  </si>
  <si>
    <t>Contratar la adquisición de UPS para las estaciones de la UAE Cuerpo Oficial de Bomberos Bogotá.</t>
  </si>
  <si>
    <t xml:space="preserve">43211508;43211507                                                                                                                            </t>
  </si>
  <si>
    <t>Contratar la adquisición de computadores de escritorio y computadores portatiles para la renovación de los recursos tecnológicos de la UAE Cuerpo Oficial de Bomberos Bogotá.</t>
  </si>
  <si>
    <t>46171600;46171619</t>
  </si>
  <si>
    <t>Soporte de la Solución de copia de seguridad y restauración de desastres informaticos para la UAECOB.</t>
  </si>
  <si>
    <t>81112220;81112305;81112304;81111803;81111804</t>
  </si>
  <si>
    <t>Contratar el licenciamiento y el mantenimiento preventivo y correctivo, con bolsa de repuestos, para los equipos activos de red de la UAE Cuerpo Oficial de Bomberos de Bogotá.</t>
  </si>
  <si>
    <t>Contratar la renovacion del servicio de soporte y actualizacion del lincenciamiento bases de datos Oracle y Weblogic existente en la UAE Cuerpo Oficial de Bomberos Bogotá.</t>
  </si>
  <si>
    <t>Adquisición de elementos para el fortalecimiento de la cultura institucional en temas de Sistemas de Gestión.</t>
  </si>
  <si>
    <t>90101800;90101600;50192700</t>
  </si>
  <si>
    <t xml:space="preserve">10111302;10111303;10111304;10111306
10121801; 10121802
</t>
  </si>
  <si>
    <t>42141501;42141502;42141503;42142101;42142103;42142105;42142108;42172010;42172013;42172016;42172201;42281502 
42291902</t>
  </si>
  <si>
    <t>39121321;31162800;39121700</t>
  </si>
  <si>
    <t>Contratar la preproducción, producción, postproducción y emisión de piezas audiovisuales referentes a la Misionalidad de la UAECOB.</t>
  </si>
  <si>
    <t>Prestar servicios profesionales a la Dirección de la UAECOB en los temas administrativos y financieros que requiera la misma.</t>
  </si>
  <si>
    <t>Prestar servicios de apoyo a la gestión en la Dirección de la UAECOB para ejecutar procesos y procedimientos administrativos y asistenciales</t>
  </si>
  <si>
    <t>Prestar servicios de apoyo a la gestión en el Despacho en asuntos relacionados con comunicaciones y prensa, en especial, en videografía y contenidos audiovisuales</t>
  </si>
  <si>
    <t>Giohana Catarine Gonzalez Turizo</t>
  </si>
  <si>
    <t>ggonzalez@bomberosbogota.gov.co</t>
  </si>
  <si>
    <t>Prestar servicios de apoyo a la gestión en la Oficina Asesora Jurídica para ejecutar procedimientos administrativos y asistenciales.</t>
  </si>
  <si>
    <t>Prestar servicios profesionales en la Oficina Asesora de Planeación para apoyar el componente de sostenibilidad y mejoramiento del sistema de gestión de calidad y sistema de Control Interno de la Unidad Administrativa Especial Cuerpo Oficial de Bomberos de Bogotá en el marco del proyecto 908 "Fortalecimiento del Sistema Integrado de Gestión de la UAECOB"</t>
  </si>
  <si>
    <t>Prestar servicios profesionales para liderar las actividades de análisis, programación y seguimiento a los proyectos de inversiòn de la UAE Cuerpo Oficialde Bomberos de Bogotá</t>
  </si>
  <si>
    <t>Prestar servicios profesionales en la Oficina Asesora de Planeación para apoyar el componenete de sostenibilidad y mejoramiento del sistema de gestión de calidad de la Unidad Administrativa Especial Cuerpo Oficial de Bomberos de Bogotá en el marco del proyecto 908 "Fortalecimiento del Sistema Integrado de Gestión de la UAECOB"</t>
  </si>
  <si>
    <t>Prestar servicios profesionales para dar continuidad al procesos de soporte técnico, administración, actualización y mantenimiento del sistema integrado de administración de personal - SIAP, en el marco del proyecto de inversión 1135.</t>
  </si>
  <si>
    <t>Prestar servicios de apoyo a la gestión en la Oficina Asesora de Planeación en la revisión y trámite de las solicitudes de requerimientos tecnológicos en el marco del proyecto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</si>
  <si>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</si>
  <si>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profesionales al área de gestión de recursos tecnológicos en temas relacionados conla administración y actualización del sitio web y gobierno en línea de la UAECOB en el marco del proyecto 1135 "Fortalecimiento de la Infraestructura de tecnología informática y de Comunicaciones de la Unidad Administrativa Especial Cuerpo Oficial de Bomberos"</t>
  </si>
  <si>
    <t>Prestar servicios de apoyo a la gestión en la Oficina Asesora de Planeación para la consolidaciòn e implementación de los recursos tecnològicos de la Entidad, en el marco del proyecto 1135 "Fortalecimiento de la Infraestructura de tecnologìa informática y de Comunicaciones de la Unidad Administrativa Especial Cuerpo Oficial de Bomberos"</t>
  </si>
  <si>
    <t>Prestar servicios profesionales para gestionar, documentar y monitorear los servidores y dispositivos de almacenamiento de la plataforma tecnológica de la Entidad en el marco del Proyecto 1135 denominado "Fortalecimiento de la infraestructura de tecnología informática y de comunicaciones de la Unidad Administrativa Especial Cuerpo Oficial de Bomberos"</t>
  </si>
  <si>
    <t>Prestar servicios profesionales en la Oficina Asesora de Planeación para realizar la consolidación y puesta en marcha del CMS Moodle para el manejo de cursos virtuales en la Entidad con énfasis en los modulo de gestión del riesgo para riesgo bajo, en el marco del proyecto 1135 "fortalecimiento de la infraestructura de tecnología Informática y de comunicaciones de la Unidad Administrativa Especial Cuerpo Oficial de Bomberos</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</si>
  <si>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requieran en el marco del proyecto de inversiòn 1135 "Fortalecimiento de la Infraestructura de Tecnología Informática y de Comunicaciones de la Unidad Administrativa Especial Cuerpo Oficial de Bomberos"</t>
  </si>
  <si>
    <t>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</si>
  <si>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Prestar sus servicios de apoyo a la gestión para desarrollar procedimientos administrativos y asistenciales en la Subdirección de Gestión Humana de la UAECOB.</t>
  </si>
  <si>
    <t>Prestar servicios de apoyo a la gestión para el desarrollo y ejecución de las actividades contenidas en el plan de bienestar institucional e incentivos de la UAECOB y apoyar las actividades de planeación, puesta en marcha y seguimiento del Desarrollo Organizacional</t>
  </si>
  <si>
    <t>Adquisición de kit de rescate en estructuras colapsadas.</t>
  </si>
  <si>
    <t>78121600;72141500;92111600</t>
  </si>
  <si>
    <t>Contratar los servicios de recolección, manipulación, almacenamiento temporal, transporte y disposición final (destrucción o devolución) de pólvora, fuegos artificiales, globos y demás artículos pirotécnicos incautados por las autoridades competentes en el Distrito Capital.</t>
  </si>
  <si>
    <t>Adquisición de un Vehículo para Investigación de Incendios</t>
  </si>
  <si>
    <t>25101501;25101502;25101505;25101902;25101701</t>
  </si>
  <si>
    <t>Apoyo logístico e integral para la realización del Match Nacional Bomberil y el Congreso Internacional de Bomberos de Bogotá</t>
  </si>
  <si>
    <t>Prestar servicios profesionales en la Oficina Asesora Jurídica, en la  sustanciación de vía gubernativa y representación, respuestas a peticiones internas y externas y conceptualización, según requerimientos del Supervisor del contrato</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</si>
  <si>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</si>
  <si>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profesionales para asesorar, controlar y asistir a la Oficina Asesora Jurídica en la gestión contractual de la UAECOB.</t>
  </si>
  <si>
    <t>Prestar servicios de asesoría jurídica en materia de contratación estatal, así como en la realización de los trámites necesarios en las diferentes etapas de la gestión contractual de la Unidad que le sean asignados</t>
  </si>
  <si>
    <t>Prestar servicios profesionales a la Oficina Asesora de Planeación en los trámites jurídicos que adelanta la Dependencia.</t>
  </si>
  <si>
    <t>Prestar servicios profesionales en la Oficina Asesora de Planeación para elaborar, ejecutar y poner en marcha sistemas de información de la Entidad, en el marco del proyecto 1135 “fortalecimiento de la infraestructura de tecnología informática y de comunicaciones de la Unidad Administrativa Especial Cuerpo Oficial de Bomberos”.</t>
  </si>
  <si>
    <t>Prestar sus servicios  profesionales brindando acompañamiento legal en la Subdirección de Gestión Humana de la UAE Cuerpo Oficial de Bomberos</t>
  </si>
  <si>
    <t>Suministro de alimentación e hidratación para la atención de emergencias, entrenamientos, capacitaciones y actividades de prevención.</t>
  </si>
  <si>
    <t>Prestar servicios profesionales en la revisión, actualización y puesta en marcha de procesos y procedimientos de la Subdirección Logística, así como el apoyo a la supervisión de los contratos a cargo de la dependencia, según instrucciones del supervisor del contrato.</t>
  </si>
  <si>
    <t>Prestar los servicios asistenciales para el apoyo de las actividades de administración al mantenimiento del parque automotor y equipo menor de la UAECOB en el marco del proyecto de inversión 1133 Fortalecimiento Cuerpo Oficial de Bomberos</t>
  </si>
  <si>
    <t>Prestar los servicios de apoyo a la Subdirección Logística para la realización de actividades de control y seguimiento a los suministros con que cuenta el área y demás actividades requeridas conforme instrucciones del Supervisor del Contrato.</t>
  </si>
  <si>
    <t>Prestar los servicios de apoyo asistencial a la Subdirección Logística en el desarrollo de las actividades de administración del parque automotor de la UAE Cuerpo Oficial de Bomberos, en el marco del proyecto de inversión Nº 1133 Fortalecimiento Cuerpo Oficial de Bomberos.</t>
  </si>
  <si>
    <t>Prestar servicios profesionales en la realización de actividades de verificación financiera de las cuentas, programaciòn del PAC y ejecuciòn presupuestal del área, así como el apoyo de la supervisiòn de contratos a cargo de la Subdirecciòn Logística, segun instrucciones del supervisor del contrato.</t>
  </si>
  <si>
    <t>Prestar servicios de apoyo, para el transporte de recursos de la Subdirección Logística que sean necesarios en cumplimiento de las funciones y programas UAE Cuerpo Oficial de Bomberos.</t>
  </si>
  <si>
    <t xml:space="preserve">Prestar los servicios de apoyo en la Subdirecciòn Logística para la realización de actividades de control, seguimiento. Estadísticas y trazabilidad de las solicitudes realizadas a la mesa logística, en el marco del proyecto de inversión Nª 1133 Fortalecimiento Cuerpo Oficial de Bomberos" </t>
  </si>
  <si>
    <t>Prestar servicios de apoyo, para el transporte de personas, recursos y materiales dela UAE Cuerpo Oficial de Bomberos de Bogotá desde la Subdirección Logística en cumplimiento de las funciones asignadas a su cargo en el marco del proyecto de inversión 1133 Fortalecimiento Cuerpo Oficial de Bomberos</t>
  </si>
  <si>
    <t>Prestar los servicios de apoyo a la Subdirección Logística, en actividades relacionadas con recepción, verificación, arreglos menores, entrega y almacenamiento de equipos, herramientas y accesorios asignados para dar soporte en la atención de emergencias por parte de la Entidad.</t>
  </si>
  <si>
    <t>Prestar servicios profesionales para el reporte de indicadores, seguimiento a los panes de acción y mejoramiento, estructuración de fichas técnicas así como el apoyo a la supervisión de los contratos a cargo de la Subdirección Logística, según instrucciones del supervisor del contrato.</t>
  </si>
  <si>
    <t xml:space="preserve">Prestar los servicios de apoyo a la Subdirección Logística, en actividades relacionadas con recepción, verificación, mantenimiento, entrega y almacenamiento de equipos, herramientas y accesorios asignados para dar soporte en la atención de emergencias por parte de la Entidad. </t>
  </si>
  <si>
    <t>Prestar los servicios de apoyo en el desarrollo de las actividades de administración de las herramientas, equipos y accesorios de la UAE Cuerpo Oficial de Bomberos, en el amrco del Proyecto denominado: "Fortalecimiento Cuerpo Oficial de Bomberos"</t>
  </si>
  <si>
    <t>Prestar los servicios de apoyo en las actividades de control y generación de estadísticas de consumo de combustible, alimentaciòn e hidratación y demás recursos logísticos.</t>
  </si>
  <si>
    <t>Prestar los servicios en la proyección de planes, programas y en el control y seguimiento al cumplimiento de cronogramas de la Subdirecciòn Logística, así como el apoyo a la supervisión de los contratos ejecutados en el área.</t>
  </si>
  <si>
    <t>Prestar los servicios de apoyo en la Subdirección Logística, en actividades relacionadas con la gestión y sostenimiento del parque automotor de la UAE Cuerpo Oficial de Bomberos mediante el uso de las herramientas dispuestas para tal fin, en el marco del proyecto de inversión Nº 1133 Fortalecimiento Cuerpo Oficial de Bomberos</t>
  </si>
  <si>
    <t>Prestar servicios de apoyo a la gestión como radioperador, para brindar soporte en el proceso de cumunicaciones en emergencias de la Unidad Administrativa Especial Cuerpo Oficial de Bomberos de Bogotá.</t>
  </si>
  <si>
    <t>Prestar servicios de apoyo a la gestión como radioperador, para brindar soporte en el proceso de cumunicaciones en emergencias de la Unidad Administrativa Especial Cuerpo Oficial de Bomberos de Bogotá en el marco del proyecto de inversión 1133 "Fortalecimiento Cuerpo Oficial de bomberos"</t>
  </si>
  <si>
    <t>Prestar servicios de apoyo para el transporte de recursos de la Subdirección Operativa que sean necesarios en el cumplimiento de las funciones y programas de la UAE Cuerpo Oficial de Bomberos.</t>
  </si>
  <si>
    <t>Prestar servicios de apoyo a la gestión como radioperador, para brindar soporte en el proceso de comunicaciones en emergencias de la Unidad Administrativa Especial Cuerpo Oficial de Bomberos en Bogotá</t>
  </si>
  <si>
    <t>Prestar servicios de apoyo a la gestión en la Subdirección Operativa para ejecutar procedimientos administrativos y asistenciales de las compañias en el marco del proyecto de inversión 1133 "Fortalecimiento Cuerpo Oficial de bomberos"</t>
  </si>
  <si>
    <t>Sandra Janneth Romero Pardo</t>
  </si>
  <si>
    <t>Prestar servicios de apoyo a la gestión en la Subdirección Operativa para ejecutar procedimientos administrativos y asistenciales de las compañías en el marco del proyecto de inversión 1133 "Fortalecimiento Cuerpo Oficial de bomberos"</t>
  </si>
  <si>
    <t>Adquirir herramientas, equipos y accesorios para la atencion de incendios</t>
  </si>
  <si>
    <t>Adquisición de elementos de protección personal para la atencion de incendios estructurales</t>
  </si>
  <si>
    <t>Adquirir un escenario interactivo para campañas de prevenciòn del riesgo Comunitario.</t>
  </si>
  <si>
    <t>Compra e Instalaciòn de Sirenas y Luces de Emergencias para Vehìculos Operativos</t>
  </si>
  <si>
    <t>Recarga,  para extintores y sistemas de extinción para maquinas de líquidos inflamables.</t>
  </si>
  <si>
    <t>Adquisición Predio para la  Construcción de Estación de Bomberos  y Academia</t>
  </si>
  <si>
    <t>Construccion   Estacion de Bomberos de Bellavista</t>
  </si>
  <si>
    <t>Interventoria Estación de Bomberos de Bellavista</t>
  </si>
  <si>
    <t xml:space="preserve">Construccion,  ampliacion y reforzamiento estructural estacion de Bomberos de Marichuela   </t>
  </si>
  <si>
    <t xml:space="preserve">Interventoria,  construccion  ampliacion y reforzamiento estructural estacion de Bomberos de Marichuela   </t>
  </si>
  <si>
    <t xml:space="preserve">Estudios y Diseños para la construcción de estaciónes  de bomberos </t>
  </si>
  <si>
    <t>Estudios y diseños para la implementacion de la academia de bomberos de bogota .</t>
  </si>
  <si>
    <t>Generación de cultura de trabajo del Sistema Integrado de gestión en toda la Entidad</t>
  </si>
  <si>
    <t>Estudios y diseños para la  Construccion reforzamiento estructural estacion  de Bomberos de  Ferias</t>
  </si>
  <si>
    <t>Interventoria para Estudios y diseños para la  Construccion reforzamiento estructural estacion  de Bomberos de  Ferias</t>
  </si>
  <si>
    <t>Construccion, reforzamiento estructural estacion  de Bomberos de  Ferias</t>
  </si>
  <si>
    <t>Interventoria Construccion, reforzamiento estructural estacion  de Bomberos de  Ferias</t>
  </si>
  <si>
    <t xml:space="preserve">83121701;83121702;82101602;82101601;82101605;82101504         </t>
  </si>
  <si>
    <t>73151904;44121701;48101919;44111500;14111514</t>
  </si>
  <si>
    <t>80141607;80141902</t>
  </si>
  <si>
    <t>73111602;73151904;14111815</t>
  </si>
  <si>
    <t>Contratar un sistema de control de acceso y asistencia para la UAE Cuerpo Oficial de Bomberos</t>
  </si>
  <si>
    <t>Prestar servicios profesionales en la Oficina Asesora de Planeación para apoyar en el desarrollo e implementación de una aplicación WEB que permita la utilización del Sistema de Información Misional en los dispositivos móviles de la UAE Cuerpo Oficial de Bomberos de Bogotá</t>
  </si>
  <si>
    <t>Prestar servicios profesionales en la Oficina Asesora de Planeación para apoyar las actividades de cooperación técnica
y financiera, propiciando y fortaleciendo las alianzas con Entidades externas.</t>
  </si>
  <si>
    <t>Prestar servicios profesionales en la oficina asesora de planeación para apoyar el desarrollo y seguimiento de las relaciones interinstitucionales y de gestión de cooperación de la Entidad.</t>
  </si>
  <si>
    <t>Prestar servicios profesionales en la oficina asesora de planeación para apoyar las actividades de cooperación técnica,
financiera y en los procesos de transferencia de conocimientos por parte de cooperantes.</t>
  </si>
  <si>
    <t>Prestar los servicios de apoyo asistencial y administrativo a la Subdirección de Gestión del Riesgo</t>
  </si>
  <si>
    <t>Prestar servicio profesionales a la Subdirección de Gestión del Riesgo, para liderar el proceso del conocimiento del riesgo.</t>
  </si>
  <si>
    <t>Prestar los servicios profesionales a la Subdirección de Gestión del Riesgo, liderando el proceso de reducción del riesgo, conforme a las intrucciones dadas por el supervisor del contrato</t>
  </si>
  <si>
    <t>Prestar servicios profesionales a la Subdirección de  Gestión del  Riesgo liderando el seguimiento y control de la estrategia de gestión local</t>
  </si>
  <si>
    <t>Prestar servicios profesionales a la subdirección de gestión del riesgo en el apoyo  de actividades encaminadas a buscar una estrategia en cambio climático y riesgo urbano.</t>
  </si>
  <si>
    <t>Prestar servicios profesionales a la Subdirección de Gestión del Riesgo, en el proceso de reducción del riesgo,  apoyo al desarrollo de la Estrategia Institucional de Respuesta ante Emergencia – EIRE (antes PIRE), y al Plan de Continuidad del Negocio.</t>
  </si>
  <si>
    <t xml:space="preserve">Prestar sus servicios de apoyo a la subdirección de gestion del riesgo adelantando el seguimiento, la documentacion de los procesos y procedimientos misionales, asi
mismo el seguimiento a los planes de mejora que se requieran producto de las auditorias internas y externas realizadas a la Entidad y las demas obligaciones que le sean asignadas por instrucciones del Supervisor
</t>
  </si>
  <si>
    <t>Prestar servicios profesionales a la Subdirección de Gestión del Riesgo en el marco del proceso de conocimiento del riesgo, en actividades relacionadas con Inspecciones Técnicas</t>
  </si>
  <si>
    <t>Prestar servicios profesionales en el marco del proceso de reducción de la subdirección de Gestión del Riesgo, en actividades relacionadas con Incendios Forestales.</t>
  </si>
  <si>
    <t>Prestar servicios profesionales a la Subdireccion de Gestion del Riesgo en las actividades de fortalecimiento comunitario en el Marco de la Mision de la Entidad</t>
  </si>
  <si>
    <t>Prestar servicios profesionales a la Subdirecion de Gesfion del Riesgo en el marco y del proceso de conocimiento del riesgo, en actividades relacionadas con Inspecciones
Tecnicas e hidrantes y dernas conforme a instrucciones del supervisor del contrato</t>
  </si>
  <si>
    <t>Prestacion de servicios profesionales espeacializados externos a la UAECOB, para el fortalecimiento de los procesos misionales de la Subdireccion de Gestion del Riesgo en
el marco del Proyecto denominado: "Fortalecimiento Cuerpo Oficialde Bomberos"</t>
  </si>
  <si>
    <t>Prestar servicios de apoyo a la Subdirección de Gestión del  Riesgo en el marco del proceso de reducción del riesgo en las actividades del Club Bomberitos y en actividades de socialización externa.</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</si>
  <si>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</si>
  <si>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 xml:space="preserve">Prestar servicios profesionales a la Subdirección Gesfon del Riesgo en el marco y del proceso de conocimiento de riesgo en la evaluacion y seguimiento de
actividades de aglomeraciones de publico
</t>
  </si>
  <si>
    <t>Prestar servicios de apoyo a la Subdirección de Gestión del Riesgo en las actividades de fortalecimiento comunitario en el Marco de la Mision de la Entidad</t>
  </si>
  <si>
    <t xml:space="preserve">Prestar servicios profesionales a la Subdirección de Gestión del Riesgo en el marco del proceso de conocimiento del riesgo, en actividades relacionadas con inspecciones Tecnicas
</t>
  </si>
  <si>
    <t>Prestar servicios de apoyo a la Subdireccion de Gestion del Riesgo en las actividades de fortalecimiento comunitario en el Marco de la Mision de la Entidad</t>
  </si>
  <si>
    <t xml:space="preserve">Prestar servicios de apoyo a la Subdirección de Gestión del Riesgo en el Marco del proceso de reducción del riesgo en las actividades del Club Bomberitos y en demás actividades de capacitación externa.
</t>
  </si>
  <si>
    <t xml:space="preserve">prestar servicios de apoyo a la Subdreccion de Gestión del Riesgo en las
 actividades de fortalecimiento comunitario en el Marco de la Misión de la Entidad
</t>
  </si>
  <si>
    <t xml:space="preserve">Prestar servicios profesionales a la Subdireccion de Gestión del Riesgo en el
apoyo de actividades encaminadas a bus car una estrategia en cambio climatico y
riesgo urbano
</t>
  </si>
  <si>
    <t xml:space="preserve">Prestar los servicios de Apoyo a la Subdirección Gestión del riesgo en las actividades y proyectos establecidos en el marco de la estrategia de cambio climático de la Unidad Administrativa Especial del Cuerpo Oficial de Bomberos de Bogotá.
</t>
  </si>
  <si>
    <t>Prestar servicios profesionales a la Subdirección de Gestión del  Riesgo en el marco del proceso de reducción del riesgo en las actividades del Club Bomberitos y en actividades de capacitación externa</t>
  </si>
  <si>
    <t>Prestar sus servicios de apoyo asistencial a la Subdirección de Gestión del Riesgo, al proceso de conocimiento del riesgo en el procedimiento de aglomeraciones de público. En el marco del proyecto de inversión  113 meses y 23 dias3 meses y 23 dias “Fortalecimiento Cuerpo Oficial de Bomberos”</t>
  </si>
  <si>
    <t xml:space="preserve">Prestar sus servicios profesionales a la Subdireccion de Gestion del Riesgo en el
desarrollo y ejecucion de los planes de mdjoramiento de revisiones tecnicas asi como
efectuar el seguimiento y control de las mismas. </t>
  </si>
  <si>
    <t>Prestar los servicios de Apoyo a la Subdirección Gestión del riesgo en las actividades y proyectos establecidos en el marco de la estrategia de cambio climático de la Unidad Administrativa Especial del Cuerpo Oficial de Bomberos de Bogotá.</t>
  </si>
  <si>
    <t>Prestar los profesionales a la Subdirección Gestión del riesgo en las actividades y proyectos establecidos en el marco de la estrategia de cambio climático de la Unidad Administrativa Especial del Cuerpo Oficial de Bomberos de Bogotá.</t>
  </si>
  <si>
    <t>Prestar sus servicios de apoyo asistencial a la Subdirección de Gestión del Riesgo al proceso de conocimiento y reducción del riesgo.</t>
  </si>
  <si>
    <t>Prestar servicios profesionales a la Subdirección de Gestión del Riesgo en el marco del proceso de conocimiento del riesgo, en actividades relacionadas con Inspecciones Técnicas y sistemas eléctricos.</t>
  </si>
  <si>
    <t>Prestar servicios profesionales a la Subdirección de Gestión del Riesgo, para realizar actividades relacionadas con Inspercciones Técnicas y demás conforme instrucciones del sueprvisor del contrato</t>
  </si>
  <si>
    <t xml:space="preserve">prestar servicios de apoyo a la Subdreccion de Gestión del Riesgo en las actividades de fortalecimiento comunitario en el Marco de la Misión de la Entidad
</t>
  </si>
  <si>
    <t>Prestar servicios de apoyo a la subdireccion Gestion del Riesgo en el Marco del proceso de conocimiento de riesgo en la evaluacion y sequimiento de actividades de
aglomeraciones en público y  actividades de  pirotecnia En el marco delproyecto de inversión Fortalecimiento Cuerpo Oficial de Bomberos</t>
  </si>
  <si>
    <t>Prestar servicios de asesorìa jurídica en materia de contrataciòn estatal, asì como en la realizaciòn de los trámites necesarios en las diferentes etapas de la gestión contractual de la Unidad que le sean asignados</t>
  </si>
  <si>
    <t>Prestar servicios profesionales como Contador Público en la Oficina de Control Interno.</t>
  </si>
  <si>
    <t xml:space="preserve">Prestar servicios profesionales como Abogado en la Oficina de Control Interno. </t>
  </si>
  <si>
    <t>Prestar sus servicios Profesionales en el Despacho en asuntos relacionados con comunicaciones y prensa</t>
  </si>
  <si>
    <t>Prestacion de servicios de apoyo a la gestion en la Oficina Asesora Juridica de la entidad.</t>
  </si>
  <si>
    <t>Prestación de servicios profesionales como abogada en la oficina asesora juridica, en especial en lo relacionado con la etapa post- contractual.</t>
  </si>
  <si>
    <t>Prestar servicios de apoyo asistencial a la Oficina Asesora de Planeaciòn en el marco de las relaciones interinstitucionales y de gestiòn de coorperaciòn de la Entidad.</t>
  </si>
  <si>
    <t xml:space="preserve">Prestar servicios profesionales para el desarrollo de activiades relacionadas con la Planeación estratégica de la UAECOB. </t>
  </si>
  <si>
    <t>Prestar los servicios profesionales para la realización de los tramites administrativos relacionados con las actividades de la Oficina Asesora de Planeación,  en el marco del Proyecto 908 “Fortalecimiento del Sistema Integrado de Gestión de la UAECOB”.</t>
  </si>
  <si>
    <t>Prestar servicios profesionales a la Oficina Asesora de Planeación apoyando los tramites juridicos que adelanta la Dependencia.</t>
  </si>
  <si>
    <t>Prestar servicios profesionales para liderar el componenete de sostenibilidad y mejoramiento del Sistema de Gestión de Calidad y Sistema Integrado de Gestión, en el marco de las comptencias de la Oficina Asesora de Planeación.</t>
  </si>
  <si>
    <t>Prestar servicio profesionales para apoyar las actividades relacionadas con la planeación estratégica de la UAECOB</t>
  </si>
  <si>
    <t>Prestar servicios profesionales en la Oficina Asesora de Planeación para liderar y asesorar las actividades de cooperación técnica y financiera y realizar su seguimiento</t>
  </si>
  <si>
    <t>Prestar servicios profesionales para apoyar los tramites administrativos y financieros a cargo de la Oficina Asesora de Planeación en el marco del Proyecto 908 “Fortalecimiento del Sistema Integrado de Gestión de la UAECOB”</t>
  </si>
  <si>
    <t>Prestar servicios de apoyo a la gestión en la Oficina Asesora de Planeación para  la recepción y segumiento de los requerimientos de mesa de ayuda de la Entidad en el marco del proyecto 1135 “Fortalecimiento de la Infraestructura de Tecnología Informática y de Comunicaciones de la Unidad Administrativa Especial Cuerpo Oficial de Bomberos”.</t>
  </si>
  <si>
    <t>Prestar servicios profesionales en la Oficina Asesora de Pleneación en lo relacionado con la infraestructura tecnológica y de virtualización de los servidores de la Entidad, en el marco del proyecto 1135 "Fortalecimiento de la Infraestructura de Tecnología informática y de Comunicaciones de la Unidad Administrativa Especial Cuerpo Oficial de Bomberos"</t>
  </si>
  <si>
    <t>Prestar sus servicios profesionales para apoyar la Gestión de Recursos Tecnológicos en temas relacionados con  las bases de datos de todos los sistemas de información de la UAE Cuerpo Oficial de Bomberos de Bogotá.</t>
  </si>
  <si>
    <t>Prestar servicios profesionales en la Oficina Asesora de Planeación en lo relacionado con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</si>
  <si>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en la Oficina Asesora de Planeación, para realizar soporte a los sistemas de información Misional y Si Capital, en el marco del proyecto 1135  "Fortalecimiento de la Infraestructura de Tecnología Informática y de Comunicaciones de la Unidad Administrativa Especial Cuerpo Oficial de Bomberos"</t>
  </si>
  <si>
    <t>Prestar servicios profesionales en la Oficina Asesora de Planeación, para liderar las actividades necesarias que permitan la consolidación de la Infraestructura Tecnológica de la UAE Cuerpo Oficial de Bomberos de Bogotá.</t>
  </si>
  <si>
    <t xml:space="preserve">Prestar sus servicios de apoyo asistencial a la Subdireccion de Gestion del Riesgo, al proceso de conocimiento del riesgo, en sus procedimientos de revisiones tecnicas, hidrantes y revision de proyectos
</t>
  </si>
  <si>
    <t>Prestar servicios profesionales a la Subdirección de Gestión del Riesgo, para realizar actividades relacionadas con Inspercciones Técnicas y demás instrucciones del sueprvisor</t>
  </si>
  <si>
    <t>Prestar servicios profesionales en la Subdirección Logística para asesorar, coordinar y realizar la preparación, evaluación y seguimiento de los procesos contractuales de la dependencia que le sean designados por la subdirección.</t>
  </si>
  <si>
    <t>Prestar servicios profesionales, para la estructuración y desarrollo de los procesos, procedimientos y programas concernientes a la administración del parque automotor y de las herramientas, equipos y accesorios - HEA´s de la Subdirección Logística.</t>
  </si>
  <si>
    <t>Adquisición de recipientes para la separación de residuos en las sedes de la UAE Cuerpo Oficial de Bomberos</t>
  </si>
  <si>
    <t>Prestar servicios profesionales a la Subdirección de Gestión del Riesgo en el proceso de reducción del riesgo, apoyando temas relacionados con capacitación empresarial y comunitaria</t>
  </si>
  <si>
    <t xml:space="preserve">Prestar servicios de apoyo a la gestión en lo relacionado actividades de aglomeraciones de publico, en la Subdirección Gestión del Riesgo, de conformidad con el proceso de conocimiento de riesgo.
</t>
  </si>
  <si>
    <t xml:space="preserve">Prestar servicios profesionales para apoyar la emision de conceptos Tecnicos y certificaciones necesarias para el desarrollo de las aglomeraciones de publico y demas actividades relacionadas con el proceso de conocimiento de
riesgo a cargo de la Subdirección.
</t>
  </si>
  <si>
    <t>Prestar servicios profesionales a la subdireccion de gestión del riesgo, en especial en lo relacionado con  la cuantificación de los aspectos firncieros de los servicios que atiende la Entidad.</t>
  </si>
  <si>
    <t xml:space="preserve">Prestar servicios de apoyo  a la Subdirección de Gestión del Riesgo,en las actividades relacionadas con el proceso de reducción del riesgo, conforme instrucciones del supervisor del contrato. 
</t>
  </si>
  <si>
    <t>Prestar servicios profesionales a la Subdlrecclon de Gestion del Riesgo, en las actividades relacionadas con el proceso de reduccion del riesgo de
conformidad con lo establecido en la normatividad vigente</t>
  </si>
  <si>
    <t>Prestar servicio de apoyo asistencial administrativo a la Subdirección de Gestión del Riesgo, conforme a las intrucciones dadas por el Subdirector, en el marco del Proyecto de Inversión 1133 denominado "Fortalecimiento Cuerpo Oficial de Bomberos"</t>
  </si>
  <si>
    <t xml:space="preserve">Prestar sus servicios profesionales en las actividades relacionadas con el Plan Anual de Adquisiciones de la Subdirección de Gestión del Riesgo,  conforme instrucciones del supervisor del contrato. </t>
  </si>
  <si>
    <t>Prestar servicios profesionales a la Subdirección de Gestión del Riesgo, para el desarrollo de las actividades relacionadas con el proceso de reducción del riesgo.</t>
  </si>
  <si>
    <t xml:space="preserve">Prestar servicios profesionales a la Subdirección de Gestión del Riesgo en lo relacionado con los conceptos técnicos y certificaciones necesarias para el desarrollo de las aglomeraciones de público. </t>
  </si>
  <si>
    <t>Rubén Antonio Mora Garcés</t>
  </si>
  <si>
    <t>Prestar servicios profesionales como Ingeniero Industrial en la Oficina de Control Interno.</t>
  </si>
  <si>
    <t>Prestar sus servicios profesionales en la Subdirección de Gestión Humana de la UAE Cuerpo Oficial de Bomberos.</t>
  </si>
  <si>
    <t>acorrea@bomberosbogota.gov.co</t>
  </si>
  <si>
    <t xml:space="preserve">Prestación de servicios de apoyo a la gestión del Área de Infraestructura en la ejecución de actividades de mantenimiento.  </t>
  </si>
  <si>
    <t>Prestación de serviciso de apoyo a la gestión del área de Infraestructura en la ejecución de actividades de mantenimiento</t>
  </si>
  <si>
    <t>Prestación de servicios de apoyo a la gestión del área de infraestructua, en el control y seguimiento de las actividades de mantenimiento</t>
  </si>
  <si>
    <t>Prestación de servicios profesionales  para articular los  procesos  y  procedimientos  del  área de Infraestructura, en el marco del Proyecto denominado: “Fortalecimiento Cuerpo Oficial de Bomberos”, así como en el apoyo a la supervisión de los contratos que le sean asignados</t>
  </si>
  <si>
    <t>Prestación de servicios de apoyo a la gestión del Área de Infraestructura de la Subdirección de Gestión Corporativa, en el marco del Proyecto denominado: “Fortalecimiento Cuerpo Oficial de Bomberos</t>
  </si>
  <si>
    <t xml:space="preserve">Prestación de servicios de apoyo a la gestión del Área de Infraestructura, en las actividades asistenciales u operativas que le sean indicadas por la supervisión del contrato.
</t>
  </si>
  <si>
    <t>Prestación de servicios de apoyo a la gestión del Área de Infraestructrura en la ejecución de actividades de mantenimiento</t>
  </si>
  <si>
    <t>Prestación de servicios de apoyo a la gestión del Área de Infraestructura en la ejecución de actividades de mantenimiento</t>
  </si>
  <si>
    <t>Prestación de servicios de apoyo a la gestión del Area de Infraestructura en la ejecución de Actividades de Mantenimiento</t>
  </si>
  <si>
    <t>Prestacion de servicios de apoyo a la gestion del Area de Infraestructura en la ejecucion
de actividades de mantenimiento</t>
  </si>
  <si>
    <t>Prestación de servicios profesionales de asesoría jurídica en el Área de Infraestructura de la Subdirección de Gestión Corporativa, en el marco del Proyecto denominado: “Fortalecimiento Cuerpo Oficial de Bomberos”.</t>
  </si>
  <si>
    <t>Prestar los servicios profesionales en el área de Infraestructura de la Subdirección de Gestión Corporativa</t>
  </si>
  <si>
    <t>Prestación de servicios de apoyo a la gestión del área de infraestructrura en la ejecución de actividades de mantenimientos</t>
  </si>
  <si>
    <t>Prestación de servicios de apoyo a la gestión del área de Infraestructura de la  Subdirección de Gestión Corporativa</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</si>
  <si>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</si>
  <si>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en la Subdirección de Gestión Corporativa en el marco del Proyecto  Denominado: "Fortalecimento Cuerpo Oficial de Bomberos"</t>
  </si>
  <si>
    <t>Prestación de servicios profesionales en la Subdirección de Gestión Corporativa en el marco del Proyecto denominado: “Fortalecimiento Cuerpo Oficial de Bomberos</t>
  </si>
  <si>
    <t>Prestacion de servicios de apoyo a la gestión del Area de Infraestructura en la ejecución de actividades de  mantenimiento"</t>
  </si>
  <si>
    <t>Prestacion de servicios de apoyo a la qestión en el área de Infraestructura en la ejecucion
de actividades de mantenimiento.</t>
  </si>
  <si>
    <t>Prestación de servicios profesionales en la Subdirección Corporativa en las actividades relacionadas con el proceso de sostenibilidad del Sistema Integrado de Gestión (SIG), en el marxco del Plan de Desarrollo Bogotá para Todos</t>
  </si>
  <si>
    <t>Prestación de servicios de apoyo a la gestión documental de la Subdirección de Gestión Corporativa de la Unidad</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</si>
  <si>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</si>
  <si>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Prestación de servicios profesionales a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</si>
  <si>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de la Oficina de Atención al Ciudadano de la Subdirección de Gestión Corporativa de ka Unidad</t>
  </si>
  <si>
    <t>Prestación de servicios Porfesionales en la gestión de las actuaciones disciplinarias adelantadas desde la Sundirección de Gestión Corporativa a los servisores públicos de la UAE Cuerpo Oficial de Bomberos</t>
  </si>
  <si>
    <t>Prestación de servicios de apoyo a la gestión documental de la Subdirección de Gestión Corporativa de la Unidad.</t>
  </si>
  <si>
    <t>Prestación de servicios de apoyo a la gestión en las actuaciones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</si>
  <si>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t>
  </si>
  <si>
    <t>Prestación de servicios en la Subdirección de Gestión Corporativa, para apoyar el Área de Gestión Ambiental de la Unidad.</t>
  </si>
  <si>
    <t>Prestación de servicios de apoyo a la gestión del Almacén de la Unidad, a cargo de la Subdirección de Gestión Corporativa</t>
  </si>
  <si>
    <t xml:space="preserve">Prestar los servicios profesionales para dar continuidad a los procesos y procedimientos del  Area Administrativa   de  la  Subdireccion  de  Gestion  Corporativa </t>
  </si>
  <si>
    <t>Prestación de servicios profesionales en la Subdirección de Gestión Corporativa, apoyando la integración de los Subsistemas del SIG en la Entidad</t>
  </si>
  <si>
    <t>Prestación de servivicios profesionales en la gestión de las actuciones disciplinarias adelantadas desde la Subdirección de Gestión Corporativa a los servidores públicos de la UAE Cuerpo Oficial de Bomberos</t>
  </si>
  <si>
    <t>Prestación de servicios profesionales en el acompañamiento y asistencia al Área de Gestión Administrativa de la Subdirección de Gestión Corporativa, así como en el apoyo a la supervisión de los contratos que le sean asignados</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</si>
  <si>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</si>
  <si>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Prestación de servicios de apoyo a la gestión de la Oficina de Atención al Ciudadano de la Subdirección de Gestión Corporativa</t>
  </si>
  <si>
    <t>Prestación de servicios de apoyo a la gestión de la Oficina de Atención al Ciudadano de la Subdirección de Gestión Corporativa de la Unidad.</t>
  </si>
  <si>
    <t>Prestación de servicios profesionales en la gestión de las actuaciones disciplinarias adelantadas desde la Subdirección de Gestión Corporativa a los servidores públicos de la UAE Cuerpo Oficial de Bomebros</t>
  </si>
  <si>
    <t>Prestación de servicios de apoyo en la Subdirección de Gestión Corporativa, en lo relacionado con los procesos de compras, seguros  e inventarios</t>
  </si>
  <si>
    <t xml:space="preserve">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</si>
  <si>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Prestación de servicios profesionales en el Área Financiera de la Subdirección de Gestión Corporativa, así como en el apoyo a la implementación de las Normas Internacionales de Información Financiera "NIIF</t>
  </si>
  <si>
    <t>Prestacion de servicios perofesionales en la Subdirección de Gestión Corporativa con las actividades de organización y depuración de la información del sistema PCT</t>
  </si>
  <si>
    <t>Prestación de servicios profesionales en la Subdirección de Gestión Corporativa adelantando los procesos y procedimientos requeridos para los pagos y la emisión de los estados de cuenta de las obligaciones adquiridas por la Unidad</t>
  </si>
  <si>
    <t>Prestación de servicios de apoyo a la gestión de la Oficina de Atención al ciudadano de la Subdireccion de Gestión Corporativa</t>
  </si>
  <si>
    <t>Prestacion de servicios de apoyo a la Gestión del área de Compras Seguros e Inventarios de la subdreccon de Gestion Corporativa</t>
  </si>
  <si>
    <t>Prestación de servicios profesionales en la gestión de las actuaciones disciplinarias  adelantadas desde la Subdirección de Gestión Corporativa a los servidores publicos de la UAE Cuerpo Oficial de Bomberos</t>
  </si>
  <si>
    <t>Prestar los servicios de apoyo a la gestión de la Oficina de Atención al Ciudadano de la Subdirección de Gestión Corporativa</t>
  </si>
  <si>
    <t>Prestación de servicios  de apoyo a la gestión de la Oficina de Atención al Ciudadano de la Subdirección de Gestión Corporativa de la Undiad</t>
  </si>
  <si>
    <t>Prestación de servicios de apoyo a la gestión del área Financiera de la Subdirección de Gestión Corporativa</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</si>
  <si>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</si>
  <si>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del Área Financiera de la Subdirección de Gestión Corporativa</t>
  </si>
  <si>
    <t>Prestación de servicios de apoyo a la gestión del área de compras, seguros e inventarios de la Subdirección de Gestión Corporativa</t>
  </si>
  <si>
    <t xml:space="preserve">Prestación de servicios profesionales en la Subdirección de Gestión Corporativa en las actividades realizadas con los seguros de la Entidad. </t>
  </si>
  <si>
    <t>Prestación de servicios profesionales en la gestión de las actuaciones disciplinarias adelantadas desde la Subdirección de Gestión Corporativa a los servidores públicos de la UAE Cuerpo Oficial de la Bomberos</t>
  </si>
  <si>
    <t>Prestación de servicios  tecnicos  en la Subdirección de Gestión Corporativa apoyando el seguimiento y control a la ejecución financiera de la Entidad.</t>
  </si>
  <si>
    <t>Prestación de servicios de apoyo  en la Subdirección de Gestión Corporativa en las actividades realizadas con los seguros de la Entidad.</t>
  </si>
  <si>
    <t>Prestar los servicios profesionales para apoyo a la Subdirección de Gestión Corporativa para coordinar el proceso de gestión Documental de la UAECOB; y apoyos a la supervisión de contratos que sean asignados y/o los requeridos a la Subdirección de Gestión Corporativa.</t>
  </si>
  <si>
    <t>Prestacion de servicios de apoyo a la gestion del Area de Compras, Seguros e lnventarios de la Subdireccon de Gestion Corporativa</t>
  </si>
  <si>
    <t>Prestación de  servicios de apoyo a la Gestión del Almacen greneral de la UAECOB a cargo de la
 Subdireccion de Gestion Corporativa</t>
  </si>
  <si>
    <t>Prestación de servicios de apoyo a la Gestión del área de Compras Seguros e Inventarios de la subdirección de Gestión Corporativa.</t>
  </si>
  <si>
    <t>Adiciòn y prórroga CPS Nº 012 de 2017 cuyo objeto es"Prestación de servicios profesionales de asesoría jurídica en el Área de Infraestructura de la Subdirección de Gestión Corporativa, en el marco del Proyecto denominado: “Fortalecimiento Cuerpo Oficial de Bomberos”</t>
  </si>
  <si>
    <t xml:space="preserve">Prestación de servicios de apoyo a la gestion de la Oficina de Atencion al Ciudadano de la Subdireccion de Gestion Corporativa de la Unidad
</t>
  </si>
  <si>
    <t>Prestación de servicios de apoyo a la gestion documental de la Subdireccion de Gestión
Corporativa de la Unidad</t>
  </si>
  <si>
    <t>Prestacion de servicios de apoyo a la gestion documental de la Subdireccion de Gestión Corporativa de la Unidad</t>
  </si>
  <si>
    <t>Adiciòn y pròrroga CPS Nº 306 de 2017 cuyo objeto es "Prestación de servicios de apoyo a la gestión en las actuaciones disciplinarias adelantadas desde la Subdirección de Gestión Corporativa a los servidores públicos de la UAE Cuerpo Oficial de Bomberos"</t>
  </si>
  <si>
    <t>Adiciòn y pròrroga CPS Nº 322 de 2017 cuyo objeto es "Prestación de servicios de apoyo a la gestión del área de compras, seguros e inventarios de la Subdirección de Gestión Corporativa"</t>
  </si>
  <si>
    <t>Prestación de servicios profesionales en la gestión de las actuaciones discipplinarias adelantadas desde la Subdirección de Gestión Corporativa a los servidores públicos de la UAE Cuerpo Oficial de Bomberos</t>
  </si>
  <si>
    <t>Adiciòn y pròrroga CPS Nº 340 de 2017 cuyo objeto es  "Prestación de servicios de apoyo a la gestión documental de la Subdirección de Gestión Corporativa de la Unidad."</t>
  </si>
  <si>
    <t>Adiciòn y pròrroga CPS Nº 356 de 2017 cuyo objeto es  "Prestación de servicios Porfesionales en la gestión de las actuaciones disciplinarias adelantadas desde la Sundirección de Gestión Corporativa a los servisores públicos de la UAE Cuerpo Oficial de Bomberos"</t>
  </si>
  <si>
    <t>Prestación de servicios profesionales en la Subdirección Coporativa adelantando los procesos contables que se desarrollan en el área financiera de la Undiad Administrativa Especial Cuerpo Oficial de Bomberos, así como apoyo a la Supervisión de los contratos que le sean asignados</t>
  </si>
  <si>
    <t>Prestar servicios profesionales a la Subdirección de Gestión del Riesgo en el marco del proceso de conocimiento del riesgo, en actividades relacionadas con Inspecciones Técnicas.</t>
  </si>
  <si>
    <t>Adiciòn y prórroga CPS Nº 187 de 2017 cuyo objeto es "Prestación de servicios de apoyo a la gestión documental de la Subdirección de Gestión Corporativa de la Unidad."</t>
  </si>
  <si>
    <t>Prestar servicios profesionales de asesoría jurídica en la Subdirección de Gestión Humana,  en el marco del Proyecto No. 1133  denominado: “Fortalecimiento Cuerpo Oficial de Bomberos”, en lo relacionado con la escuela de formación y capacitación de bomberos</t>
  </si>
  <si>
    <t>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</si>
  <si>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</si>
  <si>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servicios profesionales en la subdirección de Gestión Humana para liderar, orientar y promover el desarrollo de las actividades necesarias para la identificación y definición de los módulos  y contenidos de los programas académicos indispensables en la creación  y puesta en marcha de la Escuela de Bomberos y demás actividades relacionadas con el proceso de profesionalización bomberil</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</si>
  <si>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</si>
  <si>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</si>
  <si>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servicios profesionales para asesorar la Subdirección de Gestión Humana, en las actividades relacionadas con kla Escuela de Formación Bomberil , en el marco del proyecto 1133 denominado "Fortalecimiento Cuerpo Ofiical de Bomberos"</t>
  </si>
  <si>
    <t>Adiciòn y prórroga CPS Nº 120 de 2017 cuyo objeto es "Prestar servicios profesionales de asesoría jurídica en la Subdirección de Gestión Humana,  en el marco del Proyecto No. 1133  denominado: “Fortalecimiento Cuerpo Oficial de Bomberos”, en lo relacionado con la escuela de formación y capacitación de bomberos"</t>
  </si>
  <si>
    <t>Adiciòn y prórroga CPS Nº 127 de 2017 cuyo objeto es "Prestar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</si>
  <si>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Adiciòn y prórroga CPS Nº 130 de 2017 cuyo objeto es "Prestar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</si>
  <si>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Adiciòn y prórroga CPS Nº 136 de 2017 cuyo objeto es "Prestar servicios profesionales en la subdirección de Gestión Humana para liderar, orientar y promover el desarrollo de las actividades necesarias para la identificación y definición de los módulos  y contenidos de los programas académicos indispensables en la creación  y puesta en marcha de la Escuela de Bomberos y demás actividades relacionadas con el proceso de profesionalización bomberil"</t>
  </si>
  <si>
    <t>53102700;53111601;53111602</t>
  </si>
  <si>
    <t>Adquisición de uniformes para el  personal  Uniformado  de  la UAECOB</t>
  </si>
  <si>
    <t>Prestar los servicios de mantenimiento, soporte técnico, mejoras y actualizaciones del aplicativo PCT utilizado por la Unidad.</t>
  </si>
  <si>
    <t xml:space="preserve">Prestar el servicio  de mantenimiento  preventivo y  correctivo,  con  suministro de repuestos y  soporte para las UPS con las que cuenta la  UAE Cuerpo  Oficial  de  Bomberos  </t>
  </si>
  <si>
    <t>Prestar el  servicio de Mantenimiento  correctivo y  preventivo de aires acondicionados con bolsa de repuestos.</t>
  </si>
  <si>
    <t>Adquisición, soporte, administración y proceso de actualización de los módulos de la herramienta de gestión Aranda Software</t>
  </si>
  <si>
    <t>81111800;81112300</t>
  </si>
  <si>
    <t>Mantenimiento preventivo y correctivo con suministro de repuestos y soporte en sitio para la infraestructura tecnológica de la UAE Cuerpo Oficial de Bomberos, ubicada en las estaciones de Bomberos,  sus sedes administrativas y sus puntos de atención ciudadana en los SUPERCADES de Bogotá, D.C</t>
  </si>
  <si>
    <t>Prestar los servicios  de soporte técnico y  actualización  del  licenciamiento  del  software ArcVieW utilizado  por la UAE Cuerpo Oficial  de  Bomberos  de Bogotá.</t>
  </si>
  <si>
    <t>Suministro  de insumos para computador e impresoras   para  las dependencias de la UAE Cuerpo  Oficial de Bomberos.</t>
  </si>
  <si>
    <t>Prestar los servicios de mantenimiento preventivo y  correctivo para la  Planta telefonica IP Avaya utilizado por la  UAE Cuerpo Oficial de Bomberos de Bogotá.</t>
  </si>
  <si>
    <t>Contratar la renovación del licenciamiento de Antivirus.</t>
  </si>
  <si>
    <t>Firmas digitales</t>
  </si>
  <si>
    <t>Adquisición de aceites, lubricantes, hidráulicos y líquidos refrigerantes.</t>
  </si>
  <si>
    <t>44121600;44121700;44121800;44121900;44122000;14111500;44122100</t>
  </si>
  <si>
    <t>Suministro  de implementos  de  papelería y oficina   para las dependencias de la UAE Cuerpo  Oficial de Bomberos.</t>
  </si>
  <si>
    <t>Sumnistro de insumos para lavadoras</t>
  </si>
  <si>
    <t>47121500          
47121600        
47121700          
47121800           
47121900           
47121500                  
47131600          
47131700              
47131800           
47131900          
47132100</t>
  </si>
  <si>
    <t>Contratar la  prestación  del  servicio  de  aseo  y  cafetería ,  incluido  insumos para  la  UAE Cuerpo  Oficial  de  Bomberos.</t>
  </si>
  <si>
    <t>Arrendamiento de instalaciones estación Ferias</t>
  </si>
  <si>
    <t>Prestación  del  servicio  de  televisión  por  cable  para las estaciones de Bomberos.</t>
  </si>
  <si>
    <t>Contratar bajo  la  modalidad de  Outsourcing los  servicios  de  recolección  distribución  y  entrega  de  documentos  oficiales  por intermedio del  servicio de mensajería motorizada en  forma  personalizada y/o  inmediata dentro  del  perímetro  urbano.</t>
  </si>
  <si>
    <t>83111602;81161712;76151600</t>
  </si>
  <si>
    <t>Contratar la prestación del servicio de Comunicación Satelital para los teléfonos Iridium y unidades Bgan.</t>
  </si>
  <si>
    <t>Adicion y prorroga del contrato 230 de  2017 que tiene por objeto "Contratar los servicios de canales de datos dedicados para la infraestructura LAN de Internet para la UAE Cuerpo Oficial de Bomberos".</t>
  </si>
  <si>
    <t>Contratar los servicios de canales de datos dedicados para la infraestructura LAN de Internet para la UAE Cuerpo Oficial de Bomberos.</t>
  </si>
  <si>
    <t>Contratar la  prestación  del  servicio  de  aseo  y  cafetería  para  la  UAE Cuerpo  Oficial  de  Bomberos.</t>
  </si>
  <si>
    <t>Suministro  e  instalacion  de  vidrios, divisiones, puertas, ventanas y accesorios  para  las   instalaciones  de  la  UAECOB.</t>
  </si>
  <si>
    <t>Contratar el servicio de poda y jardinería para las áreas verdes en las instalaciones de la unidad</t>
  </si>
  <si>
    <t>Prestar el servicio de vigilancia y seguridad privada en la modalidad de vigilancia fija, según especificaciones técnicas, en las instalaciones donde la UAE  Especial Cuerpo Oficial de  Bomberos requiera</t>
  </si>
  <si>
    <t>Realizar el mantenimiento a las lavadoras y secadoras  industriales de la UAE Cuerpo Oficial de  Bomberos.</t>
  </si>
  <si>
    <t>72154010;72101506</t>
  </si>
  <si>
    <t xml:space="preserve">Mantenimiento correctivo  y  preventivo  con  suministro  de    repuestos  para los  Ascensores Edificio  comando </t>
  </si>
  <si>
    <t>Mantenimiento  planta eléctrica del Edificio Comando</t>
  </si>
  <si>
    <t>Mantenimiento  Ascensor   Nueva   Estación  de Bomberos  de   Fontibón</t>
  </si>
  <si>
    <t xml:space="preserve">Realizar el mantenimiento preventivo, correctivo y  suministro de repuestos para los  Gasodomésticos de  las diferentes estaciones de la UAE Cuerpo  Oficiales de Bomberos </t>
  </si>
  <si>
    <t>Realizar el mantenimiento preventivo, correctivo y  suministro de repuestos para los equipos de gimnasio instalados en las diferentes estaciones de la UAE  Cuerpo  Oficiales de Bomberos.</t>
  </si>
  <si>
    <t>Realizar el mantenimiento preventivo, correctivo y suministro de repuestos para los muebles y enseres de las estaciones de la UAE  Cuerpo  Oficiales de Bomberos.</t>
  </si>
  <si>
    <t xml:space="preserve">72152100;73161500                    </t>
  </si>
  <si>
    <t>Realizar el mantenimiento correctivo y preventivo y suministro de repuestos para los electrodomésticos de las diferentes estaciones de la UAE Cuerpo  Oficiales de Bomberos.</t>
  </si>
  <si>
    <t>Prestar el servicio de Mantenimiento preventivo de los subsistemas CCTV, Control de Acceso , detección de Incendios, video conferencia, voceo, rutilantes y Alerta Bomberil para las estaciones y el Edificio Comando</t>
  </si>
  <si>
    <t>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</si>
  <si>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mantenimiento  preventivo  y  correctivo  de las Calderas y   Calderines de  las  edificaciones  de  la  UAECOB.</t>
  </si>
  <si>
    <t>72154000;72152400</t>
  </si>
  <si>
    <t>mantenimiento  preventivo  y  correctivo  de  rejas y   puertas  de  las  edificaciones  de  la  UAECOB.</t>
  </si>
  <si>
    <t>26111600;72101500</t>
  </si>
  <si>
    <t>mantenimiento  preventivo  y  correctivo  de  calentadores solares,   de  las  edificaciones  de  la  UAECOB.</t>
  </si>
  <si>
    <t xml:space="preserve">Adquirir repuestos  e insumos  para el  mantenimiento  preventivo y  correctivo de los  equipos  Hidroneumáticos y  Plantas Electricas  de  la  entidad </t>
  </si>
  <si>
    <t xml:space="preserve">Adquirir repuestos  e insumos  para el  mantenimiento  correctivo de los  equipos  Hidroneumáticos  de  la  entidad </t>
  </si>
  <si>
    <t>Mantenimiento preventivo y correctivo equipos protección contra incendios de la UAECOB</t>
  </si>
  <si>
    <t>Programa de inducción y reinducción</t>
  </si>
  <si>
    <t>80111500; 80141600;90101600;90111600;90141700;90151700; 93141700; 94121800</t>
  </si>
  <si>
    <t>Actividades Bienestar</t>
  </si>
  <si>
    <t>Adquirir Elementos para fortalecer la práctica de acondicionamiento físico</t>
  </si>
  <si>
    <t>Adquirir elementos para prevenir la aparición de enfermedades ocupacionales en el personal de la UAE CUERPO OFICIAL DE BOMBEROS</t>
  </si>
  <si>
    <t>Adquirir elementos para prevención del riesgo biológico en las sedes de la UAE CUERPO OFICIAL DE BOMBEROS</t>
  </si>
  <si>
    <t>Realizar los exámenes Médicos Ocupacionales para el personal de la UAECOB</t>
  </si>
  <si>
    <t>Realizar la vacunación para el personal de la UAE Cuerpo Oficial de Bomberos</t>
  </si>
  <si>
    <t>Contratar las actividades de intervención para el Programa de riesgo psicosocial</t>
  </si>
  <si>
    <t>Contratar el saneamiento ambiental para las estaciones y sedes de la UAE Cuerpo Oficial de Bomberos</t>
  </si>
  <si>
    <t xml:space="preserve">42132200;42171917;42171920;42192207;44111500;46161700;49221500 </t>
  </si>
  <si>
    <t>Adquirir elementos para la  brigada de emergencias de la UAECOB</t>
  </si>
  <si>
    <t>Revisiones técnico mecánicas</t>
  </si>
  <si>
    <t>Implementación del módulo contable de Sicapital para la entidad</t>
  </si>
  <si>
    <t>81111508;81111500;81112200</t>
  </si>
  <si>
    <t>Adquirir los servicios de renovación a las suscripciones "ORACLE VM Premier Limited Support"</t>
  </si>
  <si>
    <t>Prestaciòn de servicios profesionales en la Subdirecciòn de Gestiòn corporativa en el marco del proyecto denominado: fortalecimiento Cuerpo Oficial de Bomberos</t>
  </si>
  <si>
    <t>Contratar el suministro e instalación de redes y equipos para aumentar la potencia para los equipos de protección contra incendios en la estación de Bosa</t>
  </si>
  <si>
    <t>Adquisición e instalación y puesta en funcionamiento de la planta eléctrica para la estación de bomberos BOSA.</t>
  </si>
  <si>
    <t>39121000;39122100</t>
  </si>
  <si>
    <t>Adecuación cerramiento perimetral para diferentes estaciones de la UAE Cuerpo Oficial de Bomberos de Bogotá</t>
  </si>
  <si>
    <t>Interventoría para la adecuación cerramiento perimetral para diferentes estaciones de la UAE Cuerpo Oficial de Bomberos de Bogotá</t>
  </si>
  <si>
    <t>Prestación de servicios jurídicos especializados externos para la Subdirección de Gestión Humana y la Oficina Asesora Jurídica de la UAECOB, en el asesoramiento, representación, así como en la atención y gestión de temas administrativos laborales de la entidad.</t>
  </si>
  <si>
    <t>Prestación de servicios especializados en la Direcciòn en temas de Comunicaciones y Prensa</t>
  </si>
  <si>
    <t>Prestación de servicios jurídicos especializados externos para la Direcciòn de la UAE Cuerpo Oficial de Bomberos</t>
  </si>
  <si>
    <t>Prestar servicios profesionales para asesorar la subdirección de gestión humana en las actividades relacionadas con la escuela de formación bomberil, en el marco del proyecto No. 1133 denominado fortalecimiento cuerpo oficial de bomberos.</t>
  </si>
  <si>
    <t>Prestar servicios profesionales para apoyar la aplicación de las herramientas del Modelo de Planeación y Gestión, así como a la elaboración y seguimiento de los planes de acción resultantes del diagnóstico inicial de dicho modelo</t>
  </si>
  <si>
    <t>Prestar servicios de apoyo a la gestión como radioperador, para brindar soporte en el proceso de cumunicaciones en emergencias de la Unidad Administrativa Especial Cuerpo Oficial de Bomberos de Bogotá </t>
  </si>
  <si>
    <t>Prestar servicios profesionales como médico veterinario para el soporte del programa BRAE de la Subdirección Operativa de la UAE-Cuerpo Oficial de Bomberos de Bogotá en el marco del proyecto de inversión 1133 "Fortalecimiento Cuerpo Oficial de bomberos".</t>
  </si>
  <si>
    <t xml:space="preserve">Prestar los servicios  a la  Subdireccion  de  Gestión  Corporativa  en la  inspección  visual   directa  para  la  Baja de bienes  conforme al  procedimiento PRODC-C GC -01 </t>
  </si>
  <si>
    <t>Prestar los servicios de apoyo a la Subdirección Logística, en actividades relacionadas con recepción, verificación, mantenimiento, entrega y almacenamiento de equipos, herramientas y accesorios asignados para dar soporte en la atención de emergencias por parte de la Entidad, en el marco del proyecto de inversión Nº 1133 Fortalecimiento Cuerpo Oficial de Bomberos</t>
  </si>
  <si>
    <t>Prestar los servicios profesionales para fortalecer los procesos, procedimientos y planes operativos de atención en los diferentes niveles de respuesta de las compañías, estaciones y demas areas de la Entidad.</t>
  </si>
  <si>
    <t>Prestar servicios de apoyo a la gestión como radioperador y brindar soporte en el proceso de comunicaciones en emergencias de la Unidad Administrativa Especial Cuerpo Oficial de Bomberos de Bogotá</t>
  </si>
  <si>
    <t>Prestar los servicios de apoyo a la gestión en la Subdirección Operativa para ejecutar procedimientos administrativos y asistenciales en el marco del proyecto de inversión 1133 "Fortalecimiento Cuerpo Oficial de bomberos".</t>
  </si>
  <si>
    <t>Prestar servicios profesionales  en la Subdirecciòn Operativa en lo relacionado con procesos y procedimientos misionales y planes de mejora a cargo de la Subdirección Operativa.</t>
  </si>
  <si>
    <t xml:space="preserve">Prestar servicios profesionales como abogado en la Subdirección Operativa. </t>
  </si>
  <si>
    <t>Prestar servicios profesionales a la Subdirección Operativa en el marco del proyecto de inversión 1133 "Fortalecimiento Cuerpo Oficial de bomberos"</t>
  </si>
  <si>
    <t>Prestar servicios profesionales en la Subdirección Operativa para soportar los procedimientos,  procesos y tramites a cargo de la dependencia.</t>
  </si>
  <si>
    <t>Prestar servicios profesionales en la Subdirección Operativa realizando seguimiento y monitoreo a los reportes de disponibilidad de los recursos para la atención de emergencias.</t>
  </si>
  <si>
    <t>Prestar servicios profesionales a la Subdirección Operativa en el marco del proceso de Sistema de Comando de Incidentes SCI, en desarrollo del proyecto de inversión 1133 "Fortalecimiento Cuerpo Oficial de bomberos"</t>
  </si>
  <si>
    <t>Prestar sus servicios de apoyo a la gestión en subdirección de Gestión Humana de la UAE Cuerpo Oficial de Bomberos, en  nómina.</t>
  </si>
  <si>
    <t>Prestar sus servicios profesionales a la Subdirección de Gestión Humana, desarrollando actividades inherentes a los procedimientos de Nómina y a la atenciòn de solicitudes del cliente interno y externo de la Unidad.</t>
  </si>
  <si>
    <t>Prestar sus servicios de apoyo en temas relacionados con Seguridad y Salud en el Trabajo en la Subdirección de Gestión Humana.</t>
  </si>
  <si>
    <t>Prestar  servicios de apoyo en la Subdirección de Gestión Humana de la UAE Cuerpo Oficial de Bomberos en temas de nómina y seguridad salud en el trabajo</t>
  </si>
  <si>
    <t xml:space="preserve">Prestar servicios profesionales en la Subdirección de Gestión Humana de la UAE Cuerpo Oficial de Bomberos en temas de nómina, especialmente en la revisión de las liquidaciones generadas. </t>
  </si>
  <si>
    <t>Prestar servicios profesionales para apoyar temas de Seguridad y Salud en el Trabajo en programas que contribuyan a la salud física y mental del personal de la UAECOB.</t>
  </si>
  <si>
    <t>Prestar servicios profesionales en la Subdirección de Gestión Humana de la UAE Cuerpo Oficial de Bomberos en temas de nómina.</t>
  </si>
  <si>
    <t>Prestar  servicios de apoyo en temas de Seguridad y Salud en el Trabajo.</t>
  </si>
  <si>
    <t>Prestar  servicios de apoyo asistencial en la subdirección de Gestión Humana de la UAE Cuerpo Oficial de Bomberos en temas de nómina.</t>
  </si>
  <si>
    <t>Prestar servicios de apoyo a la gestión en Subdirección de Gestión Humana de la UAE Cuerpo Oficial de Bomberos en temas de nómina.</t>
  </si>
  <si>
    <t>Prestar  servicios de apoyo en la Subdirección de Gestión Humana de la UAE Cuerpo Oficial de Bomberos en temas de Desarrollo Organizacional</t>
  </si>
  <si>
    <t>Prestar  servicios profesionales para apoyar temas de Seguridad y Salud en el Trabajo en la Subdirección.</t>
  </si>
  <si>
    <t>Prestar sus servicios profesionales en la Subdirección de Gestión Humana de la UAE Cuerpo Oficial de Bomberos en temas de nómina.</t>
  </si>
  <si>
    <t>Prestar servicios profesionales para apoyar temas de Seguridad y Salud en el Trabajo a cargo de la Subdirección.</t>
  </si>
  <si>
    <t>Prestar servicios profesionales para apoyar temas relacionados con la Seguridad y Salud en el Trabajo a cargo de la Subdirección de Gestión Humana.</t>
  </si>
  <si>
    <t>Prestar servicios de apoyo a la gestion para las actividades propias de la Subdirecciòn de Gestión Humana de la UAE Cuerpo Oficial de Bomberos.</t>
  </si>
  <si>
    <t xml:space="preserve">Prestar sus servicios profesionales en la Subdirección de Gestión Humana de la UAE Cuerpo Oficial de Bomberos </t>
  </si>
  <si>
    <t>Prestar servicios profesionales en la Subdirección de Gestión Humana de la UAE Cuerpo Oficial de Bomberos de Bogotá D.C. apoyando los procesos de capacitación, inventarios y comisiones.</t>
  </si>
  <si>
    <t>Prestación de servicios de apoyo a la gestion de la Oficina de Atencion al Ciudadano de la Subdireccion de Gestion Corporativa de la Unidad</t>
  </si>
  <si>
    <t>Prestación de servicios profesionales en la Subdirección Corporativa, para armonizar los procesos de inventarios, compras y seguros; así como en el apoyo a la supervisión de los contratos que le sean asignados</t>
  </si>
  <si>
    <t xml:space="preserve">Prestación de servicios de apoyo a la gestión del área de Infraestructrura de la Subdirección de Gestión Corporativa. </t>
  </si>
  <si>
    <t xml:space="preserve">Prestar servicios profesionales en la Subdirección Logística en las actividades tendientes al fortalecimiento y desarrollo de las políticas y programas con los servicios de logística de emergencias. </t>
  </si>
  <si>
    <t>Prestar servicios de apoyo a la gestión en la Oficina de Control Interno de la UAECOB para ejecutar procesos y procedimientos administrativos y asistenciales.</t>
  </si>
  <si>
    <t xml:space="preserve">Prestar los servicios profesionales para  acompañar  los procesos y procedimientos   de  la  Subdireccion  de  Gestion  Corporativa </t>
  </si>
  <si>
    <t>rmora@bomberosbogota.gov.co</t>
  </si>
  <si>
    <t>Prestar sus servicios profesionales en el Despacho para liderar los asuntos relacionados con comunicaciones y prensa, conforme las instrucciones dadas por el supervisor del contrato.</t>
  </si>
  <si>
    <t>Prestar sus servicios profesionales en el despacho en los asuntos relacionados con comunicaciones y prensa.</t>
  </si>
  <si>
    <t xml:space="preserve">Prestar sus servicios Profesionales en el Despacho en asuntos relacionados con comunicaciones y prensa.
</t>
  </si>
  <si>
    <t xml:space="preserve">Prestar sus servicios profesionales en el Despacho en asuntos relacionados con comunicaciones y prensa, en especial, en cubrimientos de incidentes. </t>
  </si>
  <si>
    <t>Prestar sus servicios de apoyo a la gestión en el Despacho en asuntos relacionados con comunicaciones y prensa.</t>
  </si>
  <si>
    <t>Prestar servicios profesionales como abogado en asuntos relacionados con la Dirección - Comunicaciones y prensa, y apoyar la supervisión de los contratos que le sean asignados, conforme instrucciones del Supervisor.</t>
  </si>
  <si>
    <t>Prestar sus servicios Profesionales en el despacho en los asuntos de comunicaciones y prensa.</t>
  </si>
  <si>
    <t>Ejercicios de Entrenamiento para la certificación de búsqueda y rescate</t>
  </si>
  <si>
    <t>Prestar servicios de apoyo a la gestiòn en la Oficina de Control Interno</t>
  </si>
  <si>
    <t>Adquisición de la solución de virtualización VMware y Vsphere, servidores tipo blade y almacenamiento SAN</t>
  </si>
  <si>
    <t>72121000;95121700</t>
  </si>
  <si>
    <t xml:space="preserve">86111600;86101700       </t>
  </si>
  <si>
    <t>PLAN ANUAL DE ADQUISICIONES 2018
Unidad Administrativa Especial Cuerpo Oficial Bomberos de Bogotá</t>
  </si>
  <si>
    <t>Fecha: Enero 18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</si>
</sst>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_-* #,##0.00_-;\-* #,##0.00_-;_-* &quot;-&quot;??_-;_-@_-"/>
    <numFmt numFmtId="165" formatCode="_(* #,##0.00_);_(* \(#,##0.00\);_(* &quot;-&quot;??_);_(@_)"/>
    <numFmt numFmtId="166" formatCode="[$-240A]General"/>
    <numFmt numFmtId="167" formatCode="&quot; &quot;#,##0.00&quot; &quot;;&quot; (&quot;#,##0.00&quot;)&quot;;&quot; -&quot;#&quot; &quot;;&quot; &quot;@&quot; &quot;"/>
    <numFmt numFmtId="168" formatCode="_ &quot;$&quot;\ * #,##0.00_ ;_ &quot;$&quot;\ * \-#,##0.00_ ;_ &quot;$&quot;\ * &quot;-&quot;??_ ;_ @_ "/>
  </numFmts>
  <fonts count="16" x14ac:knownFonts="1">
    <font>
      <sz val="11"/>
      <color theme="1"/>
      <name val="Calibri"/>
      <family val="2"/>
      <scheme val="minor"/>
    </font>
    <font>
      <sz val="11"/>
      <color theme="1"/>
      <name val="Calibri"/>
      <family val="2"/>
      <scheme val="minor"/>
    </font>
    <font>
      <sz val="9"/>
      <name val="Tahoma"/>
      <family val="2"/>
    </font>
    <font>
      <sz val="8"/>
      <color theme="1"/>
      <name val="Tahoma"/>
      <family val="2"/>
    </font>
    <font>
      <sz val="10"/>
      <name val="Arial"/>
      <family val="2"/>
    </font>
    <font>
      <sz val="8"/>
      <name val="Tahoma"/>
      <family val="2"/>
    </font>
    <font>
      <sz val="9"/>
      <color theme="1"/>
      <name val="Tahoma"/>
      <family val="2"/>
    </font>
    <font>
      <sz val="10"/>
      <color theme="1"/>
      <name val="Verdana"/>
      <family val="2"/>
    </font>
    <font>
      <sz val="8"/>
      <color rgb="FF000000"/>
      <name val="Tahoma"/>
      <family val="2"/>
    </font>
    <font>
      <sz val="10"/>
      <name val="Tahoma"/>
      <family val="2"/>
    </font>
    <font>
      <b/>
      <sz val="10"/>
      <color theme="1"/>
      <name val="Verdana"/>
      <family val="2"/>
    </font>
    <font>
      <sz val="8"/>
      <color indexed="8"/>
      <name val="Tahoma"/>
      <family val="2"/>
    </font>
    <font>
      <sz val="11"/>
      <color rgb="FF000000"/>
      <name val="Calibri"/>
      <family val="2"/>
    </font>
    <font>
      <b/>
      <sz val="8"/>
      <color theme="0"/>
      <name val="Tahoma"/>
      <family val="2"/>
    </font>
    <font>
      <sz val="8"/>
      <color theme="0"/>
      <name val="Tahoma"/>
      <family val="2"/>
    </font>
    <font>
      <b/>
      <sz val="25"/>
      <name val="Calibri"/>
      <family val="2"/>
      <scheme val="minor"/>
    </font>
  </fonts>
  <fills count="8">
    <fill>
      <patternFill patternType="none"/>
    </fill>
    <fill>
      <patternFill patternType="gray125"/>
    </fill>
    <fill>
      <patternFill patternType="solid">
        <fgColor rgb="FFDBE5F1"/>
        <bgColor indexed="64"/>
      </patternFill>
    </fill>
    <fill>
      <patternFill patternType="solid">
        <fgColor rgb="FF009FE3"/>
        <bgColor indexed="64"/>
      </patternFill>
    </fill>
    <fill>
      <patternFill patternType="solid">
        <fgColor rgb="FF003E6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28">
    <xf numFmtId="0" fontId="0" fillId="0" borderId="0"/>
    <xf numFmtId="164" fontId="1" fillId="0" borderId="0" applyFont="0" applyFill="0" applyBorder="0" applyAlignment="0" applyProtection="0"/>
    <xf numFmtId="0" fontId="4" fillId="0" borderId="0"/>
    <xf numFmtId="43" fontId="1" fillId="0" borderId="0" applyFont="0" applyFill="0" applyBorder="0" applyAlignment="0" applyProtection="0"/>
    <xf numFmtId="165" fontId="4" fillId="0" borderId="0" applyFont="0" applyFill="0" applyBorder="0" applyAlignment="0" applyProtection="0"/>
    <xf numFmtId="49" fontId="7" fillId="0" borderId="0" applyFill="0" applyBorder="0" applyProtection="0">
      <alignment horizontal="left" vertical="center"/>
    </xf>
    <xf numFmtId="0" fontId="9" fillId="0" borderId="0"/>
    <xf numFmtId="0" fontId="10" fillId="2" borderId="0" applyNumberFormat="0" applyBorder="0" applyProtection="0">
      <alignment horizontal="center" vertical="center"/>
    </xf>
    <xf numFmtId="3" fontId="7" fillId="0" borderId="0" applyFill="0" applyBorder="0" applyProtection="0">
      <alignment horizontal="right" vertical="center"/>
    </xf>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4" fillId="0" borderId="0"/>
    <xf numFmtId="44" fontId="1" fillId="0" borderId="0" applyFont="0" applyFill="0" applyBorder="0" applyAlignment="0" applyProtection="0"/>
    <xf numFmtId="0" fontId="1" fillId="0" borderId="0"/>
    <xf numFmtId="166" fontId="12" fillId="0" borderId="0"/>
    <xf numFmtId="167" fontId="12" fillId="0" borderId="0"/>
    <xf numFmtId="168" fontId="4" fillId="0" borderId="0" applyFont="0" applyFill="0" applyBorder="0" applyAlignment="0" applyProtection="0"/>
    <xf numFmtId="0" fontId="12" fillId="0" borderId="0"/>
    <xf numFmtId="164" fontId="1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0" fontId="12" fillId="0" borderId="0"/>
    <xf numFmtId="164" fontId="1"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0" fontId="2" fillId="0" borderId="0" xfId="0" applyFont="1" applyFill="1" applyBorder="1" applyAlignment="1">
      <alignment vertical="center" wrapText="1"/>
    </xf>
    <xf numFmtId="0" fontId="5" fillId="0" borderId="2" xfId="2" applyFont="1" applyFill="1" applyBorder="1" applyAlignment="1">
      <alignment horizontal="justify" vertical="center" wrapText="1"/>
    </xf>
    <xf numFmtId="0" fontId="6" fillId="0" borderId="2" xfId="4"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3" fillId="0" borderId="1" xfId="0" applyFont="1" applyFill="1" applyBorder="1" applyAlignment="1">
      <alignment horizontal="justify" vertical="center"/>
    </xf>
    <xf numFmtId="165" fontId="2" fillId="0" borderId="2" xfId="1" applyNumberFormat="1" applyFont="1" applyFill="1" applyBorder="1" applyAlignment="1">
      <alignment horizontal="center" vertical="center" wrapText="1"/>
    </xf>
    <xf numFmtId="0" fontId="3" fillId="0" borderId="2" xfId="4" applyNumberFormat="1" applyFont="1" applyFill="1" applyBorder="1" applyAlignment="1">
      <alignment horizontal="center" vertical="center" wrapText="1"/>
    </xf>
    <xf numFmtId="164" fontId="2" fillId="0" borderId="2" xfId="1" applyFont="1" applyFill="1" applyBorder="1" applyAlignment="1">
      <alignment horizontal="center" vertical="center" wrapText="1"/>
    </xf>
    <xf numFmtId="0" fontId="8" fillId="0" borderId="4" xfId="0" applyFont="1" applyFill="1" applyBorder="1" applyAlignment="1">
      <alignment horizontal="justify"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49" fontId="7" fillId="0" borderId="2" xfId="5" applyFill="1" applyBorder="1" applyAlignment="1" applyProtection="1">
      <alignment horizontal="center" vertical="center"/>
      <protection locked="0"/>
    </xf>
    <xf numFmtId="0" fontId="2" fillId="0" borderId="2" xfId="6" applyFont="1" applyFill="1" applyBorder="1" applyAlignment="1">
      <alignment horizontal="justify" vertical="center" wrapText="1"/>
    </xf>
    <xf numFmtId="43" fontId="5" fillId="0" borderId="1" xfId="3"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164" fontId="5" fillId="0" borderId="1" xfId="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165" fontId="5" fillId="0" borderId="2" xfId="1" applyNumberFormat="1" applyFont="1" applyFill="1" applyBorder="1" applyAlignment="1">
      <alignment horizontal="center" vertical="center" wrapText="1"/>
    </xf>
    <xf numFmtId="43" fontId="5" fillId="0" borderId="2" xfId="3"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4" fontId="5" fillId="0" borderId="2" xfId="0" applyNumberFormat="1" applyFont="1" applyFill="1" applyBorder="1" applyAlignment="1">
      <alignment vertical="center" wrapText="1"/>
    </xf>
    <xf numFmtId="1" fontId="5" fillId="0" borderId="2" xfId="3" applyNumberFormat="1" applyFont="1" applyFill="1" applyBorder="1" applyAlignment="1">
      <alignment horizontal="center" vertical="center" wrapText="1"/>
    </xf>
    <xf numFmtId="165" fontId="5" fillId="0" borderId="2" xfId="3"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 fontId="3" fillId="0" borderId="1" xfId="0" applyNumberFormat="1" applyFont="1" applyFill="1" applyBorder="1" applyAlignment="1">
      <alignment horizontal="center" vertical="center"/>
    </xf>
    <xf numFmtId="164" fontId="5" fillId="0" borderId="2" xfId="1" applyFont="1" applyFill="1" applyBorder="1" applyAlignment="1">
      <alignment horizontal="center" vertical="center" wrapText="1"/>
    </xf>
    <xf numFmtId="39" fontId="5" fillId="0" borderId="2" xfId="0" applyNumberFormat="1" applyFont="1" applyFill="1" applyBorder="1" applyAlignment="1">
      <alignment vertical="center" wrapText="1"/>
    </xf>
    <xf numFmtId="37" fontId="5" fillId="0" borderId="0" xfId="0" applyNumberFormat="1" applyFont="1" applyFill="1" applyBorder="1" applyAlignment="1">
      <alignment vertical="center" wrapText="1"/>
    </xf>
    <xf numFmtId="0" fontId="5" fillId="0" borderId="0" xfId="0" applyFont="1" applyFill="1" applyBorder="1" applyAlignment="1">
      <alignment horizontal="justify" vertical="center" wrapText="1"/>
    </xf>
    <xf numFmtId="49" fontId="3" fillId="0" borderId="2" xfId="5" applyFont="1" applyFill="1" applyBorder="1" applyAlignment="1" applyProtection="1">
      <alignment horizontal="center" vertical="center"/>
      <protection locked="0"/>
    </xf>
    <xf numFmtId="0" fontId="3" fillId="0" borderId="1" xfId="0" applyFont="1" applyFill="1" applyBorder="1" applyAlignment="1">
      <alignment horizontal="justify" vertical="center" wrapText="1"/>
    </xf>
    <xf numFmtId="0" fontId="5" fillId="0" borderId="2" xfId="0" applyFont="1" applyFill="1" applyBorder="1" applyAlignment="1">
      <alignment vertical="center" wrapText="1"/>
    </xf>
    <xf numFmtId="0" fontId="3" fillId="0" borderId="2" xfId="0" applyFont="1" applyFill="1" applyBorder="1"/>
    <xf numFmtId="1" fontId="3" fillId="0" borderId="5"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2" xfId="0" applyFont="1" applyFill="1" applyBorder="1" applyAlignment="1">
      <alignment horizontal="justify" vertical="center" wrapText="1"/>
    </xf>
    <xf numFmtId="0" fontId="5" fillId="0" borderId="2" xfId="6" applyFont="1" applyFill="1" applyBorder="1" applyAlignment="1">
      <alignment horizontal="justify" vertical="center" wrapText="1"/>
    </xf>
    <xf numFmtId="0" fontId="5" fillId="0" borderId="0" xfId="0" applyFont="1" applyFill="1" applyBorder="1" applyAlignment="1">
      <alignment vertical="center" wrapText="1"/>
    </xf>
    <xf numFmtId="49" fontId="3" fillId="0" borderId="2" xfId="5" applyFont="1" applyFill="1" applyBorder="1" applyAlignment="1" applyProtection="1">
      <alignment horizontal="center" vertical="center"/>
    </xf>
    <xf numFmtId="0" fontId="11" fillId="0" borderId="2" xfId="0" applyFont="1" applyFill="1" applyBorder="1" applyAlignment="1">
      <alignment horizontal="center" vertical="center"/>
    </xf>
    <xf numFmtId="0" fontId="3" fillId="0" borderId="1" xfId="4" applyNumberFormat="1" applyFont="1" applyFill="1" applyBorder="1" applyAlignment="1">
      <alignment horizontal="center" vertical="center" wrapText="1"/>
    </xf>
    <xf numFmtId="49" fontId="3" fillId="0" borderId="1" xfId="5" applyFont="1" applyFill="1" applyBorder="1" applyAlignment="1" applyProtection="1">
      <alignment horizontal="center" vertical="center"/>
      <protection locked="0"/>
    </xf>
    <xf numFmtId="39" fontId="2" fillId="0" borderId="2" xfId="0" applyNumberFormat="1" applyFont="1" applyFill="1" applyBorder="1" applyAlignment="1">
      <alignment vertical="center" wrapText="1"/>
    </xf>
    <xf numFmtId="0" fontId="3" fillId="0" borderId="0" xfId="0" applyFont="1" applyFill="1" applyBorder="1"/>
    <xf numFmtId="0" fontId="3" fillId="0" borderId="2" xfId="0" applyFont="1" applyFill="1" applyBorder="1" applyAlignment="1">
      <alignment horizontal="justify" vertical="center"/>
    </xf>
    <xf numFmtId="1" fontId="3" fillId="0"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64" fontId="3" fillId="0" borderId="1" xfId="1" applyFont="1" applyFill="1" applyBorder="1" applyAlignment="1">
      <alignment horizontal="center" vertical="center" wrapText="1"/>
    </xf>
    <xf numFmtId="0" fontId="8" fillId="0" borderId="2"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4" fillId="4" borderId="0" xfId="0" applyFont="1" applyFill="1" applyBorder="1" applyAlignment="1">
      <alignment vertical="center" wrapText="1"/>
    </xf>
    <xf numFmtId="0" fontId="13" fillId="4" borderId="6" xfId="1" applyNumberFormat="1" applyFont="1" applyFill="1" applyBorder="1" applyAlignment="1">
      <alignment horizontal="center" vertical="center" wrapText="1"/>
    </xf>
    <xf numFmtId="0" fontId="13" fillId="4" borderId="10" xfId="1" applyNumberFormat="1" applyFont="1" applyFill="1" applyBorder="1" applyAlignment="1">
      <alignment horizontal="center" vertical="center" wrapText="1"/>
    </xf>
    <xf numFmtId="0" fontId="13" fillId="4" borderId="11" xfId="1"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0" fontId="5" fillId="0" borderId="12" xfId="3"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2" xfId="0" applyFont="1" applyFill="1" applyBorder="1" applyAlignment="1">
      <alignment horizontal="center" wrapText="1"/>
    </xf>
    <xf numFmtId="0" fontId="5" fillId="0" borderId="12" xfId="1" applyNumberFormat="1" applyFont="1" applyFill="1" applyBorder="1" applyAlignment="1">
      <alignment horizontal="center" vertical="center" wrapText="1"/>
    </xf>
    <xf numFmtId="0" fontId="11" fillId="0" borderId="12" xfId="0" applyFont="1" applyFill="1" applyBorder="1" applyAlignment="1">
      <alignment horizontal="center"/>
    </xf>
    <xf numFmtId="0" fontId="3" fillId="0" borderId="12" xfId="4" applyNumberFormat="1" applyFont="1" applyFill="1" applyBorder="1" applyAlignment="1">
      <alignment horizontal="center" vertical="center" wrapText="1"/>
    </xf>
    <xf numFmtId="0" fontId="5" fillId="0" borderId="14" xfId="3"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6" fillId="0" borderId="12" xfId="4"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3" fillId="0" borderId="14" xfId="4" applyNumberFormat="1" applyFont="1" applyFill="1" applyBorder="1" applyAlignment="1">
      <alignment horizontal="center" vertical="center" wrapText="1"/>
    </xf>
    <xf numFmtId="0" fontId="3" fillId="0" borderId="15" xfId="4"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0" fontId="3" fillId="0" borderId="17" xfId="4" applyNumberFormat="1" applyFont="1" applyFill="1" applyBorder="1" applyAlignment="1">
      <alignment horizontal="center" vertical="center" wrapText="1"/>
    </xf>
    <xf numFmtId="0" fontId="3" fillId="0" borderId="18" xfId="0" applyFont="1" applyFill="1" applyBorder="1" applyAlignment="1">
      <alignment horizontal="justify" vertical="center"/>
    </xf>
    <xf numFmtId="1" fontId="3" fillId="0" borderId="18" xfId="0" applyNumberFormat="1" applyFont="1" applyFill="1" applyBorder="1" applyAlignment="1">
      <alignment horizontal="center" vertical="center"/>
    </xf>
    <xf numFmtId="0" fontId="3" fillId="0" borderId="18" xfId="4" applyNumberFormat="1" applyFont="1" applyFill="1" applyBorder="1" applyAlignment="1">
      <alignment horizontal="center" vertical="center" wrapText="1"/>
    </xf>
    <xf numFmtId="164" fontId="5" fillId="0" borderId="18" xfId="1" applyFont="1" applyFill="1" applyBorder="1" applyAlignment="1">
      <alignment horizontal="center" vertical="center" wrapText="1"/>
    </xf>
    <xf numFmtId="165" fontId="5" fillId="0" borderId="18" xfId="1"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xf>
    <xf numFmtId="1" fontId="6" fillId="0" borderId="18" xfId="0" applyNumberFormat="1" applyFont="1" applyFill="1" applyBorder="1" applyAlignment="1">
      <alignment horizontal="center" vertical="center" wrapText="1"/>
    </xf>
    <xf numFmtId="49" fontId="7" fillId="0" borderId="18" xfId="5" applyFill="1" applyBorder="1" applyAlignment="1" applyProtection="1">
      <alignment horizontal="center" vertical="center"/>
      <protection locked="0"/>
    </xf>
    <xf numFmtId="1" fontId="6" fillId="0" borderId="19"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37" fontId="5" fillId="6" borderId="0" xfId="0" applyNumberFormat="1" applyFont="1" applyFill="1" applyBorder="1" applyAlignment="1">
      <alignment horizontal="center" vertical="center" wrapText="1"/>
    </xf>
    <xf numFmtId="0" fontId="5" fillId="7" borderId="0" xfId="0" applyFont="1" applyFill="1" applyBorder="1" applyAlignment="1">
      <alignment vertical="center" wrapText="1"/>
    </xf>
    <xf numFmtId="37" fontId="15" fillId="5" borderId="7" xfId="0" applyNumberFormat="1" applyFont="1" applyFill="1" applyBorder="1" applyAlignment="1">
      <alignment horizontal="center" vertical="center" wrapText="1"/>
    </xf>
    <xf numFmtId="37" fontId="15" fillId="5" borderId="8" xfId="0" applyNumberFormat="1" applyFont="1" applyFill="1" applyBorder="1" applyAlignment="1">
      <alignment horizontal="center" vertical="center" wrapText="1"/>
    </xf>
    <xf numFmtId="37" fontId="15" fillId="5" borderId="9"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7" borderId="0" xfId="0" applyFont="1" applyFill="1" applyBorder="1" applyAlignment="1">
      <alignment horizontal="center" vertical="center" wrapText="1"/>
    </xf>
    <xf numFmtId="1" fontId="13" fillId="3" borderId="21" xfId="0" applyNumberFormat="1" applyFont="1" applyFill="1" applyBorder="1" applyAlignment="1">
      <alignment horizontal="right" vertical="center" wrapText="1"/>
    </xf>
    <xf numFmtId="1" fontId="13" fillId="3" borderId="22" xfId="0" applyNumberFormat="1" applyFont="1" applyFill="1" applyBorder="1" applyAlignment="1">
      <alignment horizontal="right" vertical="center" wrapText="1"/>
    </xf>
  </cellXfs>
  <cellStyles count="28">
    <cellStyle name="BodyStyle" xfId="5"/>
    <cellStyle name="Excel Built-in Comma" xfId="18"/>
    <cellStyle name="Excel Built-in Normal" xfId="17"/>
    <cellStyle name="HeaderStyle" xfId="7"/>
    <cellStyle name="Millares" xfId="1" builtinId="3"/>
    <cellStyle name="Millares 2" xfId="4"/>
    <cellStyle name="Millares 2 2" xfId="10"/>
    <cellStyle name="Millares 2 2 2" xfId="24"/>
    <cellStyle name="Millares 3" xfId="11"/>
    <cellStyle name="Millares 3 2" xfId="26"/>
    <cellStyle name="Millares 3 3" xfId="21"/>
    <cellStyle name="Millares 4" xfId="3"/>
    <cellStyle name="Millares 4 2" xfId="9"/>
    <cellStyle name="Millares 4 2 2" xfId="27"/>
    <cellStyle name="Millares 4 3" xfId="22"/>
    <cellStyle name="Moneda 2" xfId="19"/>
    <cellStyle name="Moneda 3" xfId="23"/>
    <cellStyle name="Moneda 4" xfId="15"/>
    <cellStyle name="Normal" xfId="0" builtinId="0"/>
    <cellStyle name="Normal 2" xfId="12"/>
    <cellStyle name="Normal 2 10" xfId="2"/>
    <cellStyle name="Normal 3" xfId="13"/>
    <cellStyle name="Normal 3 2" xfId="16"/>
    <cellStyle name="Normal 4" xfId="20"/>
    <cellStyle name="Normal 4 2" xfId="25"/>
    <cellStyle name="Normal 8" xfId="14"/>
    <cellStyle name="Normal_Libro1" xfId="6"/>
    <cellStyle name="Numeric" xfId="8"/>
  </cellStyles>
  <dxfs count="0"/>
  <tableStyles count="0" defaultTableStyle="TableStyleMedium2" defaultPivotStyle="PivotStyleLight16"/>
  <colors>
    <mruColors>
      <color rgb="FF009FE3"/>
      <color rgb="FF003E6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766762</xdr:colOff>
      <xdr:row>1</xdr:row>
      <xdr:rowOff>184736</xdr:rowOff>
    </xdr:from>
    <xdr:to>
      <xdr:col>17</xdr:col>
      <xdr:colOff>633412</xdr:colOff>
      <xdr:row>1</xdr:row>
      <xdr:rowOff>928909</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274"/>
        <a:stretch/>
      </xdr:blipFill>
      <xdr:spPr>
        <a:xfrm>
          <a:off x="17923668" y="327611"/>
          <a:ext cx="2200275" cy="744173"/>
        </a:xfrm>
        <a:prstGeom prst="rect">
          <a:avLst/>
        </a:prstGeom>
      </xdr:spPr>
    </xdr:pic>
    <xdr:clientData/>
  </xdr:twoCellAnchor>
  <xdr:twoCellAnchor editAs="oneCell">
    <xdr:from>
      <xdr:col>1</xdr:col>
      <xdr:colOff>428624</xdr:colOff>
      <xdr:row>1</xdr:row>
      <xdr:rowOff>165685</xdr:rowOff>
    </xdr:from>
    <xdr:to>
      <xdr:col>3</xdr:col>
      <xdr:colOff>402430</xdr:colOff>
      <xdr:row>1</xdr:row>
      <xdr:rowOff>909858</xdr:rowOff>
    </xdr:to>
    <xdr:pic>
      <xdr:nvPicPr>
        <xdr:cNvPr id="3" name="Imagen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41609"/>
        <a:stretch/>
      </xdr:blipFill>
      <xdr:spPr>
        <a:xfrm>
          <a:off x="428624" y="308560"/>
          <a:ext cx="3248025" cy="7441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LOGIST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AA%202018\PLAN%20ANUAL%20DE%20ADQUISICIONES\Plan%20Anual%20de%20Adquisiciones%202018_Versi&#243;n%20Inic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RIESG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HUMAN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S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IZBETH/Downloads/Plan%20Anual%20de%20Adquisiciones%202018_Versi&#243;n%20Inicial%20O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 val="Hoja1"/>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o"/>
      <sheetName val="INVERSIÓN"/>
      <sheetName val="Lista Selección"/>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jcgomez@bomberosbogota.gov.co" TargetMode="External"/><Relationship Id="rId21" Type="http://schemas.openxmlformats.org/officeDocument/2006/relationships/hyperlink" Target="mailto:sromero@bomberosbogota.gov.co" TargetMode="External"/><Relationship Id="rId42" Type="http://schemas.openxmlformats.org/officeDocument/2006/relationships/hyperlink" Target="mailto:jpardo@bomberosbogota.gov.co" TargetMode="External"/><Relationship Id="rId63" Type="http://schemas.openxmlformats.org/officeDocument/2006/relationships/hyperlink" Target="mailto:jpardo@bomberosbogota.gov.co" TargetMode="External"/><Relationship Id="rId84" Type="http://schemas.openxmlformats.org/officeDocument/2006/relationships/hyperlink" Target="mailto:jpardo@bomberosbogota.gov.co" TargetMode="External"/><Relationship Id="rId138" Type="http://schemas.openxmlformats.org/officeDocument/2006/relationships/hyperlink" Target="mailto:jcgomez@bomberosbogota.gov.co" TargetMode="External"/><Relationship Id="rId159" Type="http://schemas.openxmlformats.org/officeDocument/2006/relationships/hyperlink" Target="mailto:acorrea@bomberosbogota.gov.co" TargetMode="External"/><Relationship Id="rId170" Type="http://schemas.openxmlformats.org/officeDocument/2006/relationships/hyperlink" Target="mailto:acorrea@bomberosbogota.gov.co" TargetMode="External"/><Relationship Id="rId191" Type="http://schemas.openxmlformats.org/officeDocument/2006/relationships/hyperlink" Target="mailto:acorrea@bomberosbogota.gov.co" TargetMode="External"/><Relationship Id="rId205" Type="http://schemas.openxmlformats.org/officeDocument/2006/relationships/hyperlink" Target="mailto:acorrea@bomberosbogota.gov.co" TargetMode="External"/><Relationship Id="rId226" Type="http://schemas.openxmlformats.org/officeDocument/2006/relationships/hyperlink" Target="mailto:rmora@bomberosbogota.gov.co" TargetMode="External"/><Relationship Id="rId107" Type="http://schemas.openxmlformats.org/officeDocument/2006/relationships/hyperlink" Target="mailto:acorrea@bomberosbogota.gov.co" TargetMode="External"/><Relationship Id="rId11" Type="http://schemas.openxmlformats.org/officeDocument/2006/relationships/hyperlink" Target="mailto:ctorres@bomberosbogota.gov.co" TargetMode="External"/><Relationship Id="rId32" Type="http://schemas.openxmlformats.org/officeDocument/2006/relationships/hyperlink" Target="mailto:sromero@bomberosbogota.gov.co" TargetMode="External"/><Relationship Id="rId53" Type="http://schemas.openxmlformats.org/officeDocument/2006/relationships/hyperlink" Target="mailto:jpardo@bomberosbogota.gov.co" TargetMode="External"/><Relationship Id="rId74" Type="http://schemas.openxmlformats.org/officeDocument/2006/relationships/hyperlink" Target="mailto:jpardo@bomberosbogota.gov.co" TargetMode="External"/><Relationship Id="rId128" Type="http://schemas.openxmlformats.org/officeDocument/2006/relationships/hyperlink" Target="mailto:acorrea@bomberosbogota.gov.co" TargetMode="External"/><Relationship Id="rId149" Type="http://schemas.openxmlformats.org/officeDocument/2006/relationships/hyperlink" Target="mailto:jcgomez@bomberosbogota.gov.co" TargetMode="External"/><Relationship Id="rId5" Type="http://schemas.openxmlformats.org/officeDocument/2006/relationships/hyperlink" Target="mailto:ctorres@bomberosbogota.gov.co" TargetMode="External"/><Relationship Id="rId95" Type="http://schemas.openxmlformats.org/officeDocument/2006/relationships/hyperlink" Target="mailto:acorrea@bomberosbogota.gov.co" TargetMode="External"/><Relationship Id="rId160" Type="http://schemas.openxmlformats.org/officeDocument/2006/relationships/hyperlink" Target="mailto:acorrea@bomberosbogota.gov.co" TargetMode="External"/><Relationship Id="rId181" Type="http://schemas.openxmlformats.org/officeDocument/2006/relationships/hyperlink" Target="mailto:acorrea@bomberosbogota.gov.co" TargetMode="External"/><Relationship Id="rId216" Type="http://schemas.openxmlformats.org/officeDocument/2006/relationships/hyperlink" Target="mailto:acorrea@bomberosbogota.gov.co" TargetMode="External"/><Relationship Id="rId237" Type="http://schemas.openxmlformats.org/officeDocument/2006/relationships/hyperlink" Target="mailto:acorrea@bomberosbogota.gov.co" TargetMode="External"/><Relationship Id="rId22" Type="http://schemas.openxmlformats.org/officeDocument/2006/relationships/hyperlink" Target="mailto:sromero@bomberosbogota.gov.co" TargetMode="External"/><Relationship Id="rId43" Type="http://schemas.openxmlformats.org/officeDocument/2006/relationships/hyperlink" Target="mailto:jpardo@bomberosbogota.gov.co" TargetMode="External"/><Relationship Id="rId64" Type="http://schemas.openxmlformats.org/officeDocument/2006/relationships/hyperlink" Target="mailto:jpardo@bomberosbogota.gov.co" TargetMode="External"/><Relationship Id="rId118" Type="http://schemas.openxmlformats.org/officeDocument/2006/relationships/hyperlink" Target="mailto:jcgomez@bomberosbogota.gov.co" TargetMode="External"/><Relationship Id="rId139" Type="http://schemas.openxmlformats.org/officeDocument/2006/relationships/hyperlink" Target="mailto:jcgomez@bomberosbogota.gov.co" TargetMode="External"/><Relationship Id="rId85" Type="http://schemas.openxmlformats.org/officeDocument/2006/relationships/hyperlink" Target="mailto:jpardo@bomberosbogota.gov.co" TargetMode="External"/><Relationship Id="rId150" Type="http://schemas.openxmlformats.org/officeDocument/2006/relationships/hyperlink" Target="mailto:jcgomez@bomberosbogota.gov.co" TargetMode="External"/><Relationship Id="rId171" Type="http://schemas.openxmlformats.org/officeDocument/2006/relationships/hyperlink" Target="mailto:acorrea@bomberosbogota.gov.co" TargetMode="External"/><Relationship Id="rId192" Type="http://schemas.openxmlformats.org/officeDocument/2006/relationships/hyperlink" Target="mailto:acorrea@bomberosbogota.gov.co" TargetMode="External"/><Relationship Id="rId206" Type="http://schemas.openxmlformats.org/officeDocument/2006/relationships/hyperlink" Target="mailto:acorrea@bomberosbogota.gov.co" TargetMode="External"/><Relationship Id="rId227" Type="http://schemas.openxmlformats.org/officeDocument/2006/relationships/hyperlink" Target="mailto:rmora@bomberosbogota.gov.co" TargetMode="External"/><Relationship Id="rId201" Type="http://schemas.openxmlformats.org/officeDocument/2006/relationships/hyperlink" Target="mailto:acorrea@bomberosbogota.gov.co" TargetMode="External"/><Relationship Id="rId222" Type="http://schemas.openxmlformats.org/officeDocument/2006/relationships/hyperlink" Target="mailto:acorrea@bomberosbogota.gov.co" TargetMode="External"/><Relationship Id="rId12" Type="http://schemas.openxmlformats.org/officeDocument/2006/relationships/hyperlink" Target="mailto:ctorres@bomberosbogota.gov.co" TargetMode="External"/><Relationship Id="rId17" Type="http://schemas.openxmlformats.org/officeDocument/2006/relationships/hyperlink" Target="mailto:ctorres@bomberosbogota.gov.co" TargetMode="External"/><Relationship Id="rId33" Type="http://schemas.openxmlformats.org/officeDocument/2006/relationships/hyperlink" Target="mailto:sromero@bomberosbogota.gov.co" TargetMode="External"/><Relationship Id="rId38" Type="http://schemas.openxmlformats.org/officeDocument/2006/relationships/hyperlink" Target="mailto:sromero@bomberosbogota.gov.co" TargetMode="External"/><Relationship Id="rId59" Type="http://schemas.openxmlformats.org/officeDocument/2006/relationships/hyperlink" Target="mailto:jpardo@bomberosbogota.gov.co" TargetMode="External"/><Relationship Id="rId103" Type="http://schemas.openxmlformats.org/officeDocument/2006/relationships/hyperlink" Target="mailto:acorrea@bomberosbogota.gov.co" TargetMode="External"/><Relationship Id="rId108" Type="http://schemas.openxmlformats.org/officeDocument/2006/relationships/hyperlink" Target="mailto:acorrea@bomberosbogota.gov.co" TargetMode="External"/><Relationship Id="rId124" Type="http://schemas.openxmlformats.org/officeDocument/2006/relationships/hyperlink" Target="mailto:jcgomez@bomberosbogota.gov.co" TargetMode="External"/><Relationship Id="rId129" Type="http://schemas.openxmlformats.org/officeDocument/2006/relationships/hyperlink" Target="mailto:acorrea@bomberosbogota.gov.co" TargetMode="External"/><Relationship Id="rId54" Type="http://schemas.openxmlformats.org/officeDocument/2006/relationships/hyperlink" Target="mailto:jpardo@bomberosbogota.gov.co" TargetMode="External"/><Relationship Id="rId70" Type="http://schemas.openxmlformats.org/officeDocument/2006/relationships/hyperlink" Target="mailto:jpardo@bomberosbogota.gov.co" TargetMode="External"/><Relationship Id="rId75" Type="http://schemas.openxmlformats.org/officeDocument/2006/relationships/hyperlink" Target="mailto:jpardo@bomberosbogota.gov.co" TargetMode="External"/><Relationship Id="rId91" Type="http://schemas.openxmlformats.org/officeDocument/2006/relationships/hyperlink" Target="mailto:acorrea@bomberosbogota.gov.co" TargetMode="External"/><Relationship Id="rId96" Type="http://schemas.openxmlformats.org/officeDocument/2006/relationships/hyperlink" Target="mailto:acorrea@bomberosbogota.gov.co" TargetMode="External"/><Relationship Id="rId140" Type="http://schemas.openxmlformats.org/officeDocument/2006/relationships/hyperlink" Target="mailto:jcgomez@bomberosbogota.gov.co" TargetMode="External"/><Relationship Id="rId145" Type="http://schemas.openxmlformats.org/officeDocument/2006/relationships/hyperlink" Target="mailto:jcgomez@bomberosbogota.gov.co" TargetMode="External"/><Relationship Id="rId161" Type="http://schemas.openxmlformats.org/officeDocument/2006/relationships/hyperlink" Target="mailto:acorrea@bomberosbogota.gov.co" TargetMode="External"/><Relationship Id="rId166" Type="http://schemas.openxmlformats.org/officeDocument/2006/relationships/hyperlink" Target="mailto:acorrea@bomberosbogota.gov.co" TargetMode="External"/><Relationship Id="rId182" Type="http://schemas.openxmlformats.org/officeDocument/2006/relationships/hyperlink" Target="mailto:acorrea@bomberosbogota.gov.co" TargetMode="External"/><Relationship Id="rId187" Type="http://schemas.openxmlformats.org/officeDocument/2006/relationships/hyperlink" Target="mailto:acorrea@bomberosbogota.gov.co" TargetMode="External"/><Relationship Id="rId217" Type="http://schemas.openxmlformats.org/officeDocument/2006/relationships/hyperlink" Target="mailto:acorrea@bomberosbogota.gov.co" TargetMode="External"/><Relationship Id="rId1" Type="http://schemas.openxmlformats.org/officeDocument/2006/relationships/hyperlink" Target="mailto:ctorres@bomberosbogota.gov.co" TargetMode="External"/><Relationship Id="rId6" Type="http://schemas.openxmlformats.org/officeDocument/2006/relationships/hyperlink" Target="mailto:ctorres@bomberosbogota.gov.co" TargetMode="External"/><Relationship Id="rId212" Type="http://schemas.openxmlformats.org/officeDocument/2006/relationships/hyperlink" Target="mailto:acorrea@bomberosbogota.gov.co" TargetMode="External"/><Relationship Id="rId233" Type="http://schemas.openxmlformats.org/officeDocument/2006/relationships/hyperlink" Target="mailto:acorrea@bomberosbogota.gov.co" TargetMode="External"/><Relationship Id="rId238" Type="http://schemas.openxmlformats.org/officeDocument/2006/relationships/hyperlink" Target="mailto:acorrea@bomberosbogota.gov.co" TargetMode="External"/><Relationship Id="rId23" Type="http://schemas.openxmlformats.org/officeDocument/2006/relationships/hyperlink" Target="mailto:sromero@bomberosbogota.gov.co" TargetMode="External"/><Relationship Id="rId28" Type="http://schemas.openxmlformats.org/officeDocument/2006/relationships/hyperlink" Target="mailto:sromero@bomberosbogota.gov.co" TargetMode="External"/><Relationship Id="rId49" Type="http://schemas.openxmlformats.org/officeDocument/2006/relationships/hyperlink" Target="mailto:jpardo@bomberosbogota.gov.co" TargetMode="External"/><Relationship Id="rId114" Type="http://schemas.openxmlformats.org/officeDocument/2006/relationships/hyperlink" Target="mailto:jcgomez@bomberosbogota.gov.co" TargetMode="External"/><Relationship Id="rId119" Type="http://schemas.openxmlformats.org/officeDocument/2006/relationships/hyperlink" Target="mailto:jcgomez@bomberosbogota.gov.co" TargetMode="External"/><Relationship Id="rId44" Type="http://schemas.openxmlformats.org/officeDocument/2006/relationships/hyperlink" Target="mailto:jpardo@bomberosbogota.gov.co" TargetMode="External"/><Relationship Id="rId60" Type="http://schemas.openxmlformats.org/officeDocument/2006/relationships/hyperlink" Target="mailto:jpardo@bomberosbogota.gov.co" TargetMode="External"/><Relationship Id="rId65" Type="http://schemas.openxmlformats.org/officeDocument/2006/relationships/hyperlink" Target="mailto:jpardo@bomberosbogota.gov.co" TargetMode="External"/><Relationship Id="rId81" Type="http://schemas.openxmlformats.org/officeDocument/2006/relationships/hyperlink" Target="mailto:jpardo@bomberosbogota.gov.co" TargetMode="External"/><Relationship Id="rId86" Type="http://schemas.openxmlformats.org/officeDocument/2006/relationships/hyperlink" Target="mailto:jpardo@bomberosbogota.gov.co" TargetMode="External"/><Relationship Id="rId130" Type="http://schemas.openxmlformats.org/officeDocument/2006/relationships/hyperlink" Target="mailto:jpardo@bomberosbogota.gov.co" TargetMode="External"/><Relationship Id="rId135" Type="http://schemas.openxmlformats.org/officeDocument/2006/relationships/hyperlink" Target="mailto:jcgomez@bomberosbogota.gov.co" TargetMode="External"/><Relationship Id="rId151" Type="http://schemas.openxmlformats.org/officeDocument/2006/relationships/hyperlink" Target="mailto:jcgomez@bomberosbogota.gov.co" TargetMode="External"/><Relationship Id="rId156" Type="http://schemas.openxmlformats.org/officeDocument/2006/relationships/hyperlink" Target="mailto:acorrea@bomberosbogota.gov.co" TargetMode="External"/><Relationship Id="rId177" Type="http://schemas.openxmlformats.org/officeDocument/2006/relationships/hyperlink" Target="mailto:acorrea@bomberosbogota.gov.co" TargetMode="External"/><Relationship Id="rId198" Type="http://schemas.openxmlformats.org/officeDocument/2006/relationships/hyperlink" Target="mailto:acorrea@bomberosbogota.gov.co" TargetMode="External"/><Relationship Id="rId172" Type="http://schemas.openxmlformats.org/officeDocument/2006/relationships/hyperlink" Target="mailto:acorrea@bomberosbogota.gov.co" TargetMode="External"/><Relationship Id="rId193" Type="http://schemas.openxmlformats.org/officeDocument/2006/relationships/hyperlink" Target="mailto:acorrea@bomberosbogota.gov.co" TargetMode="External"/><Relationship Id="rId202" Type="http://schemas.openxmlformats.org/officeDocument/2006/relationships/hyperlink" Target="mailto:acorrea@bomberosbogota.gov.co" TargetMode="External"/><Relationship Id="rId207" Type="http://schemas.openxmlformats.org/officeDocument/2006/relationships/hyperlink" Target="mailto:acorrea@bomberosbogota.gov.co" TargetMode="External"/><Relationship Id="rId223" Type="http://schemas.openxmlformats.org/officeDocument/2006/relationships/hyperlink" Target="mailto:acorrea@bomberosbogota.gov.co" TargetMode="External"/><Relationship Id="rId228" Type="http://schemas.openxmlformats.org/officeDocument/2006/relationships/hyperlink" Target="mailto:rmora@bomberosbogota.gov.co" TargetMode="External"/><Relationship Id="rId13" Type="http://schemas.openxmlformats.org/officeDocument/2006/relationships/hyperlink" Target="mailto:ctorres@bomberosbogota.gov.co" TargetMode="External"/><Relationship Id="rId18" Type="http://schemas.openxmlformats.org/officeDocument/2006/relationships/hyperlink" Target="mailto:ctorres@bomberosbogota.gov.co" TargetMode="External"/><Relationship Id="rId39" Type="http://schemas.openxmlformats.org/officeDocument/2006/relationships/hyperlink" Target="mailto:sromero@bomberosbogota.gov.co" TargetMode="External"/><Relationship Id="rId109" Type="http://schemas.openxmlformats.org/officeDocument/2006/relationships/hyperlink" Target="mailto:acorrea@bomberosbogota.gov.co" TargetMode="External"/><Relationship Id="rId34" Type="http://schemas.openxmlformats.org/officeDocument/2006/relationships/hyperlink" Target="mailto:sromero@bomberosbogota.gov.co" TargetMode="External"/><Relationship Id="rId50" Type="http://schemas.openxmlformats.org/officeDocument/2006/relationships/hyperlink" Target="mailto:jpardo@bomberosbogota.gov.co" TargetMode="External"/><Relationship Id="rId55" Type="http://schemas.openxmlformats.org/officeDocument/2006/relationships/hyperlink" Target="mailto:jpardo@bomberosbogota.gov.co" TargetMode="External"/><Relationship Id="rId76" Type="http://schemas.openxmlformats.org/officeDocument/2006/relationships/hyperlink" Target="mailto:jpardo@bomberosbogota.gov.co" TargetMode="External"/><Relationship Id="rId97" Type="http://schemas.openxmlformats.org/officeDocument/2006/relationships/hyperlink" Target="mailto:acorrea@bomberosbogota.gov.co" TargetMode="External"/><Relationship Id="rId104" Type="http://schemas.openxmlformats.org/officeDocument/2006/relationships/hyperlink" Target="mailto:acorrea@bomberosbogota.gov.co" TargetMode="External"/><Relationship Id="rId120" Type="http://schemas.openxmlformats.org/officeDocument/2006/relationships/hyperlink" Target="mailto:jcgomez@bomberosbogota.gov.co" TargetMode="External"/><Relationship Id="rId125" Type="http://schemas.openxmlformats.org/officeDocument/2006/relationships/hyperlink" Target="mailto:acorrea@bomberosbogota.gov.co" TargetMode="External"/><Relationship Id="rId141" Type="http://schemas.openxmlformats.org/officeDocument/2006/relationships/hyperlink" Target="mailto:jcgomez@bomberosbogota.gov.co" TargetMode="External"/><Relationship Id="rId146" Type="http://schemas.openxmlformats.org/officeDocument/2006/relationships/hyperlink" Target="mailto:jcgomez@bomberosbogota.gov.co" TargetMode="External"/><Relationship Id="rId167" Type="http://schemas.openxmlformats.org/officeDocument/2006/relationships/hyperlink" Target="mailto:acorrea@bomberosbogota.gov.co" TargetMode="External"/><Relationship Id="rId188" Type="http://schemas.openxmlformats.org/officeDocument/2006/relationships/hyperlink" Target="mailto:acorrea@bomberosbogota.gov.co" TargetMode="External"/><Relationship Id="rId7" Type="http://schemas.openxmlformats.org/officeDocument/2006/relationships/hyperlink" Target="mailto:ctorres@bomberosbogota.gov.co" TargetMode="External"/><Relationship Id="rId71" Type="http://schemas.openxmlformats.org/officeDocument/2006/relationships/hyperlink" Target="mailto:jpardo@bomberosbogota.gov.co" TargetMode="External"/><Relationship Id="rId92" Type="http://schemas.openxmlformats.org/officeDocument/2006/relationships/hyperlink" Target="mailto:acorrea@bomberosbogota.gov.co" TargetMode="External"/><Relationship Id="rId162" Type="http://schemas.openxmlformats.org/officeDocument/2006/relationships/hyperlink" Target="mailto:acorrea@bomberosbogota.gov.co" TargetMode="External"/><Relationship Id="rId183" Type="http://schemas.openxmlformats.org/officeDocument/2006/relationships/hyperlink" Target="mailto:acorrea@bomberosbogota.gov.co" TargetMode="External"/><Relationship Id="rId213" Type="http://schemas.openxmlformats.org/officeDocument/2006/relationships/hyperlink" Target="mailto:acorrea@bomberosbogota.gov.co" TargetMode="External"/><Relationship Id="rId218" Type="http://schemas.openxmlformats.org/officeDocument/2006/relationships/hyperlink" Target="mailto:acorrea@bomberosbogota.gov.co" TargetMode="External"/><Relationship Id="rId234" Type="http://schemas.openxmlformats.org/officeDocument/2006/relationships/hyperlink" Target="mailto:acorrea@bomberosbogota.gov.co" TargetMode="External"/><Relationship Id="rId239" Type="http://schemas.openxmlformats.org/officeDocument/2006/relationships/hyperlink" Target="mailto:acorrea@bomberosbogota.gov.co" TargetMode="External"/><Relationship Id="rId2" Type="http://schemas.openxmlformats.org/officeDocument/2006/relationships/hyperlink" Target="mailto:ctorres@bomberosbogota.gov.co" TargetMode="External"/><Relationship Id="rId29" Type="http://schemas.openxmlformats.org/officeDocument/2006/relationships/hyperlink" Target="mailto:sromero@bomberosbogota.gov.co" TargetMode="External"/><Relationship Id="rId24" Type="http://schemas.openxmlformats.org/officeDocument/2006/relationships/hyperlink" Target="mailto:sromero@bomberosbogota.gov.co" TargetMode="External"/><Relationship Id="rId40" Type="http://schemas.openxmlformats.org/officeDocument/2006/relationships/hyperlink" Target="mailto:jpardo@bomberosbogota.gov.co" TargetMode="External"/><Relationship Id="rId45" Type="http://schemas.openxmlformats.org/officeDocument/2006/relationships/hyperlink" Target="mailto:jpardo@bomberosbogota.gov.co" TargetMode="External"/><Relationship Id="rId66" Type="http://schemas.openxmlformats.org/officeDocument/2006/relationships/hyperlink" Target="mailto:jpardo@bomberosbogota.gov.co" TargetMode="External"/><Relationship Id="rId87" Type="http://schemas.openxmlformats.org/officeDocument/2006/relationships/hyperlink" Target="mailto:jpardo@bomberosbogota.gov.co" TargetMode="External"/><Relationship Id="rId110" Type="http://schemas.openxmlformats.org/officeDocument/2006/relationships/hyperlink" Target="mailto:acorrea@bomberosbogota.gov.co" TargetMode="External"/><Relationship Id="rId115" Type="http://schemas.openxmlformats.org/officeDocument/2006/relationships/hyperlink" Target="mailto:jcgomez@bomberosbogota.gov.co" TargetMode="External"/><Relationship Id="rId131" Type="http://schemas.openxmlformats.org/officeDocument/2006/relationships/hyperlink" Target="mailto:acorrea@bomberosbogota.gov.co" TargetMode="External"/><Relationship Id="rId136" Type="http://schemas.openxmlformats.org/officeDocument/2006/relationships/hyperlink" Target="mailto:jcgomez@bomberosbogota.gov.co" TargetMode="External"/><Relationship Id="rId157" Type="http://schemas.openxmlformats.org/officeDocument/2006/relationships/hyperlink" Target="mailto:acorrea@bomberosbogota.gov.co" TargetMode="External"/><Relationship Id="rId178" Type="http://schemas.openxmlformats.org/officeDocument/2006/relationships/hyperlink" Target="mailto:acorrea@bomberosbogota.gov.co" TargetMode="External"/><Relationship Id="rId61" Type="http://schemas.openxmlformats.org/officeDocument/2006/relationships/hyperlink" Target="mailto:jpardo@bomberosbogota.gov.co" TargetMode="External"/><Relationship Id="rId82" Type="http://schemas.openxmlformats.org/officeDocument/2006/relationships/hyperlink" Target="mailto:jpardo@bomberosbogota.gov.co" TargetMode="External"/><Relationship Id="rId152" Type="http://schemas.openxmlformats.org/officeDocument/2006/relationships/hyperlink" Target="mailto:jcgomez@bomberosbogota.gov.co" TargetMode="External"/><Relationship Id="rId173" Type="http://schemas.openxmlformats.org/officeDocument/2006/relationships/hyperlink" Target="mailto:acorrea@bomberosbogota.gov.co" TargetMode="External"/><Relationship Id="rId194" Type="http://schemas.openxmlformats.org/officeDocument/2006/relationships/hyperlink" Target="mailto:acorrea@bomberosbogota.gov.co" TargetMode="External"/><Relationship Id="rId199" Type="http://schemas.openxmlformats.org/officeDocument/2006/relationships/hyperlink" Target="mailto:acorrea@bomberosbogota.gov.co" TargetMode="External"/><Relationship Id="rId203" Type="http://schemas.openxmlformats.org/officeDocument/2006/relationships/hyperlink" Target="mailto:acorrea@bomberosbogota.gov.co" TargetMode="External"/><Relationship Id="rId208" Type="http://schemas.openxmlformats.org/officeDocument/2006/relationships/hyperlink" Target="mailto:acorrea@bomberosbogota.gov.co" TargetMode="External"/><Relationship Id="rId229" Type="http://schemas.openxmlformats.org/officeDocument/2006/relationships/hyperlink" Target="mailto:rmora@bomberosbogota.gov.co" TargetMode="External"/><Relationship Id="rId19" Type="http://schemas.openxmlformats.org/officeDocument/2006/relationships/hyperlink" Target="mailto:ctorres@bomberosbogota.gov.co" TargetMode="External"/><Relationship Id="rId224" Type="http://schemas.openxmlformats.org/officeDocument/2006/relationships/hyperlink" Target="mailto:acorrea@bomberosbogota.gov.co" TargetMode="External"/><Relationship Id="rId240" Type="http://schemas.openxmlformats.org/officeDocument/2006/relationships/printerSettings" Target="../printerSettings/printerSettings1.bin"/><Relationship Id="rId14" Type="http://schemas.openxmlformats.org/officeDocument/2006/relationships/hyperlink" Target="mailto:ctorres@bomberosbogota.gov.co" TargetMode="External"/><Relationship Id="rId30" Type="http://schemas.openxmlformats.org/officeDocument/2006/relationships/hyperlink" Target="mailto:sromero@bomberosbogota.gov.co" TargetMode="External"/><Relationship Id="rId35" Type="http://schemas.openxmlformats.org/officeDocument/2006/relationships/hyperlink" Target="mailto:sromero@bomberosbogota.gov.co" TargetMode="External"/><Relationship Id="rId56" Type="http://schemas.openxmlformats.org/officeDocument/2006/relationships/hyperlink" Target="mailto:jpardo@bomberosbogota.gov.co" TargetMode="External"/><Relationship Id="rId77" Type="http://schemas.openxmlformats.org/officeDocument/2006/relationships/hyperlink" Target="mailto:jpardo@bomberosbogota.gov.co" TargetMode="External"/><Relationship Id="rId100" Type="http://schemas.openxmlformats.org/officeDocument/2006/relationships/hyperlink" Target="mailto:acorrea@bomberosbogota.gov.co" TargetMode="External"/><Relationship Id="rId105" Type="http://schemas.openxmlformats.org/officeDocument/2006/relationships/hyperlink" Target="mailto:acorrea@bomberosbogota.gov.co" TargetMode="External"/><Relationship Id="rId126" Type="http://schemas.openxmlformats.org/officeDocument/2006/relationships/hyperlink" Target="mailto:acorrea@bomberosbogota.gov.co" TargetMode="External"/><Relationship Id="rId147" Type="http://schemas.openxmlformats.org/officeDocument/2006/relationships/hyperlink" Target="mailto:jcgomez@bomberosbogota.gov.co" TargetMode="External"/><Relationship Id="rId168" Type="http://schemas.openxmlformats.org/officeDocument/2006/relationships/hyperlink" Target="mailto:acorrea@bomberosbogota.gov.co" TargetMode="External"/><Relationship Id="rId8" Type="http://schemas.openxmlformats.org/officeDocument/2006/relationships/hyperlink" Target="mailto:ctorres@bomberosbogota.gov.co" TargetMode="External"/><Relationship Id="rId51" Type="http://schemas.openxmlformats.org/officeDocument/2006/relationships/hyperlink" Target="mailto:jpardo@bomberosbogota.gov.co" TargetMode="External"/><Relationship Id="rId72" Type="http://schemas.openxmlformats.org/officeDocument/2006/relationships/hyperlink" Target="mailto:jpardo@bomberosbogota.gov.co" TargetMode="External"/><Relationship Id="rId93" Type="http://schemas.openxmlformats.org/officeDocument/2006/relationships/hyperlink" Target="mailto:acorrea@bomberosbogota.gov.co" TargetMode="External"/><Relationship Id="rId98" Type="http://schemas.openxmlformats.org/officeDocument/2006/relationships/hyperlink" Target="mailto:acorrea@bomberosbogota.gov.co" TargetMode="External"/><Relationship Id="rId121" Type="http://schemas.openxmlformats.org/officeDocument/2006/relationships/hyperlink" Target="mailto:jcgomez@bomberosbogota.gov.co" TargetMode="External"/><Relationship Id="rId142" Type="http://schemas.openxmlformats.org/officeDocument/2006/relationships/hyperlink" Target="mailto:jcgomez@bomberosbogota.gov.co" TargetMode="External"/><Relationship Id="rId163" Type="http://schemas.openxmlformats.org/officeDocument/2006/relationships/hyperlink" Target="mailto:acorrea@bomberosbogota.gov.co" TargetMode="External"/><Relationship Id="rId184" Type="http://schemas.openxmlformats.org/officeDocument/2006/relationships/hyperlink" Target="mailto:acorrea@bomberosbogota.gov.co" TargetMode="External"/><Relationship Id="rId189" Type="http://schemas.openxmlformats.org/officeDocument/2006/relationships/hyperlink" Target="mailto:acorrea@bomberosbogota.gov.co" TargetMode="External"/><Relationship Id="rId219" Type="http://schemas.openxmlformats.org/officeDocument/2006/relationships/hyperlink" Target="mailto:acorrea@bomberosbogota.gov.co" TargetMode="External"/><Relationship Id="rId3" Type="http://schemas.openxmlformats.org/officeDocument/2006/relationships/hyperlink" Target="mailto:ctorres@bomberosbogota.gov.co" TargetMode="External"/><Relationship Id="rId214" Type="http://schemas.openxmlformats.org/officeDocument/2006/relationships/hyperlink" Target="mailto:acorrea@bomberosbogota.gov.co" TargetMode="External"/><Relationship Id="rId230" Type="http://schemas.openxmlformats.org/officeDocument/2006/relationships/hyperlink" Target="mailto:ctorres@bomberosbogota.gov.co" TargetMode="External"/><Relationship Id="rId235" Type="http://schemas.openxmlformats.org/officeDocument/2006/relationships/hyperlink" Target="mailto:acorrea@bomberosbogota.gov.co" TargetMode="External"/><Relationship Id="rId25" Type="http://schemas.openxmlformats.org/officeDocument/2006/relationships/hyperlink" Target="mailto:sromero@bomberosbogota.gov.co" TargetMode="External"/><Relationship Id="rId46" Type="http://schemas.openxmlformats.org/officeDocument/2006/relationships/hyperlink" Target="mailto:jpardo@bomberosbogota.gov.co" TargetMode="External"/><Relationship Id="rId67" Type="http://schemas.openxmlformats.org/officeDocument/2006/relationships/hyperlink" Target="mailto:jpardo@bomberosbogota.gov.co" TargetMode="External"/><Relationship Id="rId116" Type="http://schemas.openxmlformats.org/officeDocument/2006/relationships/hyperlink" Target="mailto:jcgomez@bomberosbogota.gov.co" TargetMode="External"/><Relationship Id="rId137" Type="http://schemas.openxmlformats.org/officeDocument/2006/relationships/hyperlink" Target="mailto:jcgomez@bomberosbogota.gov.co" TargetMode="External"/><Relationship Id="rId158" Type="http://schemas.openxmlformats.org/officeDocument/2006/relationships/hyperlink" Target="mailto:acorrea@bomberosbogota.gov.co" TargetMode="External"/><Relationship Id="rId20" Type="http://schemas.openxmlformats.org/officeDocument/2006/relationships/hyperlink" Target="mailto:sromero@bomberosbogota.gov.co" TargetMode="External"/><Relationship Id="rId41" Type="http://schemas.openxmlformats.org/officeDocument/2006/relationships/hyperlink" Target="mailto:jpardo@bomberosbogota.gov.co" TargetMode="External"/><Relationship Id="rId62" Type="http://schemas.openxmlformats.org/officeDocument/2006/relationships/hyperlink" Target="mailto:jpardo@bomberosbogota.gov.co" TargetMode="External"/><Relationship Id="rId83" Type="http://schemas.openxmlformats.org/officeDocument/2006/relationships/hyperlink" Target="mailto:jpardo@bomberosbogota.gov.co" TargetMode="External"/><Relationship Id="rId88" Type="http://schemas.openxmlformats.org/officeDocument/2006/relationships/hyperlink" Target="mailto:acorrea@bomberosbogota.gov.co" TargetMode="External"/><Relationship Id="rId111" Type="http://schemas.openxmlformats.org/officeDocument/2006/relationships/hyperlink" Target="mailto:acorrea@bomberosbogota.gov.co" TargetMode="External"/><Relationship Id="rId132" Type="http://schemas.openxmlformats.org/officeDocument/2006/relationships/hyperlink" Target="mailto:jcgomez@bomberosbogota.gov.co" TargetMode="External"/><Relationship Id="rId153" Type="http://schemas.openxmlformats.org/officeDocument/2006/relationships/hyperlink" Target="mailto:jcgomez@bomberosbogota.gov.co" TargetMode="External"/><Relationship Id="rId174" Type="http://schemas.openxmlformats.org/officeDocument/2006/relationships/hyperlink" Target="mailto:acorrea@bomberosbogota.gov.co" TargetMode="External"/><Relationship Id="rId179" Type="http://schemas.openxmlformats.org/officeDocument/2006/relationships/hyperlink" Target="mailto:acorrea@bomberosbogota.gov.co" TargetMode="External"/><Relationship Id="rId195" Type="http://schemas.openxmlformats.org/officeDocument/2006/relationships/hyperlink" Target="mailto:acorrea@bomberosbogota.gov.co" TargetMode="External"/><Relationship Id="rId209" Type="http://schemas.openxmlformats.org/officeDocument/2006/relationships/hyperlink" Target="mailto:acorrea@bomberosbogota.gov.co" TargetMode="External"/><Relationship Id="rId190" Type="http://schemas.openxmlformats.org/officeDocument/2006/relationships/hyperlink" Target="mailto:acorrea@bomberosbogota.gov.co" TargetMode="External"/><Relationship Id="rId204" Type="http://schemas.openxmlformats.org/officeDocument/2006/relationships/hyperlink" Target="mailto:acorrea@bomberosbogota.gov.co" TargetMode="External"/><Relationship Id="rId220" Type="http://schemas.openxmlformats.org/officeDocument/2006/relationships/hyperlink" Target="mailto:acorrea@bomberosbogota.gov.co" TargetMode="External"/><Relationship Id="rId225" Type="http://schemas.openxmlformats.org/officeDocument/2006/relationships/hyperlink" Target="mailto:rmora@bomberosbogota.gov.co" TargetMode="External"/><Relationship Id="rId241" Type="http://schemas.openxmlformats.org/officeDocument/2006/relationships/drawing" Target="../drawings/drawing1.xml"/><Relationship Id="rId15" Type="http://schemas.openxmlformats.org/officeDocument/2006/relationships/hyperlink" Target="mailto:ctorres@bomberosbogota.gov.co" TargetMode="External"/><Relationship Id="rId36" Type="http://schemas.openxmlformats.org/officeDocument/2006/relationships/hyperlink" Target="mailto:sromero@bomberosbogota.gov.co" TargetMode="External"/><Relationship Id="rId57" Type="http://schemas.openxmlformats.org/officeDocument/2006/relationships/hyperlink" Target="mailto:jpardo@bomberosbogota.gov.co" TargetMode="External"/><Relationship Id="rId106" Type="http://schemas.openxmlformats.org/officeDocument/2006/relationships/hyperlink" Target="mailto:acorrea@bomberosbogota.gov.co" TargetMode="External"/><Relationship Id="rId127" Type="http://schemas.openxmlformats.org/officeDocument/2006/relationships/hyperlink" Target="mailto:acorrea@bomberosbogota.gov.co" TargetMode="External"/><Relationship Id="rId10" Type="http://schemas.openxmlformats.org/officeDocument/2006/relationships/hyperlink" Target="mailto:ctorres@bomberosbogota.gov.co" TargetMode="External"/><Relationship Id="rId31" Type="http://schemas.openxmlformats.org/officeDocument/2006/relationships/hyperlink" Target="mailto:sromero@bomberosbogota.gov.co" TargetMode="External"/><Relationship Id="rId52" Type="http://schemas.openxmlformats.org/officeDocument/2006/relationships/hyperlink" Target="mailto:jpardo@bomberosbogota.gov.co" TargetMode="External"/><Relationship Id="rId73" Type="http://schemas.openxmlformats.org/officeDocument/2006/relationships/hyperlink" Target="mailto:jpardo@bomberosbogota.gov.co" TargetMode="External"/><Relationship Id="rId78" Type="http://schemas.openxmlformats.org/officeDocument/2006/relationships/hyperlink" Target="mailto:jpardo@bomberosbogota.gov.co" TargetMode="External"/><Relationship Id="rId94" Type="http://schemas.openxmlformats.org/officeDocument/2006/relationships/hyperlink" Target="mailto:acorrea@bomberosbogota.gov.co" TargetMode="External"/><Relationship Id="rId99" Type="http://schemas.openxmlformats.org/officeDocument/2006/relationships/hyperlink" Target="mailto:acorrea@bomberosbogota.gov.co" TargetMode="External"/><Relationship Id="rId101" Type="http://schemas.openxmlformats.org/officeDocument/2006/relationships/hyperlink" Target="mailto:acorrea@bomberosbogota.gov.co" TargetMode="External"/><Relationship Id="rId122" Type="http://schemas.openxmlformats.org/officeDocument/2006/relationships/hyperlink" Target="mailto:jcgomez@bomberosbogota.gov.co" TargetMode="External"/><Relationship Id="rId143" Type="http://schemas.openxmlformats.org/officeDocument/2006/relationships/hyperlink" Target="mailto:jcgomez@bomberosbogota.gov.co" TargetMode="External"/><Relationship Id="rId148" Type="http://schemas.openxmlformats.org/officeDocument/2006/relationships/hyperlink" Target="mailto:jcgomez@bomberosbogota.gov.co" TargetMode="External"/><Relationship Id="rId164" Type="http://schemas.openxmlformats.org/officeDocument/2006/relationships/hyperlink" Target="mailto:acorrea@bomberosbogota.gov.co" TargetMode="External"/><Relationship Id="rId169" Type="http://schemas.openxmlformats.org/officeDocument/2006/relationships/hyperlink" Target="mailto:acorrea@bomberosbogota.gov.co" TargetMode="External"/><Relationship Id="rId185" Type="http://schemas.openxmlformats.org/officeDocument/2006/relationships/hyperlink" Target="mailto:acorrea@bomberosbogota.gov.co" TargetMode="External"/><Relationship Id="rId4" Type="http://schemas.openxmlformats.org/officeDocument/2006/relationships/hyperlink" Target="mailto:ctorres@bomberosbogota.gov.co" TargetMode="External"/><Relationship Id="rId9" Type="http://schemas.openxmlformats.org/officeDocument/2006/relationships/hyperlink" Target="mailto:ctorres@bomberosbogota.gov.co" TargetMode="External"/><Relationship Id="rId180" Type="http://schemas.openxmlformats.org/officeDocument/2006/relationships/hyperlink" Target="mailto:acorrea@bomberosbogota.gov.co" TargetMode="External"/><Relationship Id="rId210" Type="http://schemas.openxmlformats.org/officeDocument/2006/relationships/hyperlink" Target="mailto:acorrea@bomberosbogota.gov.co" TargetMode="External"/><Relationship Id="rId215" Type="http://schemas.openxmlformats.org/officeDocument/2006/relationships/hyperlink" Target="mailto:acorrea@bomberosbogota.gov.co" TargetMode="External"/><Relationship Id="rId236" Type="http://schemas.openxmlformats.org/officeDocument/2006/relationships/hyperlink" Target="mailto:acorrea@bomberosbogota.gov.co" TargetMode="External"/><Relationship Id="rId26" Type="http://schemas.openxmlformats.org/officeDocument/2006/relationships/hyperlink" Target="mailto:sromero@bomberosbogota.gov.co" TargetMode="External"/><Relationship Id="rId231" Type="http://schemas.openxmlformats.org/officeDocument/2006/relationships/hyperlink" Target="mailto:ctorres@bomberosbogota.gov.co" TargetMode="External"/><Relationship Id="rId47" Type="http://schemas.openxmlformats.org/officeDocument/2006/relationships/hyperlink" Target="mailto:jpardo@bomberosbogota.gov.co" TargetMode="External"/><Relationship Id="rId68" Type="http://schemas.openxmlformats.org/officeDocument/2006/relationships/hyperlink" Target="mailto:jpardo@bomberosbogota.gov.co" TargetMode="External"/><Relationship Id="rId89" Type="http://schemas.openxmlformats.org/officeDocument/2006/relationships/hyperlink" Target="mailto:jpardo@bomberosbogota.gov.co" TargetMode="External"/><Relationship Id="rId112" Type="http://schemas.openxmlformats.org/officeDocument/2006/relationships/hyperlink" Target="mailto:acorrea@bomberosbogota.gov.co" TargetMode="External"/><Relationship Id="rId133" Type="http://schemas.openxmlformats.org/officeDocument/2006/relationships/hyperlink" Target="mailto:jcgomez@bomberosbogota.gov.co" TargetMode="External"/><Relationship Id="rId154" Type="http://schemas.openxmlformats.org/officeDocument/2006/relationships/hyperlink" Target="mailto:acorrea@bomberosbogota.gov.co" TargetMode="External"/><Relationship Id="rId175" Type="http://schemas.openxmlformats.org/officeDocument/2006/relationships/hyperlink" Target="mailto:acorrea@bomberosbogota.gov.co" TargetMode="External"/><Relationship Id="rId196" Type="http://schemas.openxmlformats.org/officeDocument/2006/relationships/hyperlink" Target="mailto:acorrea@bomberosbogota.gov.co" TargetMode="External"/><Relationship Id="rId200" Type="http://schemas.openxmlformats.org/officeDocument/2006/relationships/hyperlink" Target="mailto:acorrea@bomberosbogota.gov.co" TargetMode="External"/><Relationship Id="rId16" Type="http://schemas.openxmlformats.org/officeDocument/2006/relationships/hyperlink" Target="mailto:ctorres@bomberosbogota.gov.co" TargetMode="External"/><Relationship Id="rId221" Type="http://schemas.openxmlformats.org/officeDocument/2006/relationships/hyperlink" Target="mailto:acorrea@bomberosbogota.gov.co" TargetMode="External"/><Relationship Id="rId37" Type="http://schemas.openxmlformats.org/officeDocument/2006/relationships/hyperlink" Target="mailto:sromero@bomberosbogota.gov.co" TargetMode="External"/><Relationship Id="rId58" Type="http://schemas.openxmlformats.org/officeDocument/2006/relationships/hyperlink" Target="mailto:jpardo@bomberosbogota.gov.co" TargetMode="External"/><Relationship Id="rId79" Type="http://schemas.openxmlformats.org/officeDocument/2006/relationships/hyperlink" Target="mailto:jpardo@bomberosbogota.gov.co" TargetMode="External"/><Relationship Id="rId102" Type="http://schemas.openxmlformats.org/officeDocument/2006/relationships/hyperlink" Target="mailto:acorrea@bomberosbogota.gov.co" TargetMode="External"/><Relationship Id="rId123" Type="http://schemas.openxmlformats.org/officeDocument/2006/relationships/hyperlink" Target="mailto:jcgomez@bomberosbogota.gov.co" TargetMode="External"/><Relationship Id="rId144" Type="http://schemas.openxmlformats.org/officeDocument/2006/relationships/hyperlink" Target="mailto:jcgomez@bomberosbogota.gov.co" TargetMode="External"/><Relationship Id="rId90" Type="http://schemas.openxmlformats.org/officeDocument/2006/relationships/hyperlink" Target="mailto:acorrea@bomberosbogota.gov.co" TargetMode="External"/><Relationship Id="rId165" Type="http://schemas.openxmlformats.org/officeDocument/2006/relationships/hyperlink" Target="mailto:acorrea@bomberosbogota.gov.co" TargetMode="External"/><Relationship Id="rId186" Type="http://schemas.openxmlformats.org/officeDocument/2006/relationships/hyperlink" Target="mailto:acorrea@bomberosbogota.gov.co" TargetMode="External"/><Relationship Id="rId211" Type="http://schemas.openxmlformats.org/officeDocument/2006/relationships/hyperlink" Target="mailto:acorrea@bomberosbogota.gov.co" TargetMode="External"/><Relationship Id="rId232" Type="http://schemas.openxmlformats.org/officeDocument/2006/relationships/hyperlink" Target="mailto:acorrea@bomberosbogota.gov.co" TargetMode="External"/><Relationship Id="rId27" Type="http://schemas.openxmlformats.org/officeDocument/2006/relationships/hyperlink" Target="mailto:sromero@bomberosbogota.gov.co" TargetMode="External"/><Relationship Id="rId48" Type="http://schemas.openxmlformats.org/officeDocument/2006/relationships/hyperlink" Target="mailto:jpardo@bomberosbogota.gov.co" TargetMode="External"/><Relationship Id="rId69" Type="http://schemas.openxmlformats.org/officeDocument/2006/relationships/hyperlink" Target="mailto:jpardo@bomberosbogota.gov.co" TargetMode="External"/><Relationship Id="rId113" Type="http://schemas.openxmlformats.org/officeDocument/2006/relationships/hyperlink" Target="mailto:jcgomez@bomberosbogota.gov.co" TargetMode="External"/><Relationship Id="rId134" Type="http://schemas.openxmlformats.org/officeDocument/2006/relationships/hyperlink" Target="mailto:jcgomez@bomberosbogota.gov.co" TargetMode="External"/><Relationship Id="rId80" Type="http://schemas.openxmlformats.org/officeDocument/2006/relationships/hyperlink" Target="mailto:jpardo@bomberosbogota.gov.co" TargetMode="External"/><Relationship Id="rId155" Type="http://schemas.openxmlformats.org/officeDocument/2006/relationships/hyperlink" Target="mailto:acorrea@bomberosbogota.gov.co" TargetMode="External"/><Relationship Id="rId176" Type="http://schemas.openxmlformats.org/officeDocument/2006/relationships/hyperlink" Target="mailto:acorrea@bomberosbogota.gov.co" TargetMode="External"/><Relationship Id="rId197" Type="http://schemas.openxmlformats.org/officeDocument/2006/relationships/hyperlink" Target="mailto:acorrea@bomberos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F457"/>
  <sheetViews>
    <sheetView tabSelected="1" zoomScale="85" zoomScaleNormal="85" zoomScaleSheetLayoutView="100" workbookViewId="0">
      <pane ySplit="1" topLeftCell="A2" activePane="bottomLeft" state="frozen"/>
      <selection pane="bottomLeft" activeCell="O8" sqref="O8"/>
    </sheetView>
  </sheetViews>
  <sheetFormatPr baseColWidth="10" defaultColWidth="11.42578125" defaultRowHeight="10.5" x14ac:dyDescent="0.25"/>
  <cols>
    <col min="1" max="1" width="1.28515625" style="39" customWidth="1"/>
    <col min="2" max="2" width="17.7109375" style="29" customWidth="1"/>
    <col min="3" max="3" width="31.42578125" style="30" customWidth="1"/>
    <col min="4" max="4" width="17.85546875" style="39" customWidth="1"/>
    <col min="5" max="5" width="16" style="39" customWidth="1"/>
    <col min="6" max="6" width="14.28515625" style="39" customWidth="1"/>
    <col min="7" max="7" width="20.85546875" style="25" bestFit="1" customWidth="1"/>
    <col min="8" max="8" width="12.42578125" style="39" customWidth="1"/>
    <col min="9" max="9" width="17" style="39" customWidth="1"/>
    <col min="10" max="10" width="19.42578125" style="29" bestFit="1" customWidth="1"/>
    <col min="11" max="11" width="21.42578125" style="29" customWidth="1"/>
    <col min="12" max="12" width="16.28515625" style="39" customWidth="1"/>
    <col min="13" max="14" width="17.5703125" style="39" customWidth="1"/>
    <col min="15" max="15" width="17.5703125" style="25" customWidth="1"/>
    <col min="16" max="17" width="17.5703125" style="39" customWidth="1"/>
    <col min="18" max="18" width="18.7109375" style="39" customWidth="1"/>
    <col min="19" max="19" width="1" style="88" customWidth="1"/>
    <col min="20" max="16384" width="11.42578125" style="39"/>
  </cols>
  <sheetData>
    <row r="1" spans="1:19" ht="11.25" thickBot="1" x14ac:dyDescent="0.3">
      <c r="S1" s="39"/>
    </row>
    <row r="2" spans="1:19" ht="86.25" customHeight="1" thickBot="1" x14ac:dyDescent="0.3">
      <c r="B2" s="89" t="s">
        <v>520</v>
      </c>
      <c r="C2" s="90"/>
      <c r="D2" s="90"/>
      <c r="E2" s="90"/>
      <c r="F2" s="90"/>
      <c r="G2" s="90"/>
      <c r="H2" s="90"/>
      <c r="I2" s="90"/>
      <c r="J2" s="90"/>
      <c r="K2" s="90"/>
      <c r="L2" s="90"/>
      <c r="M2" s="90"/>
      <c r="N2" s="90"/>
      <c r="O2" s="90"/>
      <c r="P2" s="90"/>
      <c r="Q2" s="90"/>
      <c r="R2" s="91"/>
      <c r="S2" s="93"/>
    </row>
    <row r="3" spans="1:19" ht="15" customHeight="1" x14ac:dyDescent="0.25">
      <c r="A3" s="92"/>
      <c r="B3" s="94" t="s">
        <v>521</v>
      </c>
      <c r="C3" s="94"/>
      <c r="D3" s="94"/>
      <c r="E3" s="94"/>
      <c r="F3" s="94"/>
      <c r="G3" s="94"/>
      <c r="H3" s="94"/>
      <c r="I3" s="94"/>
      <c r="J3" s="94"/>
      <c r="K3" s="94"/>
      <c r="L3" s="94"/>
      <c r="M3" s="94"/>
      <c r="N3" s="94"/>
      <c r="O3" s="94"/>
      <c r="P3" s="94"/>
      <c r="Q3" s="94"/>
      <c r="R3" s="95"/>
      <c r="S3" s="93"/>
    </row>
    <row r="4" spans="1:19" s="55" customFormat="1" ht="43.5" customHeight="1" x14ac:dyDescent="0.25">
      <c r="A4" s="92"/>
      <c r="B4" s="57" t="s">
        <v>0</v>
      </c>
      <c r="C4" s="56" t="s">
        <v>1</v>
      </c>
      <c r="D4" s="56" t="s">
        <v>2</v>
      </c>
      <c r="E4" s="56" t="s">
        <v>3</v>
      </c>
      <c r="F4" s="56" t="s">
        <v>4</v>
      </c>
      <c r="G4" s="56" t="s">
        <v>5</v>
      </c>
      <c r="H4" s="56" t="s">
        <v>6</v>
      </c>
      <c r="I4" s="56" t="s">
        <v>7</v>
      </c>
      <c r="J4" s="56" t="s">
        <v>8</v>
      </c>
      <c r="K4" s="56" t="s">
        <v>9</v>
      </c>
      <c r="L4" s="56" t="s">
        <v>10</v>
      </c>
      <c r="M4" s="56" t="s">
        <v>11</v>
      </c>
      <c r="N4" s="56" t="s">
        <v>12</v>
      </c>
      <c r="O4" s="56" t="s">
        <v>13</v>
      </c>
      <c r="P4" s="56" t="s">
        <v>14</v>
      </c>
      <c r="Q4" s="56" t="s">
        <v>15</v>
      </c>
      <c r="R4" s="58" t="s">
        <v>16</v>
      </c>
      <c r="S4" s="93"/>
    </row>
    <row r="5" spans="1:19" s="33" customFormat="1" ht="22.5" x14ac:dyDescent="0.25">
      <c r="A5" s="92"/>
      <c r="B5" s="59" t="s">
        <v>393</v>
      </c>
      <c r="C5" s="2" t="s">
        <v>394</v>
      </c>
      <c r="D5" s="41">
        <v>6</v>
      </c>
      <c r="E5" s="41">
        <v>7</v>
      </c>
      <c r="F5" s="41">
        <v>4</v>
      </c>
      <c r="G5" s="47">
        <v>1</v>
      </c>
      <c r="H5" s="40" t="s">
        <v>18</v>
      </c>
      <c r="I5" s="47">
        <v>0</v>
      </c>
      <c r="J5" s="19">
        <f t="shared" ref="J5" si="0">807260168-168</f>
        <v>807260000</v>
      </c>
      <c r="K5" s="18">
        <f>+J5</f>
        <v>807260000</v>
      </c>
      <c r="L5" s="47">
        <v>0</v>
      </c>
      <c r="M5" s="47">
        <v>0</v>
      </c>
      <c r="N5" s="51" t="s">
        <v>19</v>
      </c>
      <c r="O5" s="31" t="s">
        <v>20</v>
      </c>
      <c r="P5" s="51" t="s">
        <v>103</v>
      </c>
      <c r="Q5" s="47">
        <v>3822500</v>
      </c>
      <c r="R5" s="60" t="s">
        <v>309</v>
      </c>
      <c r="S5" s="93"/>
    </row>
    <row r="6" spans="1:19" s="33" customFormat="1" ht="31.5" x14ac:dyDescent="0.25">
      <c r="A6" s="92"/>
      <c r="B6" s="61">
        <v>81112213</v>
      </c>
      <c r="C6" s="2" t="s">
        <v>395</v>
      </c>
      <c r="D6" s="41">
        <v>1</v>
      </c>
      <c r="E6" s="41">
        <v>1</v>
      </c>
      <c r="F6" s="41">
        <v>11</v>
      </c>
      <c r="G6" s="47">
        <v>1</v>
      </c>
      <c r="H6" s="40" t="s">
        <v>79</v>
      </c>
      <c r="I6" s="47">
        <v>0</v>
      </c>
      <c r="J6" s="19">
        <v>12500000</v>
      </c>
      <c r="K6" s="18">
        <f t="shared" ref="K6:K15" si="1">+J6</f>
        <v>12500000</v>
      </c>
      <c r="L6" s="47">
        <v>0</v>
      </c>
      <c r="M6" s="47">
        <v>0</v>
      </c>
      <c r="N6" s="51" t="s">
        <v>19</v>
      </c>
      <c r="O6" s="31" t="s">
        <v>20</v>
      </c>
      <c r="P6" s="51" t="s">
        <v>54</v>
      </c>
      <c r="Q6" s="47">
        <v>3822500</v>
      </c>
      <c r="R6" s="62" t="s">
        <v>35</v>
      </c>
      <c r="S6" s="93"/>
    </row>
    <row r="7" spans="1:19" s="33" customFormat="1" ht="52.5" x14ac:dyDescent="0.25">
      <c r="A7" s="92"/>
      <c r="B7" s="61">
        <v>39121000</v>
      </c>
      <c r="C7" s="2" t="s">
        <v>396</v>
      </c>
      <c r="D7" s="41">
        <v>2</v>
      </c>
      <c r="E7" s="41">
        <v>3</v>
      </c>
      <c r="F7" s="41">
        <v>11</v>
      </c>
      <c r="G7" s="47">
        <v>1</v>
      </c>
      <c r="H7" s="40" t="s">
        <v>29</v>
      </c>
      <c r="I7" s="47">
        <v>0</v>
      </c>
      <c r="J7" s="19">
        <v>43500000</v>
      </c>
      <c r="K7" s="18">
        <f t="shared" si="1"/>
        <v>43500000</v>
      </c>
      <c r="L7" s="47">
        <v>0</v>
      </c>
      <c r="M7" s="47">
        <v>0</v>
      </c>
      <c r="N7" s="51" t="s">
        <v>19</v>
      </c>
      <c r="O7" s="31" t="s">
        <v>20</v>
      </c>
      <c r="P7" s="51" t="s">
        <v>54</v>
      </c>
      <c r="Q7" s="47">
        <v>3822500</v>
      </c>
      <c r="R7" s="62" t="s">
        <v>35</v>
      </c>
      <c r="S7" s="93"/>
    </row>
    <row r="8" spans="1:19" s="33" customFormat="1" ht="31.5" x14ac:dyDescent="0.25">
      <c r="A8" s="92"/>
      <c r="B8" s="61">
        <v>72101511</v>
      </c>
      <c r="C8" s="2" t="s">
        <v>397</v>
      </c>
      <c r="D8" s="41">
        <v>5</v>
      </c>
      <c r="E8" s="41">
        <v>5</v>
      </c>
      <c r="F8" s="41">
        <v>8</v>
      </c>
      <c r="G8" s="47">
        <v>1</v>
      </c>
      <c r="H8" s="40" t="s">
        <v>24</v>
      </c>
      <c r="I8" s="47">
        <v>0</v>
      </c>
      <c r="J8" s="19">
        <v>25000000</v>
      </c>
      <c r="K8" s="18">
        <f t="shared" si="1"/>
        <v>25000000</v>
      </c>
      <c r="L8" s="47">
        <v>0</v>
      </c>
      <c r="M8" s="47">
        <v>0</v>
      </c>
      <c r="N8" s="51" t="s">
        <v>19</v>
      </c>
      <c r="O8" s="31" t="s">
        <v>20</v>
      </c>
      <c r="P8" s="51" t="s">
        <v>54</v>
      </c>
      <c r="Q8" s="47">
        <v>3822500</v>
      </c>
      <c r="R8" s="62" t="s">
        <v>35</v>
      </c>
      <c r="S8" s="93"/>
    </row>
    <row r="9" spans="1:19" s="33" customFormat="1" ht="31.5" x14ac:dyDescent="0.25">
      <c r="A9" s="92"/>
      <c r="B9" s="61">
        <v>81111811</v>
      </c>
      <c r="C9" s="2" t="s">
        <v>398</v>
      </c>
      <c r="D9" s="41">
        <v>7</v>
      </c>
      <c r="E9" s="41">
        <v>7</v>
      </c>
      <c r="F9" s="41">
        <v>12</v>
      </c>
      <c r="G9" s="47">
        <v>1</v>
      </c>
      <c r="H9" s="40" t="s">
        <v>79</v>
      </c>
      <c r="I9" s="47">
        <v>0</v>
      </c>
      <c r="J9" s="19">
        <v>28500000</v>
      </c>
      <c r="K9" s="18">
        <f t="shared" si="1"/>
        <v>28500000</v>
      </c>
      <c r="L9" s="47">
        <v>0</v>
      </c>
      <c r="M9" s="47">
        <v>0</v>
      </c>
      <c r="N9" s="51" t="s">
        <v>19</v>
      </c>
      <c r="O9" s="31" t="s">
        <v>20</v>
      </c>
      <c r="P9" s="51" t="s">
        <v>54</v>
      </c>
      <c r="Q9" s="47">
        <v>3822500</v>
      </c>
      <c r="R9" s="62" t="s">
        <v>35</v>
      </c>
      <c r="S9" s="93"/>
    </row>
    <row r="10" spans="1:19" s="33" customFormat="1" ht="84" x14ac:dyDescent="0.25">
      <c r="A10" s="92"/>
      <c r="B10" s="61" t="s">
        <v>399</v>
      </c>
      <c r="C10" s="2" t="s">
        <v>400</v>
      </c>
      <c r="D10" s="41">
        <v>2</v>
      </c>
      <c r="E10" s="41">
        <v>3</v>
      </c>
      <c r="F10" s="41">
        <v>10</v>
      </c>
      <c r="G10" s="47">
        <v>1</v>
      </c>
      <c r="H10" s="40" t="s">
        <v>29</v>
      </c>
      <c r="I10" s="47">
        <v>0</v>
      </c>
      <c r="J10" s="19">
        <v>240000000</v>
      </c>
      <c r="K10" s="18">
        <f t="shared" si="1"/>
        <v>240000000</v>
      </c>
      <c r="L10" s="47">
        <v>0</v>
      </c>
      <c r="M10" s="47">
        <v>0</v>
      </c>
      <c r="N10" s="51" t="s">
        <v>19</v>
      </c>
      <c r="O10" s="31" t="s">
        <v>20</v>
      </c>
      <c r="P10" s="51" t="s">
        <v>54</v>
      </c>
      <c r="Q10" s="47">
        <v>3822500</v>
      </c>
      <c r="R10" s="62" t="s">
        <v>35</v>
      </c>
      <c r="S10" s="93"/>
    </row>
    <row r="11" spans="1:19" s="33" customFormat="1" ht="42" x14ac:dyDescent="0.25">
      <c r="A11" s="92"/>
      <c r="B11" s="61">
        <v>81112205</v>
      </c>
      <c r="C11" s="2" t="s">
        <v>401</v>
      </c>
      <c r="D11" s="41">
        <v>11</v>
      </c>
      <c r="E11" s="41">
        <v>11</v>
      </c>
      <c r="F11" s="41">
        <v>12</v>
      </c>
      <c r="G11" s="47">
        <v>1</v>
      </c>
      <c r="H11" s="40" t="s">
        <v>58</v>
      </c>
      <c r="I11" s="47">
        <v>0</v>
      </c>
      <c r="J11" s="19">
        <v>18000000</v>
      </c>
      <c r="K11" s="18">
        <f t="shared" si="1"/>
        <v>18000000</v>
      </c>
      <c r="L11" s="47">
        <v>0</v>
      </c>
      <c r="M11" s="47">
        <v>0</v>
      </c>
      <c r="N11" s="51" t="s">
        <v>19</v>
      </c>
      <c r="O11" s="31" t="s">
        <v>20</v>
      </c>
      <c r="P11" s="51" t="s">
        <v>54</v>
      </c>
      <c r="Q11" s="47">
        <v>3822500</v>
      </c>
      <c r="R11" s="62" t="s">
        <v>35</v>
      </c>
      <c r="S11" s="93"/>
    </row>
    <row r="12" spans="1:19" s="33" customFormat="1" ht="31.5" x14ac:dyDescent="0.25">
      <c r="A12" s="92"/>
      <c r="B12" s="63">
        <v>44103100</v>
      </c>
      <c r="C12" s="2" t="s">
        <v>402</v>
      </c>
      <c r="D12" s="41">
        <v>1</v>
      </c>
      <c r="E12" s="41">
        <v>2</v>
      </c>
      <c r="F12" s="41">
        <v>12</v>
      </c>
      <c r="G12" s="47">
        <v>1</v>
      </c>
      <c r="H12" s="40" t="s">
        <v>18</v>
      </c>
      <c r="I12" s="47">
        <v>0</v>
      </c>
      <c r="J12" s="19">
        <v>123482000</v>
      </c>
      <c r="K12" s="18">
        <f t="shared" si="1"/>
        <v>123482000</v>
      </c>
      <c r="L12" s="47">
        <v>0</v>
      </c>
      <c r="M12" s="47">
        <v>0</v>
      </c>
      <c r="N12" s="51" t="s">
        <v>19</v>
      </c>
      <c r="O12" s="31" t="s">
        <v>20</v>
      </c>
      <c r="P12" s="51" t="s">
        <v>103</v>
      </c>
      <c r="Q12" s="47">
        <v>3822500</v>
      </c>
      <c r="R12" s="60" t="s">
        <v>309</v>
      </c>
      <c r="S12" s="93"/>
    </row>
    <row r="13" spans="1:19" s="33" customFormat="1" ht="42" x14ac:dyDescent="0.25">
      <c r="A13" s="92"/>
      <c r="B13" s="61">
        <v>81161704</v>
      </c>
      <c r="C13" s="2" t="s">
        <v>403</v>
      </c>
      <c r="D13" s="41">
        <v>4</v>
      </c>
      <c r="E13" s="41">
        <v>4</v>
      </c>
      <c r="F13" s="41">
        <v>7</v>
      </c>
      <c r="G13" s="47">
        <v>1</v>
      </c>
      <c r="H13" s="40" t="s">
        <v>24</v>
      </c>
      <c r="I13" s="47">
        <v>0</v>
      </c>
      <c r="J13" s="19">
        <v>28000000</v>
      </c>
      <c r="K13" s="18">
        <f t="shared" si="1"/>
        <v>28000000</v>
      </c>
      <c r="L13" s="47">
        <v>0</v>
      </c>
      <c r="M13" s="47">
        <v>0</v>
      </c>
      <c r="N13" s="51" t="s">
        <v>19</v>
      </c>
      <c r="O13" s="31" t="s">
        <v>20</v>
      </c>
      <c r="P13" s="51" t="s">
        <v>54</v>
      </c>
      <c r="Q13" s="47">
        <v>3822500</v>
      </c>
      <c r="R13" s="62" t="s">
        <v>35</v>
      </c>
      <c r="S13" s="93"/>
    </row>
    <row r="14" spans="1:19" s="33" customFormat="1" ht="21" x14ac:dyDescent="0.25">
      <c r="A14" s="92"/>
      <c r="B14" s="61">
        <v>81112100</v>
      </c>
      <c r="C14" s="2" t="s">
        <v>404</v>
      </c>
      <c r="D14" s="41">
        <v>1</v>
      </c>
      <c r="E14" s="41">
        <v>1</v>
      </c>
      <c r="F14" s="41">
        <v>12</v>
      </c>
      <c r="G14" s="47">
        <v>1</v>
      </c>
      <c r="H14" s="40" t="s">
        <v>24</v>
      </c>
      <c r="I14" s="47">
        <v>0</v>
      </c>
      <c r="J14" s="19">
        <v>18000000</v>
      </c>
      <c r="K14" s="18">
        <f t="shared" si="1"/>
        <v>18000000</v>
      </c>
      <c r="L14" s="47">
        <v>0</v>
      </c>
      <c r="M14" s="47">
        <v>0</v>
      </c>
      <c r="N14" s="51" t="s">
        <v>19</v>
      </c>
      <c r="O14" s="31" t="s">
        <v>20</v>
      </c>
      <c r="P14" s="51" t="s">
        <v>54</v>
      </c>
      <c r="Q14" s="47">
        <v>3822500</v>
      </c>
      <c r="R14" s="62" t="s">
        <v>35</v>
      </c>
      <c r="S14" s="93"/>
    </row>
    <row r="15" spans="1:19" s="33" customFormat="1" ht="21" x14ac:dyDescent="0.25">
      <c r="A15" s="92"/>
      <c r="B15" s="61">
        <v>43233201</v>
      </c>
      <c r="C15" s="2" t="s">
        <v>405</v>
      </c>
      <c r="D15" s="41">
        <v>3</v>
      </c>
      <c r="E15" s="41">
        <v>3</v>
      </c>
      <c r="F15" s="41">
        <v>1</v>
      </c>
      <c r="G15" s="47">
        <v>1</v>
      </c>
      <c r="H15" s="40" t="s">
        <v>24</v>
      </c>
      <c r="I15" s="47">
        <v>0</v>
      </c>
      <c r="J15" s="19">
        <v>600000</v>
      </c>
      <c r="K15" s="18">
        <f t="shared" si="1"/>
        <v>600000</v>
      </c>
      <c r="L15" s="47">
        <v>0</v>
      </c>
      <c r="M15" s="47">
        <v>0</v>
      </c>
      <c r="N15" s="51" t="s">
        <v>19</v>
      </c>
      <c r="O15" s="31" t="s">
        <v>20</v>
      </c>
      <c r="P15" s="51" t="s">
        <v>54</v>
      </c>
      <c r="Q15" s="47">
        <v>3822500</v>
      </c>
      <c r="R15" s="62" t="s">
        <v>35</v>
      </c>
      <c r="S15" s="93"/>
    </row>
    <row r="16" spans="1:19" s="33" customFormat="1" ht="21" x14ac:dyDescent="0.25">
      <c r="A16" s="92"/>
      <c r="B16" s="61">
        <v>15121520</v>
      </c>
      <c r="C16" s="2" t="s">
        <v>406</v>
      </c>
      <c r="D16" s="41">
        <v>5</v>
      </c>
      <c r="E16" s="41">
        <v>5</v>
      </c>
      <c r="F16" s="47">
        <v>12</v>
      </c>
      <c r="G16" s="47">
        <v>1</v>
      </c>
      <c r="H16" s="40" t="s">
        <v>24</v>
      </c>
      <c r="I16" s="47">
        <v>0</v>
      </c>
      <c r="J16" s="19">
        <f t="shared" ref="J16" si="2">22623000</f>
        <v>22623000</v>
      </c>
      <c r="K16" s="18">
        <f>+J16</f>
        <v>22623000</v>
      </c>
      <c r="L16" s="47">
        <v>0</v>
      </c>
      <c r="M16" s="47">
        <v>0</v>
      </c>
      <c r="N16" s="51" t="s">
        <v>19</v>
      </c>
      <c r="O16" s="31" t="s">
        <v>20</v>
      </c>
      <c r="P16" s="51" t="s">
        <v>59</v>
      </c>
      <c r="Q16" s="47">
        <v>3822500</v>
      </c>
      <c r="R16" s="62" t="s">
        <v>60</v>
      </c>
      <c r="S16" s="93"/>
    </row>
    <row r="17" spans="1:19" s="33" customFormat="1" ht="42" x14ac:dyDescent="0.25">
      <c r="A17" s="92"/>
      <c r="B17" s="59" t="s">
        <v>407</v>
      </c>
      <c r="C17" s="2" t="s">
        <v>408</v>
      </c>
      <c r="D17" s="41">
        <v>2</v>
      </c>
      <c r="E17" s="41">
        <v>3</v>
      </c>
      <c r="F17" s="41">
        <v>12</v>
      </c>
      <c r="G17" s="47">
        <v>1</v>
      </c>
      <c r="H17" s="40" t="s">
        <v>18</v>
      </c>
      <c r="I17" s="47">
        <v>0</v>
      </c>
      <c r="J17" s="19">
        <v>124825000</v>
      </c>
      <c r="K17" s="18">
        <f t="shared" ref="K17:K57" si="3">+J17</f>
        <v>124825000</v>
      </c>
      <c r="L17" s="47">
        <v>0</v>
      </c>
      <c r="M17" s="47">
        <v>0</v>
      </c>
      <c r="N17" s="51" t="s">
        <v>19</v>
      </c>
      <c r="O17" s="31" t="s">
        <v>20</v>
      </c>
      <c r="P17" s="51" t="s">
        <v>103</v>
      </c>
      <c r="Q17" s="47">
        <v>3822500</v>
      </c>
      <c r="R17" s="60" t="s">
        <v>309</v>
      </c>
      <c r="S17" s="93"/>
    </row>
    <row r="18" spans="1:19" s="33" customFormat="1" ht="22.5" x14ac:dyDescent="0.25">
      <c r="A18" s="92"/>
      <c r="B18" s="63">
        <v>47131800</v>
      </c>
      <c r="C18" s="2" t="s">
        <v>409</v>
      </c>
      <c r="D18" s="41">
        <v>6</v>
      </c>
      <c r="E18" s="41">
        <v>6</v>
      </c>
      <c r="F18" s="41">
        <v>12</v>
      </c>
      <c r="G18" s="47">
        <v>1</v>
      </c>
      <c r="H18" s="40" t="s">
        <v>24</v>
      </c>
      <c r="I18" s="47">
        <v>0</v>
      </c>
      <c r="J18" s="19">
        <v>20000000</v>
      </c>
      <c r="K18" s="18">
        <f t="shared" si="3"/>
        <v>20000000</v>
      </c>
      <c r="L18" s="47">
        <v>0</v>
      </c>
      <c r="M18" s="47">
        <v>0</v>
      </c>
      <c r="N18" s="51" t="s">
        <v>19</v>
      </c>
      <c r="O18" s="31" t="s">
        <v>20</v>
      </c>
      <c r="P18" s="51" t="s">
        <v>103</v>
      </c>
      <c r="Q18" s="47">
        <v>3822500</v>
      </c>
      <c r="R18" s="60" t="s">
        <v>309</v>
      </c>
      <c r="S18" s="93"/>
    </row>
    <row r="19" spans="1:19" s="33" customFormat="1" ht="115.5" x14ac:dyDescent="0.15">
      <c r="A19" s="92"/>
      <c r="B19" s="64" t="s">
        <v>410</v>
      </c>
      <c r="C19" s="2" t="s">
        <v>411</v>
      </c>
      <c r="D19" s="41">
        <v>2</v>
      </c>
      <c r="E19" s="41">
        <v>3</v>
      </c>
      <c r="F19" s="41">
        <v>12</v>
      </c>
      <c r="G19" s="47">
        <v>1</v>
      </c>
      <c r="H19" s="40" t="s">
        <v>29</v>
      </c>
      <c r="I19" s="47">
        <v>0</v>
      </c>
      <c r="J19" s="19">
        <f>143006110-110</f>
        <v>143006000</v>
      </c>
      <c r="K19" s="18">
        <f t="shared" si="3"/>
        <v>143006000</v>
      </c>
      <c r="L19" s="47">
        <v>0</v>
      </c>
      <c r="M19" s="47">
        <v>0</v>
      </c>
      <c r="N19" s="51" t="s">
        <v>19</v>
      </c>
      <c r="O19" s="31" t="s">
        <v>20</v>
      </c>
      <c r="P19" s="51" t="s">
        <v>103</v>
      </c>
      <c r="Q19" s="47">
        <v>3822500</v>
      </c>
      <c r="R19" s="60" t="s">
        <v>309</v>
      </c>
      <c r="S19" s="93"/>
    </row>
    <row r="20" spans="1:19" s="33" customFormat="1" ht="22.5" x14ac:dyDescent="0.25">
      <c r="A20" s="92"/>
      <c r="B20" s="65">
        <v>80131502</v>
      </c>
      <c r="C20" s="2" t="s">
        <v>412</v>
      </c>
      <c r="D20" s="41">
        <v>5</v>
      </c>
      <c r="E20" s="41">
        <v>5</v>
      </c>
      <c r="F20" s="41">
        <v>13</v>
      </c>
      <c r="G20" s="47">
        <v>1</v>
      </c>
      <c r="H20" s="40" t="s">
        <v>79</v>
      </c>
      <c r="I20" s="47">
        <v>0</v>
      </c>
      <c r="J20" s="19">
        <v>75000000</v>
      </c>
      <c r="K20" s="18">
        <f t="shared" si="3"/>
        <v>75000000</v>
      </c>
      <c r="L20" s="47">
        <v>0</v>
      </c>
      <c r="M20" s="47">
        <v>0</v>
      </c>
      <c r="N20" s="51" t="s">
        <v>19</v>
      </c>
      <c r="O20" s="31" t="s">
        <v>20</v>
      </c>
      <c r="P20" s="51" t="s">
        <v>103</v>
      </c>
      <c r="Q20" s="47">
        <v>3822500</v>
      </c>
      <c r="R20" s="60" t="s">
        <v>309</v>
      </c>
      <c r="S20" s="93"/>
    </row>
    <row r="21" spans="1:19" s="33" customFormat="1" ht="22.5" x14ac:dyDescent="0.25">
      <c r="A21" s="92"/>
      <c r="B21" s="65">
        <v>83111801</v>
      </c>
      <c r="C21" s="2" t="s">
        <v>413</v>
      </c>
      <c r="D21" s="41">
        <v>8</v>
      </c>
      <c r="E21" s="41">
        <v>8</v>
      </c>
      <c r="F21" s="41">
        <v>12</v>
      </c>
      <c r="G21" s="47">
        <v>1</v>
      </c>
      <c r="H21" s="40" t="s">
        <v>24</v>
      </c>
      <c r="I21" s="47">
        <v>0</v>
      </c>
      <c r="J21" s="19">
        <v>18300000</v>
      </c>
      <c r="K21" s="18">
        <f t="shared" si="3"/>
        <v>18300000</v>
      </c>
      <c r="L21" s="47">
        <v>0</v>
      </c>
      <c r="M21" s="47">
        <v>0</v>
      </c>
      <c r="N21" s="51" t="s">
        <v>19</v>
      </c>
      <c r="O21" s="31" t="s">
        <v>20</v>
      </c>
      <c r="P21" s="51" t="s">
        <v>103</v>
      </c>
      <c r="Q21" s="47">
        <v>3822500</v>
      </c>
      <c r="R21" s="60" t="s">
        <v>309</v>
      </c>
      <c r="S21" s="93"/>
    </row>
    <row r="22" spans="1:19" s="33" customFormat="1" ht="73.5" x14ac:dyDescent="0.25">
      <c r="A22" s="92"/>
      <c r="B22" s="65">
        <v>78102206</v>
      </c>
      <c r="C22" s="2" t="s">
        <v>414</v>
      </c>
      <c r="D22" s="41">
        <v>1</v>
      </c>
      <c r="E22" s="41">
        <v>2</v>
      </c>
      <c r="F22" s="41">
        <v>10</v>
      </c>
      <c r="G22" s="47">
        <v>1</v>
      </c>
      <c r="H22" s="40" t="s">
        <v>18</v>
      </c>
      <c r="I22" s="47">
        <v>0</v>
      </c>
      <c r="J22" s="19">
        <f t="shared" ref="J22" si="4">87186519-519</f>
        <v>87186000</v>
      </c>
      <c r="K22" s="18">
        <f t="shared" si="3"/>
        <v>87186000</v>
      </c>
      <c r="L22" s="47">
        <v>0</v>
      </c>
      <c r="M22" s="47">
        <v>0</v>
      </c>
      <c r="N22" s="51" t="s">
        <v>19</v>
      </c>
      <c r="O22" s="31" t="s">
        <v>20</v>
      </c>
      <c r="P22" s="51" t="s">
        <v>103</v>
      </c>
      <c r="Q22" s="47">
        <v>3822500</v>
      </c>
      <c r="R22" s="60" t="s">
        <v>309</v>
      </c>
      <c r="S22" s="93"/>
    </row>
    <row r="23" spans="1:19" s="33" customFormat="1" ht="31.5" x14ac:dyDescent="0.25">
      <c r="A23" s="92"/>
      <c r="B23" s="59" t="s">
        <v>415</v>
      </c>
      <c r="C23" s="2" t="s">
        <v>416</v>
      </c>
      <c r="D23" s="41">
        <v>3</v>
      </c>
      <c r="E23" s="41">
        <v>3</v>
      </c>
      <c r="F23" s="41">
        <v>2</v>
      </c>
      <c r="G23" s="47">
        <v>1</v>
      </c>
      <c r="H23" s="40" t="s">
        <v>24</v>
      </c>
      <c r="I23" s="47">
        <v>0</v>
      </c>
      <c r="J23" s="19">
        <v>30000000</v>
      </c>
      <c r="K23" s="18">
        <f t="shared" si="3"/>
        <v>30000000</v>
      </c>
      <c r="L23" s="47">
        <v>0</v>
      </c>
      <c r="M23" s="47">
        <v>0</v>
      </c>
      <c r="N23" s="51" t="s">
        <v>19</v>
      </c>
      <c r="O23" s="31" t="s">
        <v>20</v>
      </c>
      <c r="P23" s="51" t="s">
        <v>54</v>
      </c>
      <c r="Q23" s="47">
        <v>3822500</v>
      </c>
      <c r="R23" s="62" t="s">
        <v>35</v>
      </c>
      <c r="S23" s="93"/>
    </row>
    <row r="24" spans="1:19" s="33" customFormat="1" ht="52.5" x14ac:dyDescent="0.25">
      <c r="A24" s="92"/>
      <c r="B24" s="63">
        <v>81111804</v>
      </c>
      <c r="C24" s="2" t="s">
        <v>417</v>
      </c>
      <c r="D24" s="41">
        <v>1</v>
      </c>
      <c r="E24" s="41">
        <v>1</v>
      </c>
      <c r="F24" s="4">
        <v>5</v>
      </c>
      <c r="G24" s="47">
        <v>1</v>
      </c>
      <c r="H24" s="40" t="s">
        <v>79</v>
      </c>
      <c r="I24" s="47">
        <v>0</v>
      </c>
      <c r="J24" s="19">
        <v>92500000</v>
      </c>
      <c r="K24" s="18">
        <f t="shared" si="3"/>
        <v>92500000</v>
      </c>
      <c r="L24" s="47">
        <v>0</v>
      </c>
      <c r="M24" s="47">
        <v>0</v>
      </c>
      <c r="N24" s="51" t="s">
        <v>19</v>
      </c>
      <c r="O24" s="31" t="s">
        <v>20</v>
      </c>
      <c r="P24" s="51" t="s">
        <v>54</v>
      </c>
      <c r="Q24" s="47">
        <v>3822500</v>
      </c>
      <c r="R24" s="62" t="s">
        <v>35</v>
      </c>
      <c r="S24" s="93"/>
    </row>
    <row r="25" spans="1:19" s="33" customFormat="1" ht="42" x14ac:dyDescent="0.25">
      <c r="A25" s="92"/>
      <c r="B25" s="63">
        <v>81111804</v>
      </c>
      <c r="C25" s="2" t="s">
        <v>418</v>
      </c>
      <c r="D25" s="41">
        <v>5</v>
      </c>
      <c r="E25" s="41">
        <v>5</v>
      </c>
      <c r="F25" s="4">
        <v>7</v>
      </c>
      <c r="G25" s="47">
        <v>1</v>
      </c>
      <c r="H25" s="40" t="s">
        <v>79</v>
      </c>
      <c r="I25" s="47">
        <v>0</v>
      </c>
      <c r="J25" s="18">
        <v>147500000</v>
      </c>
      <c r="K25" s="18">
        <f>+J25</f>
        <v>147500000</v>
      </c>
      <c r="L25" s="47">
        <v>0</v>
      </c>
      <c r="M25" s="47">
        <v>0</v>
      </c>
      <c r="N25" s="51" t="s">
        <v>19</v>
      </c>
      <c r="O25" s="31" t="s">
        <v>20</v>
      </c>
      <c r="P25" s="51" t="s">
        <v>54</v>
      </c>
      <c r="Q25" s="47">
        <v>3822500</v>
      </c>
      <c r="R25" s="62" t="s">
        <v>35</v>
      </c>
      <c r="S25" s="93"/>
    </row>
    <row r="26" spans="1:19" s="33" customFormat="1" ht="31.5" x14ac:dyDescent="0.25">
      <c r="A26" s="92"/>
      <c r="B26" s="63">
        <v>76111500</v>
      </c>
      <c r="C26" s="2" t="s">
        <v>419</v>
      </c>
      <c r="D26" s="41">
        <v>2</v>
      </c>
      <c r="E26" s="41">
        <v>3</v>
      </c>
      <c r="F26" s="41">
        <v>12</v>
      </c>
      <c r="G26" s="47">
        <v>1</v>
      </c>
      <c r="H26" s="40" t="s">
        <v>29</v>
      </c>
      <c r="I26" s="47">
        <v>0</v>
      </c>
      <c r="J26" s="19">
        <v>192000000</v>
      </c>
      <c r="K26" s="18">
        <f t="shared" si="3"/>
        <v>192000000</v>
      </c>
      <c r="L26" s="47">
        <v>0</v>
      </c>
      <c r="M26" s="47">
        <v>0</v>
      </c>
      <c r="N26" s="51" t="s">
        <v>19</v>
      </c>
      <c r="O26" s="31" t="s">
        <v>20</v>
      </c>
      <c r="P26" s="51" t="s">
        <v>103</v>
      </c>
      <c r="Q26" s="47">
        <v>3822500</v>
      </c>
      <c r="R26" s="60" t="s">
        <v>309</v>
      </c>
      <c r="S26" s="93"/>
    </row>
    <row r="27" spans="1:19" s="33" customFormat="1" ht="31.5" x14ac:dyDescent="0.15">
      <c r="A27" s="92"/>
      <c r="B27" s="66">
        <v>72153002</v>
      </c>
      <c r="C27" s="2" t="s">
        <v>420</v>
      </c>
      <c r="D27" s="41">
        <v>2</v>
      </c>
      <c r="E27" s="41">
        <v>3</v>
      </c>
      <c r="F27" s="41">
        <v>12</v>
      </c>
      <c r="G27" s="47">
        <v>1</v>
      </c>
      <c r="H27" s="40" t="s">
        <v>29</v>
      </c>
      <c r="I27" s="47">
        <v>0</v>
      </c>
      <c r="J27" s="19">
        <v>88400000</v>
      </c>
      <c r="K27" s="18">
        <f t="shared" si="3"/>
        <v>88400000</v>
      </c>
      <c r="L27" s="47">
        <v>0</v>
      </c>
      <c r="M27" s="47">
        <v>0</v>
      </c>
      <c r="N27" s="51" t="s">
        <v>19</v>
      </c>
      <c r="O27" s="31" t="s">
        <v>20</v>
      </c>
      <c r="P27" s="51" t="s">
        <v>103</v>
      </c>
      <c r="Q27" s="47">
        <v>3822500</v>
      </c>
      <c r="R27" s="60" t="s">
        <v>309</v>
      </c>
      <c r="S27" s="93"/>
    </row>
    <row r="28" spans="1:19" s="33" customFormat="1" ht="31.5" x14ac:dyDescent="0.25">
      <c r="A28" s="92"/>
      <c r="B28" s="65">
        <v>70111500</v>
      </c>
      <c r="C28" s="2" t="s">
        <v>421</v>
      </c>
      <c r="D28" s="41">
        <v>2</v>
      </c>
      <c r="E28" s="41">
        <v>3</v>
      </c>
      <c r="F28" s="41">
        <v>10</v>
      </c>
      <c r="G28" s="47">
        <v>1</v>
      </c>
      <c r="H28" s="40" t="s">
        <v>29</v>
      </c>
      <c r="I28" s="47">
        <v>0</v>
      </c>
      <c r="J28" s="19">
        <f>58421925-925</f>
        <v>58421000</v>
      </c>
      <c r="K28" s="18">
        <f t="shared" si="3"/>
        <v>58421000</v>
      </c>
      <c r="L28" s="47">
        <v>0</v>
      </c>
      <c r="M28" s="47">
        <v>0</v>
      </c>
      <c r="N28" s="51" t="s">
        <v>19</v>
      </c>
      <c r="O28" s="31" t="s">
        <v>20</v>
      </c>
      <c r="P28" s="51" t="s">
        <v>103</v>
      </c>
      <c r="Q28" s="47">
        <v>3822500</v>
      </c>
      <c r="R28" s="60" t="s">
        <v>309</v>
      </c>
      <c r="S28" s="93"/>
    </row>
    <row r="29" spans="1:19" s="33" customFormat="1" ht="52.5" x14ac:dyDescent="0.25">
      <c r="A29" s="92"/>
      <c r="B29" s="65">
        <v>92121504</v>
      </c>
      <c r="C29" s="2" t="s">
        <v>422</v>
      </c>
      <c r="D29" s="41">
        <v>2</v>
      </c>
      <c r="E29" s="41">
        <v>3</v>
      </c>
      <c r="F29" s="41">
        <v>12</v>
      </c>
      <c r="G29" s="47">
        <v>1</v>
      </c>
      <c r="H29" s="40" t="s">
        <v>76</v>
      </c>
      <c r="I29" s="47">
        <v>0</v>
      </c>
      <c r="J29" s="19">
        <v>649141000</v>
      </c>
      <c r="K29" s="18">
        <f t="shared" si="3"/>
        <v>649141000</v>
      </c>
      <c r="L29" s="47">
        <v>0</v>
      </c>
      <c r="M29" s="47">
        <v>0</v>
      </c>
      <c r="N29" s="51" t="s">
        <v>19</v>
      </c>
      <c r="O29" s="31" t="s">
        <v>20</v>
      </c>
      <c r="P29" s="51" t="s">
        <v>103</v>
      </c>
      <c r="Q29" s="47">
        <v>3822500</v>
      </c>
      <c r="R29" s="60" t="s">
        <v>309</v>
      </c>
      <c r="S29" s="93"/>
    </row>
    <row r="30" spans="1:19" s="33" customFormat="1" ht="31.5" x14ac:dyDescent="0.25">
      <c r="A30" s="92"/>
      <c r="B30" s="65">
        <v>73171500</v>
      </c>
      <c r="C30" s="2" t="s">
        <v>423</v>
      </c>
      <c r="D30" s="41">
        <v>2</v>
      </c>
      <c r="E30" s="41">
        <v>2</v>
      </c>
      <c r="F30" s="41">
        <v>12</v>
      </c>
      <c r="G30" s="47">
        <v>1</v>
      </c>
      <c r="H30" s="40" t="s">
        <v>24</v>
      </c>
      <c r="I30" s="47">
        <v>0</v>
      </c>
      <c r="J30" s="19">
        <v>29120000</v>
      </c>
      <c r="K30" s="18">
        <f t="shared" si="3"/>
        <v>29120000</v>
      </c>
      <c r="L30" s="47">
        <v>0</v>
      </c>
      <c r="M30" s="47">
        <v>0</v>
      </c>
      <c r="N30" s="51" t="s">
        <v>19</v>
      </c>
      <c r="O30" s="31" t="s">
        <v>20</v>
      </c>
      <c r="P30" s="51" t="s">
        <v>103</v>
      </c>
      <c r="Q30" s="47">
        <v>3822500</v>
      </c>
      <c r="R30" s="60" t="s">
        <v>309</v>
      </c>
      <c r="S30" s="93"/>
    </row>
    <row r="31" spans="1:19" s="33" customFormat="1" ht="31.5" x14ac:dyDescent="0.25">
      <c r="A31" s="92"/>
      <c r="B31" s="65" t="s">
        <v>424</v>
      </c>
      <c r="C31" s="2" t="s">
        <v>425</v>
      </c>
      <c r="D31" s="41">
        <v>6</v>
      </c>
      <c r="E31" s="41">
        <v>6</v>
      </c>
      <c r="F31" s="41">
        <v>12</v>
      </c>
      <c r="G31" s="47">
        <v>1</v>
      </c>
      <c r="H31" s="40" t="s">
        <v>24</v>
      </c>
      <c r="I31" s="47">
        <v>0</v>
      </c>
      <c r="J31" s="19">
        <f>27637000</f>
        <v>27637000</v>
      </c>
      <c r="K31" s="18">
        <f t="shared" si="3"/>
        <v>27637000</v>
      </c>
      <c r="L31" s="47">
        <v>0</v>
      </c>
      <c r="M31" s="47">
        <v>0</v>
      </c>
      <c r="N31" s="51" t="s">
        <v>19</v>
      </c>
      <c r="O31" s="31" t="s">
        <v>20</v>
      </c>
      <c r="P31" s="51" t="s">
        <v>103</v>
      </c>
      <c r="Q31" s="47">
        <v>3822500</v>
      </c>
      <c r="R31" s="60" t="s">
        <v>309</v>
      </c>
      <c r="S31" s="93"/>
    </row>
    <row r="32" spans="1:19" s="33" customFormat="1" ht="22.5" x14ac:dyDescent="0.25">
      <c r="A32" s="92"/>
      <c r="B32" s="65">
        <v>72101500</v>
      </c>
      <c r="C32" s="2" t="s">
        <v>426</v>
      </c>
      <c r="D32" s="41">
        <v>2</v>
      </c>
      <c r="E32" s="41">
        <v>2</v>
      </c>
      <c r="F32" s="41">
        <v>12</v>
      </c>
      <c r="G32" s="47">
        <v>1</v>
      </c>
      <c r="H32" s="40" t="s">
        <v>24</v>
      </c>
      <c r="I32" s="47">
        <v>0</v>
      </c>
      <c r="J32" s="19">
        <v>20000000</v>
      </c>
      <c r="K32" s="18">
        <f t="shared" si="3"/>
        <v>20000000</v>
      </c>
      <c r="L32" s="47">
        <v>0</v>
      </c>
      <c r="M32" s="47">
        <v>0</v>
      </c>
      <c r="N32" s="51" t="s">
        <v>19</v>
      </c>
      <c r="O32" s="31" t="s">
        <v>20</v>
      </c>
      <c r="P32" s="51" t="s">
        <v>103</v>
      </c>
      <c r="Q32" s="47">
        <v>3822500</v>
      </c>
      <c r="R32" s="60" t="s">
        <v>309</v>
      </c>
      <c r="S32" s="93"/>
    </row>
    <row r="33" spans="1:19" s="33" customFormat="1" ht="22.5" x14ac:dyDescent="0.25">
      <c r="A33" s="92"/>
      <c r="B33" s="65" t="s">
        <v>424</v>
      </c>
      <c r="C33" s="2" t="s">
        <v>427</v>
      </c>
      <c r="D33" s="41">
        <v>6</v>
      </c>
      <c r="E33" s="41">
        <v>6</v>
      </c>
      <c r="F33" s="41">
        <v>12</v>
      </c>
      <c r="G33" s="47">
        <v>1</v>
      </c>
      <c r="H33" s="40" t="s">
        <v>24</v>
      </c>
      <c r="I33" s="47">
        <v>0</v>
      </c>
      <c r="J33" s="19">
        <v>11440000</v>
      </c>
      <c r="K33" s="18">
        <f t="shared" si="3"/>
        <v>11440000</v>
      </c>
      <c r="L33" s="47">
        <v>0</v>
      </c>
      <c r="M33" s="47">
        <v>0</v>
      </c>
      <c r="N33" s="51" t="s">
        <v>19</v>
      </c>
      <c r="O33" s="31" t="s">
        <v>20</v>
      </c>
      <c r="P33" s="51" t="s">
        <v>103</v>
      </c>
      <c r="Q33" s="47">
        <v>3822500</v>
      </c>
      <c r="R33" s="60" t="s">
        <v>309</v>
      </c>
      <c r="S33" s="93"/>
    </row>
    <row r="34" spans="1:19" s="33" customFormat="1" ht="52.5" x14ac:dyDescent="0.25">
      <c r="A34" s="92"/>
      <c r="B34" s="65">
        <v>72153600</v>
      </c>
      <c r="C34" s="2" t="s">
        <v>428</v>
      </c>
      <c r="D34" s="41">
        <v>2</v>
      </c>
      <c r="E34" s="41">
        <v>2</v>
      </c>
      <c r="F34" s="41">
        <v>12</v>
      </c>
      <c r="G34" s="47">
        <v>1</v>
      </c>
      <c r="H34" s="40" t="s">
        <v>24</v>
      </c>
      <c r="I34" s="47">
        <v>0</v>
      </c>
      <c r="J34" s="19">
        <v>28912000</v>
      </c>
      <c r="K34" s="18">
        <f t="shared" si="3"/>
        <v>28912000</v>
      </c>
      <c r="L34" s="47">
        <v>0</v>
      </c>
      <c r="M34" s="47">
        <v>0</v>
      </c>
      <c r="N34" s="51" t="s">
        <v>19</v>
      </c>
      <c r="O34" s="31" t="s">
        <v>20</v>
      </c>
      <c r="P34" s="51" t="s">
        <v>103</v>
      </c>
      <c r="Q34" s="47">
        <v>3822500</v>
      </c>
      <c r="R34" s="60" t="s">
        <v>309</v>
      </c>
      <c r="S34" s="93"/>
    </row>
    <row r="35" spans="1:19" s="33" customFormat="1" ht="52.5" x14ac:dyDescent="0.25">
      <c r="A35" s="92"/>
      <c r="B35" s="65">
        <v>72152100</v>
      </c>
      <c r="C35" s="2" t="s">
        <v>429</v>
      </c>
      <c r="D35" s="41">
        <v>2</v>
      </c>
      <c r="E35" s="41">
        <v>2</v>
      </c>
      <c r="F35" s="41">
        <v>12</v>
      </c>
      <c r="G35" s="47">
        <v>1</v>
      </c>
      <c r="H35" s="40" t="s">
        <v>24</v>
      </c>
      <c r="I35" s="47">
        <v>0</v>
      </c>
      <c r="J35" s="19">
        <v>23150000</v>
      </c>
      <c r="K35" s="18">
        <f t="shared" si="3"/>
        <v>23150000</v>
      </c>
      <c r="L35" s="47">
        <v>0</v>
      </c>
      <c r="M35" s="47">
        <v>0</v>
      </c>
      <c r="N35" s="51" t="s">
        <v>19</v>
      </c>
      <c r="O35" s="31" t="s">
        <v>20</v>
      </c>
      <c r="P35" s="51" t="s">
        <v>103</v>
      </c>
      <c r="Q35" s="47">
        <v>3822500</v>
      </c>
      <c r="R35" s="60" t="s">
        <v>309</v>
      </c>
      <c r="S35" s="93"/>
    </row>
    <row r="36" spans="1:19" s="33" customFormat="1" ht="42" x14ac:dyDescent="0.25">
      <c r="A36" s="92"/>
      <c r="B36" s="65">
        <v>72152300</v>
      </c>
      <c r="C36" s="2" t="s">
        <v>430</v>
      </c>
      <c r="D36" s="41">
        <v>2</v>
      </c>
      <c r="E36" s="41">
        <v>2</v>
      </c>
      <c r="F36" s="41">
        <v>12</v>
      </c>
      <c r="G36" s="47">
        <v>1</v>
      </c>
      <c r="H36" s="40" t="s">
        <v>24</v>
      </c>
      <c r="I36" s="47">
        <v>0</v>
      </c>
      <c r="J36" s="19">
        <v>17638400</v>
      </c>
      <c r="K36" s="18">
        <f t="shared" si="3"/>
        <v>17638400</v>
      </c>
      <c r="L36" s="47">
        <v>0</v>
      </c>
      <c r="M36" s="47">
        <v>0</v>
      </c>
      <c r="N36" s="51" t="s">
        <v>19</v>
      </c>
      <c r="O36" s="31" t="s">
        <v>20</v>
      </c>
      <c r="P36" s="51" t="s">
        <v>103</v>
      </c>
      <c r="Q36" s="47">
        <v>3822500</v>
      </c>
      <c r="R36" s="60" t="s">
        <v>309</v>
      </c>
      <c r="S36" s="93"/>
    </row>
    <row r="37" spans="1:19" s="33" customFormat="1" ht="73.5" x14ac:dyDescent="0.25">
      <c r="A37" s="92"/>
      <c r="B37" s="65" t="s">
        <v>113</v>
      </c>
      <c r="C37" s="2" t="s">
        <v>112</v>
      </c>
      <c r="D37" s="41">
        <v>4</v>
      </c>
      <c r="E37" s="41">
        <v>5</v>
      </c>
      <c r="F37" s="41">
        <v>12</v>
      </c>
      <c r="G37" s="47">
        <v>1</v>
      </c>
      <c r="H37" s="40" t="s">
        <v>76</v>
      </c>
      <c r="I37" s="47">
        <v>0</v>
      </c>
      <c r="J37" s="19">
        <v>50100000</v>
      </c>
      <c r="K37" s="18">
        <f t="shared" si="3"/>
        <v>50100000</v>
      </c>
      <c r="L37" s="47">
        <v>0</v>
      </c>
      <c r="M37" s="47">
        <v>0</v>
      </c>
      <c r="N37" s="51" t="s">
        <v>19</v>
      </c>
      <c r="O37" s="31" t="s">
        <v>20</v>
      </c>
      <c r="P37" s="51" t="s">
        <v>103</v>
      </c>
      <c r="Q37" s="47">
        <v>3822500</v>
      </c>
      <c r="R37" s="60" t="s">
        <v>309</v>
      </c>
      <c r="S37" s="93"/>
    </row>
    <row r="38" spans="1:19" s="33" customFormat="1" ht="52.5" x14ac:dyDescent="0.25">
      <c r="A38" s="92"/>
      <c r="B38" s="65" t="s">
        <v>431</v>
      </c>
      <c r="C38" s="2" t="s">
        <v>432</v>
      </c>
      <c r="D38" s="41">
        <v>2</v>
      </c>
      <c r="E38" s="41">
        <v>2</v>
      </c>
      <c r="F38" s="41">
        <v>12</v>
      </c>
      <c r="G38" s="47">
        <v>1</v>
      </c>
      <c r="H38" s="40" t="s">
        <v>24</v>
      </c>
      <c r="I38" s="47">
        <v>0</v>
      </c>
      <c r="J38" s="19">
        <v>14040000</v>
      </c>
      <c r="K38" s="18">
        <f t="shared" si="3"/>
        <v>14040000</v>
      </c>
      <c r="L38" s="47">
        <v>0</v>
      </c>
      <c r="M38" s="47">
        <v>0</v>
      </c>
      <c r="N38" s="51" t="s">
        <v>19</v>
      </c>
      <c r="O38" s="31" t="s">
        <v>20</v>
      </c>
      <c r="P38" s="51" t="s">
        <v>103</v>
      </c>
      <c r="Q38" s="47">
        <v>3822500</v>
      </c>
      <c r="R38" s="60" t="s">
        <v>309</v>
      </c>
      <c r="S38" s="93"/>
    </row>
    <row r="39" spans="1:19" s="33" customFormat="1" ht="63" x14ac:dyDescent="0.25">
      <c r="A39" s="92"/>
      <c r="B39" s="65">
        <v>46171600</v>
      </c>
      <c r="C39" s="2" t="s">
        <v>433</v>
      </c>
      <c r="D39" s="41">
        <v>4</v>
      </c>
      <c r="E39" s="41">
        <v>5</v>
      </c>
      <c r="F39" s="41">
        <v>10</v>
      </c>
      <c r="G39" s="47">
        <v>1</v>
      </c>
      <c r="H39" s="40" t="s">
        <v>29</v>
      </c>
      <c r="I39" s="47">
        <v>0</v>
      </c>
      <c r="J39" s="19">
        <v>66000000</v>
      </c>
      <c r="K39" s="18">
        <f t="shared" si="3"/>
        <v>66000000</v>
      </c>
      <c r="L39" s="47">
        <v>0</v>
      </c>
      <c r="M39" s="47">
        <v>0</v>
      </c>
      <c r="N39" s="51" t="s">
        <v>19</v>
      </c>
      <c r="O39" s="31" t="s">
        <v>20</v>
      </c>
      <c r="P39" s="51" t="s">
        <v>54</v>
      </c>
      <c r="Q39" s="47">
        <v>3822500</v>
      </c>
      <c r="R39" s="62" t="s">
        <v>35</v>
      </c>
      <c r="S39" s="93"/>
    </row>
    <row r="40" spans="1:19" s="33" customFormat="1" ht="84" x14ac:dyDescent="0.25">
      <c r="A40" s="92"/>
      <c r="B40" s="65">
        <v>73171500</v>
      </c>
      <c r="C40" s="2" t="s">
        <v>434</v>
      </c>
      <c r="D40" s="41">
        <v>2</v>
      </c>
      <c r="E40" s="41">
        <v>2</v>
      </c>
      <c r="F40" s="41">
        <v>12</v>
      </c>
      <c r="G40" s="47">
        <v>1</v>
      </c>
      <c r="H40" s="40" t="s">
        <v>24</v>
      </c>
      <c r="I40" s="47">
        <v>0</v>
      </c>
      <c r="J40" s="19">
        <f>40444000</f>
        <v>40444000</v>
      </c>
      <c r="K40" s="18">
        <f t="shared" si="3"/>
        <v>40444000</v>
      </c>
      <c r="L40" s="47">
        <v>0</v>
      </c>
      <c r="M40" s="47">
        <v>0</v>
      </c>
      <c r="N40" s="51" t="s">
        <v>19</v>
      </c>
      <c r="O40" s="31" t="s">
        <v>20</v>
      </c>
      <c r="P40" s="51" t="s">
        <v>103</v>
      </c>
      <c r="Q40" s="47">
        <v>3822500</v>
      </c>
      <c r="R40" s="60" t="s">
        <v>309</v>
      </c>
      <c r="S40" s="93"/>
    </row>
    <row r="41" spans="1:19" s="33" customFormat="1" ht="31.5" x14ac:dyDescent="0.25">
      <c r="A41" s="92"/>
      <c r="B41" s="65">
        <v>72151001</v>
      </c>
      <c r="C41" s="2" t="s">
        <v>435</v>
      </c>
      <c r="D41" s="41">
        <v>3</v>
      </c>
      <c r="E41" s="41">
        <v>3</v>
      </c>
      <c r="F41" s="41">
        <v>12</v>
      </c>
      <c r="G41" s="47">
        <v>1</v>
      </c>
      <c r="H41" s="40" t="s">
        <v>24</v>
      </c>
      <c r="I41" s="47">
        <v>0</v>
      </c>
      <c r="J41" s="19">
        <v>25000000</v>
      </c>
      <c r="K41" s="18">
        <f t="shared" si="3"/>
        <v>25000000</v>
      </c>
      <c r="L41" s="47">
        <v>0</v>
      </c>
      <c r="M41" s="47">
        <v>0</v>
      </c>
      <c r="N41" s="51" t="s">
        <v>19</v>
      </c>
      <c r="O41" s="31" t="s">
        <v>20</v>
      </c>
      <c r="P41" s="51" t="s">
        <v>103</v>
      </c>
      <c r="Q41" s="47">
        <v>3822500</v>
      </c>
      <c r="R41" s="60" t="s">
        <v>309</v>
      </c>
      <c r="S41" s="93"/>
    </row>
    <row r="42" spans="1:19" s="33" customFormat="1" ht="31.5" x14ac:dyDescent="0.25">
      <c r="A42" s="92"/>
      <c r="B42" s="65" t="s">
        <v>436</v>
      </c>
      <c r="C42" s="2" t="s">
        <v>437</v>
      </c>
      <c r="D42" s="41">
        <v>3</v>
      </c>
      <c r="E42" s="41">
        <v>3</v>
      </c>
      <c r="F42" s="41">
        <v>12</v>
      </c>
      <c r="G42" s="47">
        <v>1</v>
      </c>
      <c r="H42" s="40" t="s">
        <v>24</v>
      </c>
      <c r="I42" s="47">
        <v>0</v>
      </c>
      <c r="J42" s="19">
        <v>30000000</v>
      </c>
      <c r="K42" s="18">
        <f t="shared" si="3"/>
        <v>30000000</v>
      </c>
      <c r="L42" s="47">
        <v>0</v>
      </c>
      <c r="M42" s="47">
        <v>0</v>
      </c>
      <c r="N42" s="51" t="s">
        <v>19</v>
      </c>
      <c r="O42" s="31" t="s">
        <v>20</v>
      </c>
      <c r="P42" s="51" t="s">
        <v>103</v>
      </c>
      <c r="Q42" s="47">
        <v>3822500</v>
      </c>
      <c r="R42" s="60" t="s">
        <v>309</v>
      </c>
      <c r="S42" s="93"/>
    </row>
    <row r="43" spans="1:19" s="33" customFormat="1" ht="31.5" x14ac:dyDescent="0.25">
      <c r="A43" s="92"/>
      <c r="B43" s="65" t="s">
        <v>438</v>
      </c>
      <c r="C43" s="2" t="s">
        <v>439</v>
      </c>
      <c r="D43" s="41">
        <v>2</v>
      </c>
      <c r="E43" s="41">
        <v>2</v>
      </c>
      <c r="F43" s="41">
        <v>12</v>
      </c>
      <c r="G43" s="47">
        <v>1</v>
      </c>
      <c r="H43" s="40" t="s">
        <v>24</v>
      </c>
      <c r="I43" s="47">
        <v>0</v>
      </c>
      <c r="J43" s="19">
        <f>12000000+5000000+3000000</f>
        <v>20000000</v>
      </c>
      <c r="K43" s="18">
        <f t="shared" si="3"/>
        <v>20000000</v>
      </c>
      <c r="L43" s="47">
        <v>0</v>
      </c>
      <c r="M43" s="47">
        <v>0</v>
      </c>
      <c r="N43" s="51" t="s">
        <v>19</v>
      </c>
      <c r="O43" s="31" t="s">
        <v>20</v>
      </c>
      <c r="P43" s="51" t="s">
        <v>103</v>
      </c>
      <c r="Q43" s="47">
        <v>3822500</v>
      </c>
      <c r="R43" s="60" t="s">
        <v>309</v>
      </c>
      <c r="S43" s="93"/>
    </row>
    <row r="44" spans="1:19" s="33" customFormat="1" ht="42" x14ac:dyDescent="0.25">
      <c r="A44" s="92"/>
      <c r="B44" s="65">
        <v>72102900</v>
      </c>
      <c r="C44" s="2" t="s">
        <v>440</v>
      </c>
      <c r="D44" s="41">
        <v>3</v>
      </c>
      <c r="E44" s="41">
        <v>3</v>
      </c>
      <c r="F44" s="41">
        <v>12</v>
      </c>
      <c r="G44" s="47">
        <v>1</v>
      </c>
      <c r="H44" s="40" t="s">
        <v>24</v>
      </c>
      <c r="I44" s="47">
        <v>0</v>
      </c>
      <c r="J44" s="19">
        <f>23000000+5000000-3000000</f>
        <v>25000000</v>
      </c>
      <c r="K44" s="18">
        <f t="shared" si="3"/>
        <v>25000000</v>
      </c>
      <c r="L44" s="47">
        <v>0</v>
      </c>
      <c r="M44" s="47">
        <v>0</v>
      </c>
      <c r="N44" s="51" t="s">
        <v>19</v>
      </c>
      <c r="O44" s="31" t="s">
        <v>20</v>
      </c>
      <c r="P44" s="51" t="s">
        <v>103</v>
      </c>
      <c r="Q44" s="47">
        <v>3822500</v>
      </c>
      <c r="R44" s="60" t="s">
        <v>309</v>
      </c>
      <c r="S44" s="93"/>
    </row>
    <row r="45" spans="1:19" s="33" customFormat="1" ht="31.5" x14ac:dyDescent="0.15">
      <c r="A45" s="92"/>
      <c r="B45" s="66">
        <v>72102900</v>
      </c>
      <c r="C45" s="2" t="s">
        <v>441</v>
      </c>
      <c r="D45" s="41">
        <v>2</v>
      </c>
      <c r="E45" s="41">
        <v>2</v>
      </c>
      <c r="F45" s="41">
        <v>12</v>
      </c>
      <c r="G45" s="47">
        <v>1</v>
      </c>
      <c r="H45" s="40" t="s">
        <v>24</v>
      </c>
      <c r="I45" s="47">
        <v>0</v>
      </c>
      <c r="J45" s="19">
        <v>20000000</v>
      </c>
      <c r="K45" s="18">
        <f t="shared" si="3"/>
        <v>20000000</v>
      </c>
      <c r="L45" s="47">
        <v>0</v>
      </c>
      <c r="M45" s="47">
        <v>0</v>
      </c>
      <c r="N45" s="51" t="s">
        <v>19</v>
      </c>
      <c r="O45" s="31" t="s">
        <v>20</v>
      </c>
      <c r="P45" s="51" t="s">
        <v>103</v>
      </c>
      <c r="Q45" s="47">
        <v>3822500</v>
      </c>
      <c r="R45" s="60" t="s">
        <v>309</v>
      </c>
      <c r="S45" s="93"/>
    </row>
    <row r="46" spans="1:19" s="33" customFormat="1" ht="31.5" x14ac:dyDescent="0.15">
      <c r="A46" s="92"/>
      <c r="B46" s="66">
        <v>72101509</v>
      </c>
      <c r="C46" s="2" t="s">
        <v>442</v>
      </c>
      <c r="D46" s="41">
        <v>3</v>
      </c>
      <c r="E46" s="41">
        <v>4</v>
      </c>
      <c r="F46" s="41">
        <v>12</v>
      </c>
      <c r="G46" s="47">
        <v>1</v>
      </c>
      <c r="H46" s="40" t="s">
        <v>29</v>
      </c>
      <c r="I46" s="47">
        <v>0</v>
      </c>
      <c r="J46" s="19">
        <v>100000000</v>
      </c>
      <c r="K46" s="18">
        <f t="shared" si="3"/>
        <v>100000000</v>
      </c>
      <c r="L46" s="47">
        <v>0</v>
      </c>
      <c r="M46" s="47">
        <v>0</v>
      </c>
      <c r="N46" s="51" t="s">
        <v>19</v>
      </c>
      <c r="O46" s="31" t="s">
        <v>20</v>
      </c>
      <c r="P46" s="51" t="s">
        <v>103</v>
      </c>
      <c r="Q46" s="47">
        <v>3822500</v>
      </c>
      <c r="R46" s="60" t="s">
        <v>309</v>
      </c>
      <c r="S46" s="93"/>
    </row>
    <row r="47" spans="1:19" s="33" customFormat="1" ht="21" x14ac:dyDescent="0.25">
      <c r="A47" s="92"/>
      <c r="B47" s="65" t="s">
        <v>519</v>
      </c>
      <c r="C47" s="2" t="s">
        <v>443</v>
      </c>
      <c r="D47" s="41">
        <v>3</v>
      </c>
      <c r="E47" s="47">
        <v>4</v>
      </c>
      <c r="F47" s="47">
        <v>2</v>
      </c>
      <c r="G47" s="47">
        <v>1</v>
      </c>
      <c r="H47" s="40" t="s">
        <v>29</v>
      </c>
      <c r="I47" s="47">
        <v>0</v>
      </c>
      <c r="J47" s="19">
        <f t="shared" ref="J47" si="5">53142688-688</f>
        <v>53142000</v>
      </c>
      <c r="K47" s="18">
        <f t="shared" si="3"/>
        <v>53142000</v>
      </c>
      <c r="L47" s="47">
        <v>0</v>
      </c>
      <c r="M47" s="47">
        <v>0</v>
      </c>
      <c r="N47" s="51" t="s">
        <v>19</v>
      </c>
      <c r="O47" s="31" t="s">
        <v>20</v>
      </c>
      <c r="P47" s="51" t="s">
        <v>91</v>
      </c>
      <c r="Q47" s="47">
        <v>3822500</v>
      </c>
      <c r="R47" s="62" t="s">
        <v>92</v>
      </c>
      <c r="S47" s="93"/>
    </row>
    <row r="48" spans="1:19" s="33" customFormat="1" ht="52.5" x14ac:dyDescent="0.25">
      <c r="A48" s="92"/>
      <c r="B48" s="65" t="s">
        <v>444</v>
      </c>
      <c r="C48" s="2" t="s">
        <v>445</v>
      </c>
      <c r="D48" s="41">
        <v>3</v>
      </c>
      <c r="E48" s="47">
        <v>4</v>
      </c>
      <c r="F48" s="47">
        <v>8</v>
      </c>
      <c r="G48" s="47">
        <v>1</v>
      </c>
      <c r="H48" s="40" t="s">
        <v>76</v>
      </c>
      <c r="I48" s="47">
        <v>0</v>
      </c>
      <c r="J48" s="19">
        <v>864731600</v>
      </c>
      <c r="K48" s="18">
        <f t="shared" si="3"/>
        <v>864731600</v>
      </c>
      <c r="L48" s="47">
        <v>0</v>
      </c>
      <c r="M48" s="47">
        <v>0</v>
      </c>
      <c r="N48" s="51" t="s">
        <v>19</v>
      </c>
      <c r="O48" s="31" t="s">
        <v>20</v>
      </c>
      <c r="P48" s="51" t="s">
        <v>91</v>
      </c>
      <c r="Q48" s="47">
        <v>3822500</v>
      </c>
      <c r="R48" s="62" t="s">
        <v>92</v>
      </c>
      <c r="S48" s="93"/>
    </row>
    <row r="49" spans="1:19" s="33" customFormat="1" ht="21" x14ac:dyDescent="0.25">
      <c r="A49" s="92"/>
      <c r="B49" s="67" t="s">
        <v>129</v>
      </c>
      <c r="C49" s="2" t="s">
        <v>446</v>
      </c>
      <c r="D49" s="41">
        <v>3</v>
      </c>
      <c r="E49" s="41">
        <v>3</v>
      </c>
      <c r="F49" s="47">
        <v>4</v>
      </c>
      <c r="G49" s="47">
        <v>1</v>
      </c>
      <c r="H49" s="40" t="s">
        <v>24</v>
      </c>
      <c r="I49" s="47">
        <v>0</v>
      </c>
      <c r="J49" s="19">
        <v>10000000</v>
      </c>
      <c r="K49" s="18">
        <f t="shared" si="3"/>
        <v>10000000</v>
      </c>
      <c r="L49" s="47">
        <v>0</v>
      </c>
      <c r="M49" s="47">
        <v>0</v>
      </c>
      <c r="N49" s="51" t="s">
        <v>19</v>
      </c>
      <c r="O49" s="31" t="s">
        <v>20</v>
      </c>
      <c r="P49" s="51" t="s">
        <v>91</v>
      </c>
      <c r="Q49" s="47">
        <v>3822500</v>
      </c>
      <c r="R49" s="62" t="s">
        <v>92</v>
      </c>
      <c r="S49" s="93"/>
    </row>
    <row r="50" spans="1:19" s="33" customFormat="1" ht="42" x14ac:dyDescent="0.25">
      <c r="A50" s="92"/>
      <c r="B50" s="67" t="s">
        <v>133</v>
      </c>
      <c r="C50" s="2" t="s">
        <v>447</v>
      </c>
      <c r="D50" s="41">
        <v>4</v>
      </c>
      <c r="E50" s="41">
        <v>4</v>
      </c>
      <c r="F50" s="47">
        <v>4</v>
      </c>
      <c r="G50" s="47">
        <v>1</v>
      </c>
      <c r="H50" s="40" t="s">
        <v>24</v>
      </c>
      <c r="I50" s="47">
        <v>0</v>
      </c>
      <c r="J50" s="19">
        <v>15000000</v>
      </c>
      <c r="K50" s="18">
        <f t="shared" si="3"/>
        <v>15000000</v>
      </c>
      <c r="L50" s="47">
        <v>0</v>
      </c>
      <c r="M50" s="47">
        <v>0</v>
      </c>
      <c r="N50" s="51" t="s">
        <v>19</v>
      </c>
      <c r="O50" s="31" t="s">
        <v>20</v>
      </c>
      <c r="P50" s="51" t="s">
        <v>91</v>
      </c>
      <c r="Q50" s="47">
        <v>3822500</v>
      </c>
      <c r="R50" s="62" t="s">
        <v>92</v>
      </c>
      <c r="S50" s="93"/>
    </row>
    <row r="51" spans="1:19" s="33" customFormat="1" ht="31.5" x14ac:dyDescent="0.25">
      <c r="A51" s="92"/>
      <c r="B51" s="67" t="s">
        <v>128</v>
      </c>
      <c r="C51" s="2" t="s">
        <v>448</v>
      </c>
      <c r="D51" s="41">
        <v>3</v>
      </c>
      <c r="E51" s="41">
        <v>3</v>
      </c>
      <c r="F51" s="47">
        <v>9</v>
      </c>
      <c r="G51" s="47">
        <v>1</v>
      </c>
      <c r="H51" s="40" t="s">
        <v>24</v>
      </c>
      <c r="I51" s="47">
        <v>0</v>
      </c>
      <c r="J51" s="19">
        <v>27000000</v>
      </c>
      <c r="K51" s="18">
        <f t="shared" si="3"/>
        <v>27000000</v>
      </c>
      <c r="L51" s="47">
        <v>0</v>
      </c>
      <c r="M51" s="47">
        <v>0</v>
      </c>
      <c r="N51" s="51" t="s">
        <v>19</v>
      </c>
      <c r="O51" s="31" t="s">
        <v>20</v>
      </c>
      <c r="P51" s="51" t="s">
        <v>91</v>
      </c>
      <c r="Q51" s="47">
        <v>3822500</v>
      </c>
      <c r="R51" s="62" t="s">
        <v>92</v>
      </c>
      <c r="S51" s="93"/>
    </row>
    <row r="52" spans="1:19" s="33" customFormat="1" ht="31.5" x14ac:dyDescent="0.25">
      <c r="A52" s="92"/>
      <c r="B52" s="67" t="s">
        <v>133</v>
      </c>
      <c r="C52" s="2" t="s">
        <v>449</v>
      </c>
      <c r="D52" s="41">
        <v>6</v>
      </c>
      <c r="E52" s="41">
        <v>7</v>
      </c>
      <c r="F52" s="47">
        <v>8</v>
      </c>
      <c r="G52" s="47">
        <v>1</v>
      </c>
      <c r="H52" s="40" t="s">
        <v>29</v>
      </c>
      <c r="I52" s="47">
        <v>0</v>
      </c>
      <c r="J52" s="19">
        <v>70000000</v>
      </c>
      <c r="K52" s="18">
        <f t="shared" si="3"/>
        <v>70000000</v>
      </c>
      <c r="L52" s="47">
        <v>0</v>
      </c>
      <c r="M52" s="47">
        <v>0</v>
      </c>
      <c r="N52" s="51" t="s">
        <v>19</v>
      </c>
      <c r="O52" s="31" t="s">
        <v>20</v>
      </c>
      <c r="P52" s="51" t="s">
        <v>91</v>
      </c>
      <c r="Q52" s="47">
        <v>3822500</v>
      </c>
      <c r="R52" s="62" t="s">
        <v>92</v>
      </c>
      <c r="S52" s="93"/>
    </row>
    <row r="53" spans="1:19" s="33" customFormat="1" ht="21" x14ac:dyDescent="0.25">
      <c r="A53" s="92"/>
      <c r="B53" s="67" t="s">
        <v>131</v>
      </c>
      <c r="C53" s="2" t="s">
        <v>450</v>
      </c>
      <c r="D53" s="41">
        <v>3</v>
      </c>
      <c r="E53" s="41">
        <v>3</v>
      </c>
      <c r="F53" s="47">
        <v>8</v>
      </c>
      <c r="G53" s="47">
        <v>1</v>
      </c>
      <c r="H53" s="40" t="s">
        <v>24</v>
      </c>
      <c r="I53" s="47">
        <v>0</v>
      </c>
      <c r="J53" s="19">
        <v>15000000</v>
      </c>
      <c r="K53" s="18">
        <f t="shared" si="3"/>
        <v>15000000</v>
      </c>
      <c r="L53" s="47">
        <v>0</v>
      </c>
      <c r="M53" s="47">
        <v>0</v>
      </c>
      <c r="N53" s="51" t="s">
        <v>19</v>
      </c>
      <c r="O53" s="31" t="s">
        <v>20</v>
      </c>
      <c r="P53" s="51" t="s">
        <v>91</v>
      </c>
      <c r="Q53" s="47">
        <v>3822500</v>
      </c>
      <c r="R53" s="62" t="s">
        <v>92</v>
      </c>
      <c r="S53" s="93"/>
    </row>
    <row r="54" spans="1:19" s="33" customFormat="1" ht="21" x14ac:dyDescent="0.25">
      <c r="A54" s="92"/>
      <c r="B54" s="67" t="s">
        <v>132</v>
      </c>
      <c r="C54" s="2" t="s">
        <v>451</v>
      </c>
      <c r="D54" s="41">
        <v>5</v>
      </c>
      <c r="E54" s="41">
        <v>5</v>
      </c>
      <c r="F54" s="47">
        <v>6</v>
      </c>
      <c r="G54" s="47">
        <v>1</v>
      </c>
      <c r="H54" s="40" t="s">
        <v>24</v>
      </c>
      <c r="I54" s="47">
        <v>0</v>
      </c>
      <c r="J54" s="19">
        <v>20000000</v>
      </c>
      <c r="K54" s="18">
        <f t="shared" si="3"/>
        <v>20000000</v>
      </c>
      <c r="L54" s="47">
        <v>0</v>
      </c>
      <c r="M54" s="47">
        <v>0</v>
      </c>
      <c r="N54" s="51" t="s">
        <v>19</v>
      </c>
      <c r="O54" s="31" t="s">
        <v>20</v>
      </c>
      <c r="P54" s="51" t="s">
        <v>91</v>
      </c>
      <c r="Q54" s="47">
        <v>3822500</v>
      </c>
      <c r="R54" s="62" t="s">
        <v>92</v>
      </c>
      <c r="S54" s="93"/>
    </row>
    <row r="55" spans="1:19" s="33" customFormat="1" ht="31.5" x14ac:dyDescent="0.25">
      <c r="A55" s="92"/>
      <c r="B55" s="67" t="s">
        <v>130</v>
      </c>
      <c r="C55" s="2" t="s">
        <v>452</v>
      </c>
      <c r="D55" s="41">
        <v>5</v>
      </c>
      <c r="E55" s="41">
        <v>5</v>
      </c>
      <c r="F55" s="47">
        <v>7</v>
      </c>
      <c r="G55" s="47">
        <v>1</v>
      </c>
      <c r="H55" s="40" t="s">
        <v>24</v>
      </c>
      <c r="I55" s="47">
        <v>0</v>
      </c>
      <c r="J55" s="19">
        <v>30000000</v>
      </c>
      <c r="K55" s="18">
        <f t="shared" si="3"/>
        <v>30000000</v>
      </c>
      <c r="L55" s="47">
        <v>0</v>
      </c>
      <c r="M55" s="47">
        <v>0</v>
      </c>
      <c r="N55" s="51" t="s">
        <v>19</v>
      </c>
      <c r="O55" s="31" t="s">
        <v>20</v>
      </c>
      <c r="P55" s="51" t="s">
        <v>91</v>
      </c>
      <c r="Q55" s="47">
        <v>3822500</v>
      </c>
      <c r="R55" s="62" t="s">
        <v>92</v>
      </c>
      <c r="S55" s="93"/>
    </row>
    <row r="56" spans="1:19" s="33" customFormat="1" ht="42" x14ac:dyDescent="0.25">
      <c r="A56" s="92"/>
      <c r="B56" s="67" t="s">
        <v>453</v>
      </c>
      <c r="C56" s="2" t="s">
        <v>454</v>
      </c>
      <c r="D56" s="41">
        <v>4</v>
      </c>
      <c r="E56" s="41">
        <v>4</v>
      </c>
      <c r="F56" s="47">
        <v>4</v>
      </c>
      <c r="G56" s="47">
        <v>1</v>
      </c>
      <c r="H56" s="40" t="s">
        <v>24</v>
      </c>
      <c r="I56" s="47">
        <v>0</v>
      </c>
      <c r="J56" s="19">
        <v>15000000</v>
      </c>
      <c r="K56" s="18">
        <f t="shared" si="3"/>
        <v>15000000</v>
      </c>
      <c r="L56" s="47">
        <v>0</v>
      </c>
      <c r="M56" s="47">
        <v>0</v>
      </c>
      <c r="N56" s="51" t="s">
        <v>19</v>
      </c>
      <c r="O56" s="31" t="s">
        <v>20</v>
      </c>
      <c r="P56" s="51" t="s">
        <v>91</v>
      </c>
      <c r="Q56" s="47">
        <v>3822500</v>
      </c>
      <c r="R56" s="62" t="s">
        <v>92</v>
      </c>
      <c r="S56" s="93"/>
    </row>
    <row r="57" spans="1:19" s="33" customFormat="1" ht="21" x14ac:dyDescent="0.25">
      <c r="A57" s="92"/>
      <c r="B57" s="65">
        <v>78181505</v>
      </c>
      <c r="C57" s="2" t="s">
        <v>455</v>
      </c>
      <c r="D57" s="41">
        <v>4</v>
      </c>
      <c r="E57" s="41">
        <v>4</v>
      </c>
      <c r="F57" s="47">
        <v>12</v>
      </c>
      <c r="G57" s="47">
        <v>1</v>
      </c>
      <c r="H57" s="40" t="s">
        <v>24</v>
      </c>
      <c r="I57" s="47">
        <v>0</v>
      </c>
      <c r="J57" s="19">
        <v>29000000</v>
      </c>
      <c r="K57" s="18">
        <f t="shared" si="3"/>
        <v>29000000</v>
      </c>
      <c r="L57" s="47">
        <v>0</v>
      </c>
      <c r="M57" s="47">
        <v>0</v>
      </c>
      <c r="N57" s="51" t="s">
        <v>19</v>
      </c>
      <c r="O57" s="31" t="s">
        <v>20</v>
      </c>
      <c r="P57" s="51" t="s">
        <v>59</v>
      </c>
      <c r="Q57" s="47">
        <v>3822500</v>
      </c>
      <c r="R57" s="62" t="s">
        <v>60</v>
      </c>
      <c r="S57" s="93"/>
    </row>
    <row r="58" spans="1:19" ht="21" x14ac:dyDescent="0.25">
      <c r="A58" s="92"/>
      <c r="B58" s="61" t="s">
        <v>17</v>
      </c>
      <c r="C58" s="2" t="s">
        <v>213</v>
      </c>
      <c r="D58" s="47">
        <v>5</v>
      </c>
      <c r="E58" s="47">
        <v>6</v>
      </c>
      <c r="F58" s="47">
        <v>3</v>
      </c>
      <c r="G58" s="47">
        <v>1</v>
      </c>
      <c r="H58" s="7" t="s">
        <v>18</v>
      </c>
      <c r="I58" s="47">
        <v>0</v>
      </c>
      <c r="J58" s="14">
        <v>1600000000</v>
      </c>
      <c r="K58" s="15">
        <f t="shared" ref="K58:K112" si="6">J58</f>
        <v>1600000000</v>
      </c>
      <c r="L58" s="47">
        <v>0</v>
      </c>
      <c r="M58" s="47">
        <v>0</v>
      </c>
      <c r="N58" s="51" t="s">
        <v>19</v>
      </c>
      <c r="O58" s="31" t="s">
        <v>20</v>
      </c>
      <c r="P58" s="51" t="s">
        <v>21</v>
      </c>
      <c r="Q58" s="47">
        <v>3822500</v>
      </c>
      <c r="R58" s="62" t="s">
        <v>22</v>
      </c>
      <c r="S58" s="93"/>
    </row>
    <row r="59" spans="1:19" ht="21" x14ac:dyDescent="0.25">
      <c r="A59" s="92"/>
      <c r="B59" s="68">
        <v>46191600</v>
      </c>
      <c r="C59" s="2" t="s">
        <v>23</v>
      </c>
      <c r="D59" s="47">
        <v>5</v>
      </c>
      <c r="E59" s="47">
        <v>5</v>
      </c>
      <c r="F59" s="47">
        <v>3</v>
      </c>
      <c r="G59" s="47">
        <v>1</v>
      </c>
      <c r="H59" s="7" t="s">
        <v>24</v>
      </c>
      <c r="I59" s="47">
        <v>0</v>
      </c>
      <c r="J59" s="14">
        <v>29600000</v>
      </c>
      <c r="K59" s="15">
        <f t="shared" si="6"/>
        <v>29600000</v>
      </c>
      <c r="L59" s="47">
        <v>0</v>
      </c>
      <c r="M59" s="47">
        <v>0</v>
      </c>
      <c r="N59" s="51" t="s">
        <v>19</v>
      </c>
      <c r="O59" s="31" t="s">
        <v>20</v>
      </c>
      <c r="P59" s="51" t="s">
        <v>21</v>
      </c>
      <c r="Q59" s="47">
        <v>3822500</v>
      </c>
      <c r="R59" s="62" t="s">
        <v>22</v>
      </c>
      <c r="S59" s="93"/>
    </row>
    <row r="60" spans="1:19" ht="31.5" x14ac:dyDescent="0.25">
      <c r="A60" s="92"/>
      <c r="B60" s="68">
        <v>46182000</v>
      </c>
      <c r="C60" s="2" t="s">
        <v>25</v>
      </c>
      <c r="D60" s="47">
        <v>3</v>
      </c>
      <c r="E60" s="47">
        <v>4</v>
      </c>
      <c r="F60" s="47">
        <v>4</v>
      </c>
      <c r="G60" s="47">
        <v>1</v>
      </c>
      <c r="H60" s="7" t="s">
        <v>18</v>
      </c>
      <c r="I60" s="47">
        <v>0</v>
      </c>
      <c r="J60" s="14">
        <v>600000000</v>
      </c>
      <c r="K60" s="15">
        <f t="shared" si="6"/>
        <v>600000000</v>
      </c>
      <c r="L60" s="47">
        <v>0</v>
      </c>
      <c r="M60" s="47">
        <v>0</v>
      </c>
      <c r="N60" s="51" t="s">
        <v>19</v>
      </c>
      <c r="O60" s="31" t="s">
        <v>20</v>
      </c>
      <c r="P60" s="51" t="s">
        <v>21</v>
      </c>
      <c r="Q60" s="47">
        <v>3822500</v>
      </c>
      <c r="R60" s="62" t="s">
        <v>22</v>
      </c>
      <c r="S60" s="93"/>
    </row>
    <row r="61" spans="1:19" ht="31.5" x14ac:dyDescent="0.25">
      <c r="A61" s="92"/>
      <c r="B61" s="68" t="s">
        <v>26</v>
      </c>
      <c r="C61" s="2" t="s">
        <v>214</v>
      </c>
      <c r="D61" s="47">
        <v>3</v>
      </c>
      <c r="E61" s="47">
        <v>4</v>
      </c>
      <c r="F61" s="47">
        <v>3</v>
      </c>
      <c r="G61" s="47">
        <v>1</v>
      </c>
      <c r="H61" s="7" t="s">
        <v>18</v>
      </c>
      <c r="I61" s="47">
        <v>0</v>
      </c>
      <c r="J61" s="14">
        <v>640000000</v>
      </c>
      <c r="K61" s="15">
        <f t="shared" si="6"/>
        <v>640000000</v>
      </c>
      <c r="L61" s="47">
        <v>0</v>
      </c>
      <c r="M61" s="47">
        <v>0</v>
      </c>
      <c r="N61" s="51" t="s">
        <v>19</v>
      </c>
      <c r="O61" s="31" t="s">
        <v>20</v>
      </c>
      <c r="P61" s="51" t="s">
        <v>21</v>
      </c>
      <c r="Q61" s="47">
        <v>3822500</v>
      </c>
      <c r="R61" s="62" t="s">
        <v>22</v>
      </c>
      <c r="S61" s="93"/>
    </row>
    <row r="62" spans="1:19" ht="21" x14ac:dyDescent="0.25">
      <c r="A62" s="92"/>
      <c r="B62" s="68">
        <v>46161700</v>
      </c>
      <c r="C62" s="2" t="s">
        <v>27</v>
      </c>
      <c r="D62" s="47">
        <v>4</v>
      </c>
      <c r="E62" s="47">
        <v>5</v>
      </c>
      <c r="F62" s="47">
        <v>4</v>
      </c>
      <c r="G62" s="47">
        <v>1</v>
      </c>
      <c r="H62" s="7" t="s">
        <v>18</v>
      </c>
      <c r="I62" s="47">
        <v>0</v>
      </c>
      <c r="J62" s="14">
        <v>818400000</v>
      </c>
      <c r="K62" s="15">
        <f t="shared" si="6"/>
        <v>818400000</v>
      </c>
      <c r="L62" s="47">
        <v>0</v>
      </c>
      <c r="M62" s="47">
        <v>0</v>
      </c>
      <c r="N62" s="51" t="s">
        <v>19</v>
      </c>
      <c r="O62" s="31" t="s">
        <v>20</v>
      </c>
      <c r="P62" s="51" t="s">
        <v>21</v>
      </c>
      <c r="Q62" s="47">
        <v>3822500</v>
      </c>
      <c r="R62" s="62" t="s">
        <v>22</v>
      </c>
      <c r="S62" s="93"/>
    </row>
    <row r="63" spans="1:19" ht="21" x14ac:dyDescent="0.25">
      <c r="A63" s="92"/>
      <c r="B63" s="68">
        <v>46191600</v>
      </c>
      <c r="C63" s="46" t="s">
        <v>28</v>
      </c>
      <c r="D63" s="47">
        <v>3</v>
      </c>
      <c r="E63" s="47">
        <v>4</v>
      </c>
      <c r="F63" s="47">
        <v>2</v>
      </c>
      <c r="G63" s="47">
        <v>1</v>
      </c>
      <c r="H63" s="7" t="s">
        <v>29</v>
      </c>
      <c r="I63" s="47">
        <v>0</v>
      </c>
      <c r="J63" s="14">
        <v>76800000</v>
      </c>
      <c r="K63" s="15">
        <f t="shared" si="6"/>
        <v>76800000</v>
      </c>
      <c r="L63" s="47">
        <v>0</v>
      </c>
      <c r="M63" s="47">
        <v>0</v>
      </c>
      <c r="N63" s="51" t="s">
        <v>19</v>
      </c>
      <c r="O63" s="31" t="s">
        <v>20</v>
      </c>
      <c r="P63" s="51" t="s">
        <v>21</v>
      </c>
      <c r="Q63" s="47">
        <v>3822500</v>
      </c>
      <c r="R63" s="62" t="s">
        <v>22</v>
      </c>
      <c r="S63" s="93"/>
    </row>
    <row r="64" spans="1:19" ht="21" x14ac:dyDescent="0.25">
      <c r="A64" s="92"/>
      <c r="B64" s="68">
        <v>46191600</v>
      </c>
      <c r="C64" s="2" t="s">
        <v>30</v>
      </c>
      <c r="D64" s="47">
        <v>5</v>
      </c>
      <c r="E64" s="47">
        <v>6</v>
      </c>
      <c r="F64" s="47">
        <v>3</v>
      </c>
      <c r="G64" s="47">
        <v>1</v>
      </c>
      <c r="H64" s="7" t="s">
        <v>18</v>
      </c>
      <c r="I64" s="47">
        <v>0</v>
      </c>
      <c r="J64" s="14">
        <v>200000000</v>
      </c>
      <c r="K64" s="15">
        <f t="shared" si="6"/>
        <v>200000000</v>
      </c>
      <c r="L64" s="47">
        <v>0</v>
      </c>
      <c r="M64" s="47">
        <v>0</v>
      </c>
      <c r="N64" s="51" t="s">
        <v>19</v>
      </c>
      <c r="O64" s="31" t="s">
        <v>20</v>
      </c>
      <c r="P64" s="51" t="s">
        <v>21</v>
      </c>
      <c r="Q64" s="47">
        <v>3822500</v>
      </c>
      <c r="R64" s="62" t="s">
        <v>22</v>
      </c>
      <c r="S64" s="93"/>
    </row>
    <row r="65" spans="1:19" ht="21" x14ac:dyDescent="0.25">
      <c r="A65" s="92"/>
      <c r="B65" s="68">
        <v>46191600</v>
      </c>
      <c r="C65" s="2" t="s">
        <v>31</v>
      </c>
      <c r="D65" s="47">
        <v>6</v>
      </c>
      <c r="E65" s="47">
        <v>7</v>
      </c>
      <c r="F65" s="47">
        <v>3</v>
      </c>
      <c r="G65" s="47">
        <v>1</v>
      </c>
      <c r="H65" s="7" t="s">
        <v>18</v>
      </c>
      <c r="I65" s="47">
        <v>0</v>
      </c>
      <c r="J65" s="14">
        <v>350000000</v>
      </c>
      <c r="K65" s="15">
        <f t="shared" si="6"/>
        <v>350000000</v>
      </c>
      <c r="L65" s="47">
        <v>0</v>
      </c>
      <c r="M65" s="47">
        <v>0</v>
      </c>
      <c r="N65" s="51" t="s">
        <v>19</v>
      </c>
      <c r="O65" s="31" t="s">
        <v>20</v>
      </c>
      <c r="P65" s="51" t="s">
        <v>21</v>
      </c>
      <c r="Q65" s="47">
        <v>3822500</v>
      </c>
      <c r="R65" s="62" t="s">
        <v>22</v>
      </c>
      <c r="S65" s="93"/>
    </row>
    <row r="66" spans="1:19" ht="21" x14ac:dyDescent="0.25">
      <c r="A66" s="92"/>
      <c r="B66" s="61">
        <v>32101652</v>
      </c>
      <c r="C66" s="46" t="s">
        <v>32</v>
      </c>
      <c r="D66" s="47">
        <v>4</v>
      </c>
      <c r="E66" s="47">
        <v>5</v>
      </c>
      <c r="F66" s="47">
        <v>2</v>
      </c>
      <c r="G66" s="47">
        <v>1</v>
      </c>
      <c r="H66" s="7" t="s">
        <v>29</v>
      </c>
      <c r="I66" s="47">
        <v>0</v>
      </c>
      <c r="J66" s="14">
        <v>40000000</v>
      </c>
      <c r="K66" s="15">
        <f t="shared" si="6"/>
        <v>40000000</v>
      </c>
      <c r="L66" s="47">
        <v>0</v>
      </c>
      <c r="M66" s="47">
        <v>0</v>
      </c>
      <c r="N66" s="51" t="s">
        <v>19</v>
      </c>
      <c r="O66" s="31" t="s">
        <v>20</v>
      </c>
      <c r="P66" s="51" t="s">
        <v>21</v>
      </c>
      <c r="Q66" s="47">
        <v>3822500</v>
      </c>
      <c r="R66" s="62" t="s">
        <v>22</v>
      </c>
      <c r="S66" s="93"/>
    </row>
    <row r="67" spans="1:19" ht="21" x14ac:dyDescent="0.25">
      <c r="A67" s="92"/>
      <c r="B67" s="61">
        <v>46191600</v>
      </c>
      <c r="C67" s="2" t="s">
        <v>216</v>
      </c>
      <c r="D67" s="47">
        <v>6</v>
      </c>
      <c r="E67" s="47">
        <v>7</v>
      </c>
      <c r="F67" s="47">
        <v>4</v>
      </c>
      <c r="G67" s="47">
        <v>1</v>
      </c>
      <c r="H67" s="7" t="s">
        <v>29</v>
      </c>
      <c r="I67" s="47">
        <v>0</v>
      </c>
      <c r="J67" s="14">
        <v>150000000</v>
      </c>
      <c r="K67" s="15">
        <f t="shared" si="6"/>
        <v>150000000</v>
      </c>
      <c r="L67" s="47">
        <v>0</v>
      </c>
      <c r="M67" s="47">
        <v>0</v>
      </c>
      <c r="N67" s="51" t="s">
        <v>19</v>
      </c>
      <c r="O67" s="31" t="s">
        <v>20</v>
      </c>
      <c r="P67" s="51" t="s">
        <v>21</v>
      </c>
      <c r="Q67" s="47">
        <v>3822500</v>
      </c>
      <c r="R67" s="62" t="s">
        <v>22</v>
      </c>
      <c r="S67" s="93"/>
    </row>
    <row r="68" spans="1:19" ht="84" x14ac:dyDescent="0.25">
      <c r="A68" s="92"/>
      <c r="B68" s="67">
        <v>25181700</v>
      </c>
      <c r="C68" s="5" t="s">
        <v>36</v>
      </c>
      <c r="D68" s="47">
        <v>3</v>
      </c>
      <c r="E68" s="47">
        <v>4</v>
      </c>
      <c r="F68" s="47">
        <v>6</v>
      </c>
      <c r="G68" s="47">
        <v>1</v>
      </c>
      <c r="H68" s="7" t="s">
        <v>29</v>
      </c>
      <c r="I68" s="47">
        <v>0</v>
      </c>
      <c r="J68" s="14">
        <v>56000000</v>
      </c>
      <c r="K68" s="15">
        <f t="shared" si="6"/>
        <v>56000000</v>
      </c>
      <c r="L68" s="47">
        <v>0</v>
      </c>
      <c r="M68" s="47">
        <v>0</v>
      </c>
      <c r="N68" s="17" t="s">
        <v>19</v>
      </c>
      <c r="O68" s="31" t="s">
        <v>20</v>
      </c>
      <c r="P68" s="17" t="s">
        <v>34</v>
      </c>
      <c r="Q68" s="47">
        <v>3822500</v>
      </c>
      <c r="R68" s="62" t="s">
        <v>37</v>
      </c>
      <c r="S68" s="93"/>
    </row>
    <row r="69" spans="1:19" ht="63" x14ac:dyDescent="0.25">
      <c r="A69" s="92"/>
      <c r="B69" s="67" t="s">
        <v>38</v>
      </c>
      <c r="C69" s="5" t="s">
        <v>39</v>
      </c>
      <c r="D69" s="47">
        <v>7</v>
      </c>
      <c r="E69" s="47">
        <v>8</v>
      </c>
      <c r="F69" s="47">
        <v>6</v>
      </c>
      <c r="G69" s="47">
        <v>1</v>
      </c>
      <c r="H69" s="7" t="s">
        <v>29</v>
      </c>
      <c r="I69" s="47">
        <v>0</v>
      </c>
      <c r="J69" s="14">
        <v>80000000</v>
      </c>
      <c r="K69" s="15">
        <f t="shared" si="6"/>
        <v>80000000</v>
      </c>
      <c r="L69" s="47">
        <v>0</v>
      </c>
      <c r="M69" s="47">
        <v>0</v>
      </c>
      <c r="N69" s="17" t="s">
        <v>19</v>
      </c>
      <c r="O69" s="31" t="s">
        <v>20</v>
      </c>
      <c r="P69" s="17" t="s">
        <v>34</v>
      </c>
      <c r="Q69" s="47">
        <v>3822500</v>
      </c>
      <c r="R69" s="62" t="s">
        <v>37</v>
      </c>
      <c r="S69" s="93"/>
    </row>
    <row r="70" spans="1:19" ht="73.5" x14ac:dyDescent="0.25">
      <c r="A70" s="92"/>
      <c r="B70" s="67" t="s">
        <v>41</v>
      </c>
      <c r="C70" s="5" t="s">
        <v>40</v>
      </c>
      <c r="D70" s="47">
        <v>2</v>
      </c>
      <c r="E70" s="47">
        <v>3</v>
      </c>
      <c r="F70" s="47">
        <v>2</v>
      </c>
      <c r="G70" s="47">
        <v>1</v>
      </c>
      <c r="H70" s="7" t="s">
        <v>18</v>
      </c>
      <c r="I70" s="47">
        <v>0</v>
      </c>
      <c r="J70" s="14">
        <v>120000000</v>
      </c>
      <c r="K70" s="15">
        <f t="shared" si="6"/>
        <v>120000000</v>
      </c>
      <c r="L70" s="47">
        <v>0</v>
      </c>
      <c r="M70" s="47">
        <v>0</v>
      </c>
      <c r="N70" s="17" t="s">
        <v>19</v>
      </c>
      <c r="O70" s="31" t="s">
        <v>20</v>
      </c>
      <c r="P70" s="17" t="s">
        <v>34</v>
      </c>
      <c r="Q70" s="47">
        <v>3822500</v>
      </c>
      <c r="R70" s="62" t="s">
        <v>37</v>
      </c>
      <c r="S70" s="93"/>
    </row>
    <row r="71" spans="1:19" ht="42" x14ac:dyDescent="0.25">
      <c r="A71" s="92"/>
      <c r="B71" s="67" t="s">
        <v>43</v>
      </c>
      <c r="C71" s="5" t="s">
        <v>42</v>
      </c>
      <c r="D71" s="47">
        <v>5</v>
      </c>
      <c r="E71" s="47">
        <v>5</v>
      </c>
      <c r="F71" s="47">
        <v>3</v>
      </c>
      <c r="G71" s="47">
        <v>1</v>
      </c>
      <c r="H71" s="7" t="s">
        <v>24</v>
      </c>
      <c r="I71" s="47">
        <v>0</v>
      </c>
      <c r="J71" s="14">
        <v>26400000</v>
      </c>
      <c r="K71" s="15">
        <f t="shared" si="6"/>
        <v>26400000</v>
      </c>
      <c r="L71" s="47">
        <v>0</v>
      </c>
      <c r="M71" s="47">
        <v>0</v>
      </c>
      <c r="N71" s="17" t="s">
        <v>19</v>
      </c>
      <c r="O71" s="31" t="s">
        <v>20</v>
      </c>
      <c r="P71" s="17" t="s">
        <v>34</v>
      </c>
      <c r="Q71" s="47">
        <v>3822500</v>
      </c>
      <c r="R71" s="62" t="s">
        <v>37</v>
      </c>
      <c r="S71" s="93"/>
    </row>
    <row r="72" spans="1:19" ht="42" x14ac:dyDescent="0.25">
      <c r="A72" s="92"/>
      <c r="B72" s="67" t="s">
        <v>44</v>
      </c>
      <c r="C72" s="5" t="s">
        <v>45</v>
      </c>
      <c r="D72" s="47">
        <v>5</v>
      </c>
      <c r="E72" s="47">
        <v>6</v>
      </c>
      <c r="F72" s="47">
        <v>4</v>
      </c>
      <c r="G72" s="47">
        <v>1</v>
      </c>
      <c r="H72" s="7" t="s">
        <v>29</v>
      </c>
      <c r="I72" s="47">
        <v>0</v>
      </c>
      <c r="J72" s="14">
        <v>72000000</v>
      </c>
      <c r="K72" s="15">
        <f t="shared" si="6"/>
        <v>72000000</v>
      </c>
      <c r="L72" s="47">
        <v>0</v>
      </c>
      <c r="M72" s="47">
        <v>0</v>
      </c>
      <c r="N72" s="17" t="s">
        <v>19</v>
      </c>
      <c r="O72" s="31" t="s">
        <v>20</v>
      </c>
      <c r="P72" s="17" t="s">
        <v>34</v>
      </c>
      <c r="Q72" s="47">
        <v>3822500</v>
      </c>
      <c r="R72" s="62" t="s">
        <v>37</v>
      </c>
      <c r="S72" s="93"/>
    </row>
    <row r="73" spans="1:19" ht="42" x14ac:dyDescent="0.25">
      <c r="A73" s="92"/>
      <c r="B73" s="67" t="s">
        <v>43</v>
      </c>
      <c r="C73" s="38" t="s">
        <v>45</v>
      </c>
      <c r="D73" s="47">
        <v>2</v>
      </c>
      <c r="E73" s="47">
        <v>2</v>
      </c>
      <c r="F73" s="47">
        <v>3</v>
      </c>
      <c r="G73" s="47">
        <v>1</v>
      </c>
      <c r="H73" s="7" t="s">
        <v>24</v>
      </c>
      <c r="I73" s="47">
        <v>0</v>
      </c>
      <c r="J73" s="14">
        <v>19000000</v>
      </c>
      <c r="K73" s="15">
        <f t="shared" si="6"/>
        <v>19000000</v>
      </c>
      <c r="L73" s="47">
        <v>0</v>
      </c>
      <c r="M73" s="47">
        <v>0</v>
      </c>
      <c r="N73" s="17" t="s">
        <v>19</v>
      </c>
      <c r="O73" s="31" t="s">
        <v>20</v>
      </c>
      <c r="P73" s="17" t="s">
        <v>34</v>
      </c>
      <c r="Q73" s="47">
        <v>3822500</v>
      </c>
      <c r="R73" s="62" t="s">
        <v>37</v>
      </c>
      <c r="S73" s="93"/>
    </row>
    <row r="74" spans="1:19" ht="42" x14ac:dyDescent="0.25">
      <c r="A74" s="92"/>
      <c r="B74" s="67">
        <v>78111800</v>
      </c>
      <c r="C74" s="5" t="s">
        <v>46</v>
      </c>
      <c r="D74" s="47">
        <v>3</v>
      </c>
      <c r="E74" s="47">
        <v>4</v>
      </c>
      <c r="F74" s="47">
        <v>10</v>
      </c>
      <c r="G74" s="47">
        <v>1</v>
      </c>
      <c r="H74" s="7" t="s">
        <v>29</v>
      </c>
      <c r="I74" s="47">
        <v>0</v>
      </c>
      <c r="J74" s="14">
        <v>106400000</v>
      </c>
      <c r="K74" s="15">
        <f t="shared" si="6"/>
        <v>106400000</v>
      </c>
      <c r="L74" s="47">
        <v>0</v>
      </c>
      <c r="M74" s="47">
        <v>0</v>
      </c>
      <c r="N74" s="17" t="s">
        <v>19</v>
      </c>
      <c r="O74" s="31" t="s">
        <v>20</v>
      </c>
      <c r="P74" s="17" t="s">
        <v>34</v>
      </c>
      <c r="Q74" s="47">
        <v>3822500</v>
      </c>
      <c r="R74" s="62" t="s">
        <v>37</v>
      </c>
      <c r="S74" s="93"/>
    </row>
    <row r="75" spans="1:19" ht="31.5" x14ac:dyDescent="0.25">
      <c r="A75" s="92"/>
      <c r="B75" s="67" t="s">
        <v>48</v>
      </c>
      <c r="C75" s="5" t="s">
        <v>47</v>
      </c>
      <c r="D75" s="47">
        <v>3</v>
      </c>
      <c r="E75" s="47">
        <v>3</v>
      </c>
      <c r="F75" s="47">
        <v>1</v>
      </c>
      <c r="G75" s="47">
        <v>1</v>
      </c>
      <c r="H75" s="7" t="s">
        <v>24</v>
      </c>
      <c r="I75" s="47">
        <v>0</v>
      </c>
      <c r="J75" s="14">
        <f>12000000+8000000</f>
        <v>20000000</v>
      </c>
      <c r="K75" s="15">
        <f t="shared" si="6"/>
        <v>20000000</v>
      </c>
      <c r="L75" s="47">
        <v>0</v>
      </c>
      <c r="M75" s="47">
        <v>0</v>
      </c>
      <c r="N75" s="17" t="s">
        <v>19</v>
      </c>
      <c r="O75" s="31" t="s">
        <v>20</v>
      </c>
      <c r="P75" s="17" t="s">
        <v>34</v>
      </c>
      <c r="Q75" s="47">
        <v>3822500</v>
      </c>
      <c r="R75" s="62" t="s">
        <v>37</v>
      </c>
      <c r="S75" s="93"/>
    </row>
    <row r="76" spans="1:19" ht="126" x14ac:dyDescent="0.25">
      <c r="A76" s="92"/>
      <c r="B76" s="68" t="s">
        <v>50</v>
      </c>
      <c r="C76" s="38" t="s">
        <v>49</v>
      </c>
      <c r="D76" s="47">
        <v>2</v>
      </c>
      <c r="E76" s="47">
        <v>3</v>
      </c>
      <c r="F76" s="47">
        <v>5</v>
      </c>
      <c r="G76" s="47">
        <v>1</v>
      </c>
      <c r="H76" s="7" t="s">
        <v>18</v>
      </c>
      <c r="I76" s="47">
        <v>0</v>
      </c>
      <c r="J76" s="14">
        <f>300000000-100000000</f>
        <v>200000000</v>
      </c>
      <c r="K76" s="15">
        <f t="shared" si="6"/>
        <v>200000000</v>
      </c>
      <c r="L76" s="47">
        <v>0</v>
      </c>
      <c r="M76" s="47">
        <v>0</v>
      </c>
      <c r="N76" s="17" t="s">
        <v>19</v>
      </c>
      <c r="O76" s="31" t="s">
        <v>20</v>
      </c>
      <c r="P76" s="17" t="s">
        <v>34</v>
      </c>
      <c r="Q76" s="47">
        <v>3822500</v>
      </c>
      <c r="R76" s="62" t="s">
        <v>37</v>
      </c>
      <c r="S76" s="93"/>
    </row>
    <row r="77" spans="1:19" ht="42" x14ac:dyDescent="0.25">
      <c r="A77" s="92"/>
      <c r="B77" s="68" t="s">
        <v>52</v>
      </c>
      <c r="C77" s="5" t="s">
        <v>51</v>
      </c>
      <c r="D77" s="47">
        <v>4</v>
      </c>
      <c r="E77" s="47">
        <v>5</v>
      </c>
      <c r="F77" s="47">
        <v>3</v>
      </c>
      <c r="G77" s="47">
        <v>1</v>
      </c>
      <c r="H77" s="7" t="s">
        <v>18</v>
      </c>
      <c r="I77" s="47">
        <v>0</v>
      </c>
      <c r="J77" s="14">
        <v>56000000</v>
      </c>
      <c r="K77" s="15">
        <f t="shared" si="6"/>
        <v>56000000</v>
      </c>
      <c r="L77" s="47">
        <v>0</v>
      </c>
      <c r="M77" s="47">
        <v>0</v>
      </c>
      <c r="N77" s="17" t="s">
        <v>19</v>
      </c>
      <c r="O77" s="31" t="s">
        <v>20</v>
      </c>
      <c r="P77" s="17" t="s">
        <v>34</v>
      </c>
      <c r="Q77" s="47">
        <v>3822500</v>
      </c>
      <c r="R77" s="62" t="s">
        <v>37</v>
      </c>
      <c r="S77" s="93"/>
    </row>
    <row r="78" spans="1:19" ht="94.5" x14ac:dyDescent="0.25">
      <c r="A78" s="92"/>
      <c r="B78" s="67">
        <v>90151800</v>
      </c>
      <c r="C78" s="5" t="s">
        <v>53</v>
      </c>
      <c r="D78" s="47">
        <v>4</v>
      </c>
      <c r="E78" s="47">
        <v>5</v>
      </c>
      <c r="F78" s="47">
        <v>8</v>
      </c>
      <c r="G78" s="47">
        <v>1</v>
      </c>
      <c r="H78" s="7" t="s">
        <v>29</v>
      </c>
      <c r="I78" s="47">
        <v>0</v>
      </c>
      <c r="J78" s="14">
        <v>52000000</v>
      </c>
      <c r="K78" s="15">
        <f t="shared" si="6"/>
        <v>52000000</v>
      </c>
      <c r="L78" s="47">
        <v>0</v>
      </c>
      <c r="M78" s="47">
        <v>0</v>
      </c>
      <c r="N78" s="17" t="s">
        <v>19</v>
      </c>
      <c r="O78" s="31" t="s">
        <v>20</v>
      </c>
      <c r="P78" s="17" t="s">
        <v>34</v>
      </c>
      <c r="Q78" s="47">
        <v>3822500</v>
      </c>
      <c r="R78" s="62" t="s">
        <v>37</v>
      </c>
      <c r="S78" s="93"/>
    </row>
    <row r="79" spans="1:19" ht="63" x14ac:dyDescent="0.25">
      <c r="A79" s="92"/>
      <c r="B79" s="67" t="s">
        <v>55</v>
      </c>
      <c r="C79" s="38" t="s">
        <v>56</v>
      </c>
      <c r="D79" s="47">
        <v>5</v>
      </c>
      <c r="E79" s="47">
        <v>6</v>
      </c>
      <c r="F79" s="47">
        <v>4</v>
      </c>
      <c r="G79" s="47">
        <v>1</v>
      </c>
      <c r="H79" s="7" t="s">
        <v>18</v>
      </c>
      <c r="I79" s="47">
        <v>0</v>
      </c>
      <c r="J79" s="14">
        <f>199200000-99200000</f>
        <v>100000000</v>
      </c>
      <c r="K79" s="15">
        <f t="shared" si="6"/>
        <v>100000000</v>
      </c>
      <c r="L79" s="47">
        <v>0</v>
      </c>
      <c r="M79" s="47">
        <v>0</v>
      </c>
      <c r="N79" s="17" t="s">
        <v>19</v>
      </c>
      <c r="O79" s="31" t="s">
        <v>20</v>
      </c>
      <c r="P79" s="17" t="s">
        <v>34</v>
      </c>
      <c r="Q79" s="47">
        <v>3822500</v>
      </c>
      <c r="R79" s="62" t="s">
        <v>37</v>
      </c>
      <c r="S79" s="93"/>
    </row>
    <row r="80" spans="1:19" ht="42" x14ac:dyDescent="0.25">
      <c r="A80" s="92"/>
      <c r="B80" s="67">
        <v>90101600</v>
      </c>
      <c r="C80" s="11" t="s">
        <v>190</v>
      </c>
      <c r="D80" s="47">
        <v>5</v>
      </c>
      <c r="E80" s="47">
        <v>6</v>
      </c>
      <c r="F80" s="47">
        <v>10</v>
      </c>
      <c r="G80" s="47">
        <v>1</v>
      </c>
      <c r="H80" s="7" t="s">
        <v>29</v>
      </c>
      <c r="I80" s="47">
        <v>0</v>
      </c>
      <c r="J80" s="19">
        <v>96000000</v>
      </c>
      <c r="K80" s="15">
        <f t="shared" si="6"/>
        <v>96000000</v>
      </c>
      <c r="L80" s="47">
        <v>0</v>
      </c>
      <c r="M80" s="47">
        <v>0</v>
      </c>
      <c r="N80" s="17" t="s">
        <v>19</v>
      </c>
      <c r="O80" s="31" t="s">
        <v>20</v>
      </c>
      <c r="P80" s="17" t="s">
        <v>34</v>
      </c>
      <c r="Q80" s="47">
        <v>3822500</v>
      </c>
      <c r="R80" s="62" t="s">
        <v>37</v>
      </c>
      <c r="S80" s="93"/>
    </row>
    <row r="81" spans="1:19" ht="31.5" x14ac:dyDescent="0.25">
      <c r="A81" s="92"/>
      <c r="B81" s="61">
        <v>56131600</v>
      </c>
      <c r="C81" s="2" t="s">
        <v>215</v>
      </c>
      <c r="D81" s="20">
        <v>5</v>
      </c>
      <c r="E81" s="20">
        <v>6</v>
      </c>
      <c r="F81" s="47">
        <v>2</v>
      </c>
      <c r="G81" s="21">
        <v>1</v>
      </c>
      <c r="H81" s="7" t="s">
        <v>29</v>
      </c>
      <c r="I81" s="47">
        <v>0</v>
      </c>
      <c r="J81" s="22">
        <v>60600000</v>
      </c>
      <c r="K81" s="18">
        <f t="shared" si="6"/>
        <v>60600000</v>
      </c>
      <c r="L81" s="47">
        <v>0</v>
      </c>
      <c r="M81" s="47">
        <v>0</v>
      </c>
      <c r="N81" s="17" t="s">
        <v>19</v>
      </c>
      <c r="O81" s="31" t="s">
        <v>20</v>
      </c>
      <c r="P81" s="17" t="s">
        <v>34</v>
      </c>
      <c r="Q81" s="47">
        <v>3822500</v>
      </c>
      <c r="R81" s="62" t="s">
        <v>37</v>
      </c>
      <c r="S81" s="93"/>
    </row>
    <row r="82" spans="1:19" ht="21" x14ac:dyDescent="0.25">
      <c r="A82" s="92"/>
      <c r="B82" s="67">
        <v>24101602</v>
      </c>
      <c r="C82" s="5" t="s">
        <v>57</v>
      </c>
      <c r="D82" s="23">
        <v>5</v>
      </c>
      <c r="E82" s="23">
        <v>5</v>
      </c>
      <c r="F82" s="47">
        <v>2</v>
      </c>
      <c r="G82" s="47">
        <v>1</v>
      </c>
      <c r="H82" s="7" t="s">
        <v>58</v>
      </c>
      <c r="I82" s="47">
        <v>0</v>
      </c>
      <c r="J82" s="19">
        <v>64000000</v>
      </c>
      <c r="K82" s="15">
        <f t="shared" si="6"/>
        <v>64000000</v>
      </c>
      <c r="L82" s="47">
        <v>0</v>
      </c>
      <c r="M82" s="47">
        <v>0</v>
      </c>
      <c r="N82" s="17" t="s">
        <v>19</v>
      </c>
      <c r="O82" s="31" t="s">
        <v>20</v>
      </c>
      <c r="P82" s="17" t="s">
        <v>59</v>
      </c>
      <c r="Q82" s="47">
        <v>3822500</v>
      </c>
      <c r="R82" s="62" t="s">
        <v>60</v>
      </c>
      <c r="S82" s="93"/>
    </row>
    <row r="83" spans="1:19" ht="21" x14ac:dyDescent="0.25">
      <c r="A83" s="92"/>
      <c r="B83" s="61">
        <v>15101500</v>
      </c>
      <c r="C83" s="5" t="s">
        <v>61</v>
      </c>
      <c r="D83" s="47">
        <v>4</v>
      </c>
      <c r="E83" s="47">
        <v>4</v>
      </c>
      <c r="F83" s="47">
        <v>10</v>
      </c>
      <c r="G83" s="47">
        <v>1</v>
      </c>
      <c r="H83" s="7" t="s">
        <v>58</v>
      </c>
      <c r="I83" s="47">
        <v>0</v>
      </c>
      <c r="J83" s="19">
        <v>768000000</v>
      </c>
      <c r="K83" s="15">
        <f t="shared" si="6"/>
        <v>768000000</v>
      </c>
      <c r="L83" s="47">
        <v>0</v>
      </c>
      <c r="M83" s="47">
        <v>0</v>
      </c>
      <c r="N83" s="17" t="s">
        <v>19</v>
      </c>
      <c r="O83" s="31" t="s">
        <v>20</v>
      </c>
      <c r="P83" s="17" t="s">
        <v>59</v>
      </c>
      <c r="Q83" s="47">
        <v>3822500</v>
      </c>
      <c r="R83" s="62" t="s">
        <v>60</v>
      </c>
      <c r="S83" s="93"/>
    </row>
    <row r="84" spans="1:19" ht="31.5" x14ac:dyDescent="0.25">
      <c r="A84" s="92"/>
      <c r="B84" s="61">
        <v>15101500</v>
      </c>
      <c r="C84" s="5" t="s">
        <v>62</v>
      </c>
      <c r="D84" s="47">
        <v>4</v>
      </c>
      <c r="E84" s="47">
        <v>4</v>
      </c>
      <c r="F84" s="47">
        <v>6</v>
      </c>
      <c r="G84" s="47">
        <v>1</v>
      </c>
      <c r="H84" s="7" t="s">
        <v>24</v>
      </c>
      <c r="I84" s="47">
        <v>0</v>
      </c>
      <c r="J84" s="19">
        <v>5760000</v>
      </c>
      <c r="K84" s="15">
        <f t="shared" si="6"/>
        <v>5760000</v>
      </c>
      <c r="L84" s="47">
        <v>0</v>
      </c>
      <c r="M84" s="47">
        <v>0</v>
      </c>
      <c r="N84" s="17" t="s">
        <v>19</v>
      </c>
      <c r="O84" s="31" t="s">
        <v>20</v>
      </c>
      <c r="P84" s="17" t="s">
        <v>59</v>
      </c>
      <c r="Q84" s="47">
        <v>3822500</v>
      </c>
      <c r="R84" s="62" t="s">
        <v>60</v>
      </c>
      <c r="S84" s="93"/>
    </row>
    <row r="85" spans="1:19" ht="31.5" x14ac:dyDescent="0.25">
      <c r="A85" s="92"/>
      <c r="B85" s="67">
        <v>49121503</v>
      </c>
      <c r="C85" s="5" t="s">
        <v>63</v>
      </c>
      <c r="D85" s="47">
        <v>5</v>
      </c>
      <c r="E85" s="47">
        <v>5</v>
      </c>
      <c r="F85" s="47">
        <v>2</v>
      </c>
      <c r="G85" s="47">
        <v>1</v>
      </c>
      <c r="H85" s="7" t="s">
        <v>24</v>
      </c>
      <c r="I85" s="47">
        <v>0</v>
      </c>
      <c r="J85" s="19">
        <v>12000000</v>
      </c>
      <c r="K85" s="15">
        <f t="shared" si="6"/>
        <v>12000000</v>
      </c>
      <c r="L85" s="47">
        <v>0</v>
      </c>
      <c r="M85" s="47">
        <v>0</v>
      </c>
      <c r="N85" s="17" t="s">
        <v>19</v>
      </c>
      <c r="O85" s="31" t="s">
        <v>20</v>
      </c>
      <c r="P85" s="17" t="s">
        <v>59</v>
      </c>
      <c r="Q85" s="47">
        <v>3822500</v>
      </c>
      <c r="R85" s="62" t="s">
        <v>60</v>
      </c>
      <c r="S85" s="93"/>
    </row>
    <row r="86" spans="1:19" ht="31.5" x14ac:dyDescent="0.25">
      <c r="A86" s="92"/>
      <c r="B86" s="67">
        <v>40151601</v>
      </c>
      <c r="C86" s="5" t="s">
        <v>64</v>
      </c>
      <c r="D86" s="47">
        <v>3</v>
      </c>
      <c r="E86" s="47">
        <v>4</v>
      </c>
      <c r="F86" s="47">
        <v>2</v>
      </c>
      <c r="G86" s="47">
        <v>1</v>
      </c>
      <c r="H86" s="7" t="s">
        <v>18</v>
      </c>
      <c r="I86" s="47">
        <v>0</v>
      </c>
      <c r="J86" s="19">
        <v>480000000</v>
      </c>
      <c r="K86" s="15">
        <f t="shared" si="6"/>
        <v>480000000</v>
      </c>
      <c r="L86" s="47">
        <v>0</v>
      </c>
      <c r="M86" s="47">
        <v>0</v>
      </c>
      <c r="N86" s="17" t="s">
        <v>19</v>
      </c>
      <c r="O86" s="31" t="s">
        <v>20</v>
      </c>
      <c r="P86" s="17" t="s">
        <v>59</v>
      </c>
      <c r="Q86" s="47">
        <v>3822500</v>
      </c>
      <c r="R86" s="62" t="s">
        <v>60</v>
      </c>
      <c r="S86" s="93"/>
    </row>
    <row r="87" spans="1:19" ht="52.5" x14ac:dyDescent="0.25">
      <c r="A87" s="92"/>
      <c r="B87" s="67" t="s">
        <v>66</v>
      </c>
      <c r="C87" s="5" t="s">
        <v>65</v>
      </c>
      <c r="D87" s="47">
        <v>5</v>
      </c>
      <c r="E87" s="47">
        <v>6</v>
      </c>
      <c r="F87" s="47">
        <v>2</v>
      </c>
      <c r="G87" s="47">
        <v>1</v>
      </c>
      <c r="H87" s="7" t="s">
        <v>18</v>
      </c>
      <c r="I87" s="47">
        <v>0</v>
      </c>
      <c r="J87" s="19">
        <v>232000000</v>
      </c>
      <c r="K87" s="15">
        <f t="shared" si="6"/>
        <v>232000000</v>
      </c>
      <c r="L87" s="47">
        <v>0</v>
      </c>
      <c r="M87" s="47">
        <v>0</v>
      </c>
      <c r="N87" s="17" t="s">
        <v>19</v>
      </c>
      <c r="O87" s="31" t="s">
        <v>20</v>
      </c>
      <c r="P87" s="17" t="s">
        <v>59</v>
      </c>
      <c r="Q87" s="47">
        <v>3822500</v>
      </c>
      <c r="R87" s="62" t="s">
        <v>60</v>
      </c>
      <c r="S87" s="93"/>
    </row>
    <row r="88" spans="1:19" ht="52.5" x14ac:dyDescent="0.25">
      <c r="A88" s="92"/>
      <c r="B88" s="61" t="s">
        <v>67</v>
      </c>
      <c r="C88" s="5" t="s">
        <v>68</v>
      </c>
      <c r="D88" s="47">
        <v>3</v>
      </c>
      <c r="E88" s="47">
        <v>3</v>
      </c>
      <c r="F88" s="47">
        <v>10</v>
      </c>
      <c r="G88" s="47">
        <v>1</v>
      </c>
      <c r="H88" s="7" t="s">
        <v>24</v>
      </c>
      <c r="I88" s="47">
        <v>0</v>
      </c>
      <c r="J88" s="19">
        <v>28800000</v>
      </c>
      <c r="K88" s="15">
        <f t="shared" si="6"/>
        <v>28800000</v>
      </c>
      <c r="L88" s="47">
        <v>0</v>
      </c>
      <c r="M88" s="47">
        <v>0</v>
      </c>
      <c r="N88" s="17" t="s">
        <v>19</v>
      </c>
      <c r="O88" s="31" t="s">
        <v>20</v>
      </c>
      <c r="P88" s="17" t="s">
        <v>59</v>
      </c>
      <c r="Q88" s="47">
        <v>3822500</v>
      </c>
      <c r="R88" s="62" t="s">
        <v>60</v>
      </c>
      <c r="S88" s="93"/>
    </row>
    <row r="89" spans="1:19" ht="21" x14ac:dyDescent="0.25">
      <c r="A89" s="92"/>
      <c r="B89" s="61" t="s">
        <v>69</v>
      </c>
      <c r="C89" s="5" t="s">
        <v>70</v>
      </c>
      <c r="D89" s="47">
        <v>2</v>
      </c>
      <c r="E89" s="47">
        <v>2</v>
      </c>
      <c r="F89" s="47">
        <v>10</v>
      </c>
      <c r="G89" s="47">
        <v>1</v>
      </c>
      <c r="H89" s="7" t="s">
        <v>24</v>
      </c>
      <c r="I89" s="47">
        <v>0</v>
      </c>
      <c r="J89" s="19">
        <v>28800000</v>
      </c>
      <c r="K89" s="15">
        <f t="shared" si="6"/>
        <v>28800000</v>
      </c>
      <c r="L89" s="47">
        <v>0</v>
      </c>
      <c r="M89" s="47">
        <v>0</v>
      </c>
      <c r="N89" s="17" t="s">
        <v>19</v>
      </c>
      <c r="O89" s="31" t="s">
        <v>20</v>
      </c>
      <c r="P89" s="17" t="s">
        <v>59</v>
      </c>
      <c r="Q89" s="47">
        <v>3822500</v>
      </c>
      <c r="R89" s="62" t="s">
        <v>60</v>
      </c>
      <c r="S89" s="93"/>
    </row>
    <row r="90" spans="1:19" ht="31.5" x14ac:dyDescent="0.25">
      <c r="A90" s="92"/>
      <c r="B90" s="61" t="s">
        <v>71</v>
      </c>
      <c r="C90" s="5" t="s">
        <v>72</v>
      </c>
      <c r="D90" s="47">
        <v>4</v>
      </c>
      <c r="E90" s="47">
        <v>5</v>
      </c>
      <c r="F90" s="47">
        <v>10</v>
      </c>
      <c r="G90" s="47">
        <v>1</v>
      </c>
      <c r="H90" s="7" t="s">
        <v>18</v>
      </c>
      <c r="I90" s="47">
        <v>0</v>
      </c>
      <c r="J90" s="19">
        <v>110400000</v>
      </c>
      <c r="K90" s="15">
        <f t="shared" si="6"/>
        <v>110400000</v>
      </c>
      <c r="L90" s="47">
        <v>0</v>
      </c>
      <c r="M90" s="47">
        <v>0</v>
      </c>
      <c r="N90" s="17" t="s">
        <v>19</v>
      </c>
      <c r="O90" s="31" t="s">
        <v>20</v>
      </c>
      <c r="P90" s="17" t="s">
        <v>59</v>
      </c>
      <c r="Q90" s="47">
        <v>3822500</v>
      </c>
      <c r="R90" s="62" t="s">
        <v>60</v>
      </c>
      <c r="S90" s="93"/>
    </row>
    <row r="91" spans="1:19" ht="31.5" x14ac:dyDescent="0.25">
      <c r="A91" s="92"/>
      <c r="B91" s="61" t="s">
        <v>74</v>
      </c>
      <c r="C91" s="5" t="s">
        <v>73</v>
      </c>
      <c r="D91" s="47">
        <v>4</v>
      </c>
      <c r="E91" s="47">
        <v>5</v>
      </c>
      <c r="F91" s="47">
        <v>10</v>
      </c>
      <c r="G91" s="47">
        <v>1</v>
      </c>
      <c r="H91" s="7" t="s">
        <v>18</v>
      </c>
      <c r="I91" s="47">
        <v>0</v>
      </c>
      <c r="J91" s="19">
        <v>38400000</v>
      </c>
      <c r="K91" s="15">
        <f t="shared" si="6"/>
        <v>38400000</v>
      </c>
      <c r="L91" s="47">
        <v>0</v>
      </c>
      <c r="M91" s="47">
        <v>0</v>
      </c>
      <c r="N91" s="17" t="s">
        <v>19</v>
      </c>
      <c r="O91" s="31" t="s">
        <v>20</v>
      </c>
      <c r="P91" s="17" t="s">
        <v>59</v>
      </c>
      <c r="Q91" s="47">
        <v>3822500</v>
      </c>
      <c r="R91" s="62" t="s">
        <v>60</v>
      </c>
      <c r="S91" s="93"/>
    </row>
    <row r="92" spans="1:19" ht="31.5" x14ac:dyDescent="0.25">
      <c r="A92" s="92"/>
      <c r="B92" s="61">
        <v>78181500</v>
      </c>
      <c r="C92" s="5" t="s">
        <v>75</v>
      </c>
      <c r="D92" s="47">
        <v>8</v>
      </c>
      <c r="E92" s="47">
        <v>9</v>
      </c>
      <c r="F92" s="47">
        <v>4</v>
      </c>
      <c r="G92" s="47">
        <v>1</v>
      </c>
      <c r="H92" s="7" t="s">
        <v>76</v>
      </c>
      <c r="I92" s="47">
        <v>0</v>
      </c>
      <c r="J92" s="19">
        <v>840000000</v>
      </c>
      <c r="K92" s="15">
        <f t="shared" si="6"/>
        <v>840000000</v>
      </c>
      <c r="L92" s="47">
        <v>0</v>
      </c>
      <c r="M92" s="47">
        <v>0</v>
      </c>
      <c r="N92" s="17" t="s">
        <v>19</v>
      </c>
      <c r="O92" s="31" t="s">
        <v>20</v>
      </c>
      <c r="P92" s="17" t="s">
        <v>59</v>
      </c>
      <c r="Q92" s="47">
        <v>3822500</v>
      </c>
      <c r="R92" s="62" t="s">
        <v>60</v>
      </c>
      <c r="S92" s="93"/>
    </row>
    <row r="93" spans="1:19" ht="42" x14ac:dyDescent="0.25">
      <c r="A93" s="92"/>
      <c r="B93" s="69">
        <v>72101509</v>
      </c>
      <c r="C93" s="5" t="s">
        <v>77</v>
      </c>
      <c r="D93" s="47">
        <v>3</v>
      </c>
      <c r="E93" s="47">
        <v>4</v>
      </c>
      <c r="F93" s="47">
        <v>10</v>
      </c>
      <c r="G93" s="47">
        <v>1</v>
      </c>
      <c r="H93" s="7" t="s">
        <v>29</v>
      </c>
      <c r="I93" s="47">
        <v>0</v>
      </c>
      <c r="J93" s="19">
        <v>43200000</v>
      </c>
      <c r="K93" s="15">
        <f t="shared" si="6"/>
        <v>43200000</v>
      </c>
      <c r="L93" s="47">
        <v>0</v>
      </c>
      <c r="M93" s="47">
        <v>0</v>
      </c>
      <c r="N93" s="17" t="s">
        <v>19</v>
      </c>
      <c r="O93" s="31" t="s">
        <v>20</v>
      </c>
      <c r="P93" s="17" t="s">
        <v>59</v>
      </c>
      <c r="Q93" s="47">
        <v>3822500</v>
      </c>
      <c r="R93" s="62" t="s">
        <v>60</v>
      </c>
      <c r="S93" s="93"/>
    </row>
    <row r="94" spans="1:19" ht="31.5" x14ac:dyDescent="0.25">
      <c r="A94" s="92"/>
      <c r="B94" s="61">
        <v>72101509</v>
      </c>
      <c r="C94" s="5" t="s">
        <v>78</v>
      </c>
      <c r="D94" s="47">
        <v>2</v>
      </c>
      <c r="E94" s="47">
        <v>2</v>
      </c>
      <c r="F94" s="47">
        <v>10</v>
      </c>
      <c r="G94" s="47">
        <v>1</v>
      </c>
      <c r="H94" s="7" t="s">
        <v>79</v>
      </c>
      <c r="I94" s="47">
        <v>0</v>
      </c>
      <c r="J94" s="19">
        <v>144000000</v>
      </c>
      <c r="K94" s="15">
        <f t="shared" si="6"/>
        <v>144000000</v>
      </c>
      <c r="L94" s="47">
        <v>0</v>
      </c>
      <c r="M94" s="47">
        <v>0</v>
      </c>
      <c r="N94" s="17" t="s">
        <v>19</v>
      </c>
      <c r="O94" s="31" t="s">
        <v>20</v>
      </c>
      <c r="P94" s="17" t="s">
        <v>59</v>
      </c>
      <c r="Q94" s="47">
        <v>3822500</v>
      </c>
      <c r="R94" s="62" t="s">
        <v>60</v>
      </c>
      <c r="S94" s="93"/>
    </row>
    <row r="95" spans="1:19" ht="42" x14ac:dyDescent="0.25">
      <c r="A95" s="92"/>
      <c r="B95" s="61">
        <v>72101509</v>
      </c>
      <c r="C95" s="5" t="s">
        <v>80</v>
      </c>
      <c r="D95" s="23">
        <v>3</v>
      </c>
      <c r="E95" s="23">
        <v>3</v>
      </c>
      <c r="F95" s="47">
        <v>10</v>
      </c>
      <c r="G95" s="47">
        <v>1</v>
      </c>
      <c r="H95" s="7" t="s">
        <v>24</v>
      </c>
      <c r="I95" s="47">
        <v>0</v>
      </c>
      <c r="J95" s="19">
        <v>16000000</v>
      </c>
      <c r="K95" s="15">
        <f t="shared" si="6"/>
        <v>16000000</v>
      </c>
      <c r="L95" s="47">
        <v>0</v>
      </c>
      <c r="M95" s="47">
        <v>0</v>
      </c>
      <c r="N95" s="17" t="s">
        <v>19</v>
      </c>
      <c r="O95" s="31" t="s">
        <v>20</v>
      </c>
      <c r="P95" s="17" t="s">
        <v>59</v>
      </c>
      <c r="Q95" s="47">
        <v>3822500</v>
      </c>
      <c r="R95" s="62" t="s">
        <v>60</v>
      </c>
      <c r="S95" s="93"/>
    </row>
    <row r="96" spans="1:19" ht="42" x14ac:dyDescent="0.25">
      <c r="A96" s="92"/>
      <c r="B96" s="61">
        <v>72101509</v>
      </c>
      <c r="C96" s="5" t="s">
        <v>81</v>
      </c>
      <c r="D96" s="47">
        <v>3</v>
      </c>
      <c r="E96" s="47">
        <v>3</v>
      </c>
      <c r="F96" s="47">
        <v>10</v>
      </c>
      <c r="G96" s="47">
        <v>1</v>
      </c>
      <c r="H96" s="7" t="s">
        <v>79</v>
      </c>
      <c r="I96" s="47">
        <v>0</v>
      </c>
      <c r="J96" s="19">
        <v>144000000</v>
      </c>
      <c r="K96" s="15">
        <f t="shared" si="6"/>
        <v>144000000</v>
      </c>
      <c r="L96" s="47">
        <v>0</v>
      </c>
      <c r="M96" s="47">
        <v>0</v>
      </c>
      <c r="N96" s="17" t="s">
        <v>19</v>
      </c>
      <c r="O96" s="31" t="s">
        <v>20</v>
      </c>
      <c r="P96" s="17" t="s">
        <v>59</v>
      </c>
      <c r="Q96" s="47">
        <v>3822500</v>
      </c>
      <c r="R96" s="62" t="s">
        <v>60</v>
      </c>
      <c r="S96" s="93"/>
    </row>
    <row r="97" spans="1:19" ht="31.5" x14ac:dyDescent="0.25">
      <c r="A97" s="92"/>
      <c r="B97" s="61">
        <v>72101509</v>
      </c>
      <c r="C97" s="5" t="s">
        <v>217</v>
      </c>
      <c r="D97" s="47">
        <v>4</v>
      </c>
      <c r="E97" s="47">
        <v>4</v>
      </c>
      <c r="F97" s="47">
        <v>10</v>
      </c>
      <c r="G97" s="47">
        <v>1</v>
      </c>
      <c r="H97" s="7" t="s">
        <v>24</v>
      </c>
      <c r="I97" s="47">
        <v>0</v>
      </c>
      <c r="J97" s="19">
        <f>28800000-8800000</f>
        <v>20000000</v>
      </c>
      <c r="K97" s="15">
        <f t="shared" si="6"/>
        <v>20000000</v>
      </c>
      <c r="L97" s="47">
        <v>0</v>
      </c>
      <c r="M97" s="47">
        <v>0</v>
      </c>
      <c r="N97" s="17" t="s">
        <v>19</v>
      </c>
      <c r="O97" s="31" t="s">
        <v>20</v>
      </c>
      <c r="P97" s="17" t="s">
        <v>59</v>
      </c>
      <c r="Q97" s="47">
        <v>3822500</v>
      </c>
      <c r="R97" s="62" t="s">
        <v>60</v>
      </c>
      <c r="S97" s="93"/>
    </row>
    <row r="98" spans="1:19" ht="31.5" x14ac:dyDescent="0.25">
      <c r="A98" s="92"/>
      <c r="B98" s="67">
        <v>25174800</v>
      </c>
      <c r="C98" s="46" t="s">
        <v>83</v>
      </c>
      <c r="D98" s="47">
        <v>7</v>
      </c>
      <c r="E98" s="47">
        <v>7</v>
      </c>
      <c r="F98" s="47">
        <v>2</v>
      </c>
      <c r="G98" s="47">
        <v>1</v>
      </c>
      <c r="H98" s="7" t="s">
        <v>24</v>
      </c>
      <c r="I98" s="47">
        <v>0</v>
      </c>
      <c r="J98" s="19">
        <v>16000000</v>
      </c>
      <c r="K98" s="15">
        <f t="shared" si="6"/>
        <v>16000000</v>
      </c>
      <c r="L98" s="47">
        <v>0</v>
      </c>
      <c r="M98" s="47">
        <v>0</v>
      </c>
      <c r="N98" s="17" t="s">
        <v>19</v>
      </c>
      <c r="O98" s="31" t="s">
        <v>20</v>
      </c>
      <c r="P98" s="17" t="s">
        <v>59</v>
      </c>
      <c r="Q98" s="47">
        <v>3822500</v>
      </c>
      <c r="R98" s="62" t="s">
        <v>60</v>
      </c>
      <c r="S98" s="93"/>
    </row>
    <row r="99" spans="1:19" ht="42" x14ac:dyDescent="0.25">
      <c r="A99" s="92"/>
      <c r="B99" s="67" t="s">
        <v>152</v>
      </c>
      <c r="C99" s="11" t="s">
        <v>190</v>
      </c>
      <c r="D99" s="47">
        <v>5</v>
      </c>
      <c r="E99" s="47">
        <v>6</v>
      </c>
      <c r="F99" s="47">
        <v>10</v>
      </c>
      <c r="G99" s="47">
        <v>1</v>
      </c>
      <c r="H99" s="47" t="s">
        <v>18</v>
      </c>
      <c r="I99" s="47">
        <v>0</v>
      </c>
      <c r="J99" s="24">
        <f>196800000</f>
        <v>196800000</v>
      </c>
      <c r="K99" s="15">
        <f t="shared" si="6"/>
        <v>196800000</v>
      </c>
      <c r="L99" s="47">
        <v>0</v>
      </c>
      <c r="M99" s="47">
        <v>0</v>
      </c>
      <c r="N99" s="17" t="s">
        <v>19</v>
      </c>
      <c r="O99" s="31" t="s">
        <v>20</v>
      </c>
      <c r="P99" s="17" t="s">
        <v>59</v>
      </c>
      <c r="Q99" s="47">
        <v>3822500</v>
      </c>
      <c r="R99" s="62" t="s">
        <v>60</v>
      </c>
      <c r="S99" s="93"/>
    </row>
    <row r="100" spans="1:19" ht="42" x14ac:dyDescent="0.25">
      <c r="A100" s="92"/>
      <c r="B100" s="67" t="s">
        <v>153</v>
      </c>
      <c r="C100" s="46" t="s">
        <v>84</v>
      </c>
      <c r="D100" s="47">
        <v>3</v>
      </c>
      <c r="E100" s="47">
        <v>4</v>
      </c>
      <c r="F100" s="47">
        <v>10</v>
      </c>
      <c r="G100" s="47">
        <v>1</v>
      </c>
      <c r="H100" s="7" t="s">
        <v>18</v>
      </c>
      <c r="I100" s="47">
        <v>0</v>
      </c>
      <c r="J100" s="19">
        <v>37440000</v>
      </c>
      <c r="K100" s="15">
        <f t="shared" si="6"/>
        <v>37440000</v>
      </c>
      <c r="L100" s="47">
        <v>0</v>
      </c>
      <c r="M100" s="47">
        <v>0</v>
      </c>
      <c r="N100" s="17" t="s">
        <v>19</v>
      </c>
      <c r="O100" s="31" t="s">
        <v>20</v>
      </c>
      <c r="P100" s="17" t="s">
        <v>59</v>
      </c>
      <c r="Q100" s="47">
        <v>3822500</v>
      </c>
      <c r="R100" s="62" t="s">
        <v>60</v>
      </c>
      <c r="S100" s="93"/>
    </row>
    <row r="101" spans="1:19" ht="73.5" x14ac:dyDescent="0.25">
      <c r="A101" s="92"/>
      <c r="B101" s="67" t="s">
        <v>154</v>
      </c>
      <c r="C101" s="46" t="s">
        <v>85</v>
      </c>
      <c r="D101" s="47">
        <v>3</v>
      </c>
      <c r="E101" s="47">
        <v>4</v>
      </c>
      <c r="F101" s="47">
        <v>10</v>
      </c>
      <c r="G101" s="47">
        <v>1</v>
      </c>
      <c r="H101" s="7" t="s">
        <v>18</v>
      </c>
      <c r="I101" s="47">
        <v>0</v>
      </c>
      <c r="J101" s="19">
        <v>140000000</v>
      </c>
      <c r="K101" s="15">
        <f t="shared" si="6"/>
        <v>140000000</v>
      </c>
      <c r="L101" s="47">
        <v>0</v>
      </c>
      <c r="M101" s="47">
        <v>0</v>
      </c>
      <c r="N101" s="17" t="s">
        <v>19</v>
      </c>
      <c r="O101" s="31" t="s">
        <v>20</v>
      </c>
      <c r="P101" s="17" t="s">
        <v>59</v>
      </c>
      <c r="Q101" s="47">
        <v>3822500</v>
      </c>
      <c r="R101" s="62" t="s">
        <v>60</v>
      </c>
      <c r="S101" s="93"/>
    </row>
    <row r="102" spans="1:19" ht="42" x14ac:dyDescent="0.25">
      <c r="A102" s="92"/>
      <c r="B102" s="67" t="s">
        <v>155</v>
      </c>
      <c r="C102" s="46" t="s">
        <v>86</v>
      </c>
      <c r="D102" s="47">
        <v>4</v>
      </c>
      <c r="E102" s="47">
        <v>5</v>
      </c>
      <c r="F102" s="47">
        <v>10</v>
      </c>
      <c r="G102" s="47">
        <v>1</v>
      </c>
      <c r="H102" s="7" t="s">
        <v>18</v>
      </c>
      <c r="I102" s="47">
        <v>0</v>
      </c>
      <c r="J102" s="19">
        <v>244000000</v>
      </c>
      <c r="K102" s="15">
        <f t="shared" si="6"/>
        <v>244000000</v>
      </c>
      <c r="L102" s="47">
        <v>0</v>
      </c>
      <c r="M102" s="47">
        <v>0</v>
      </c>
      <c r="N102" s="17" t="s">
        <v>19</v>
      </c>
      <c r="O102" s="31" t="s">
        <v>20</v>
      </c>
      <c r="P102" s="17" t="s">
        <v>59</v>
      </c>
      <c r="Q102" s="47">
        <v>3822500</v>
      </c>
      <c r="R102" s="62" t="s">
        <v>60</v>
      </c>
      <c r="S102" s="93"/>
    </row>
    <row r="103" spans="1:19" ht="21" x14ac:dyDescent="0.25">
      <c r="A103" s="92"/>
      <c r="B103" s="67" t="s">
        <v>88</v>
      </c>
      <c r="C103" s="46" t="s">
        <v>87</v>
      </c>
      <c r="D103" s="47">
        <v>4</v>
      </c>
      <c r="E103" s="47">
        <v>5</v>
      </c>
      <c r="F103" s="47">
        <v>10</v>
      </c>
      <c r="G103" s="47">
        <v>1</v>
      </c>
      <c r="H103" s="7" t="s">
        <v>18</v>
      </c>
      <c r="I103" s="47">
        <v>0</v>
      </c>
      <c r="J103" s="19">
        <v>220800000</v>
      </c>
      <c r="K103" s="18">
        <f t="shared" si="6"/>
        <v>220800000</v>
      </c>
      <c r="L103" s="47">
        <v>0</v>
      </c>
      <c r="M103" s="47">
        <v>0</v>
      </c>
      <c r="N103" s="17" t="s">
        <v>19</v>
      </c>
      <c r="O103" s="31" t="s">
        <v>20</v>
      </c>
      <c r="P103" s="17" t="s">
        <v>59</v>
      </c>
      <c r="Q103" s="47">
        <v>3822500</v>
      </c>
      <c r="R103" s="62" t="s">
        <v>60</v>
      </c>
      <c r="S103" s="93"/>
    </row>
    <row r="104" spans="1:19" ht="42" x14ac:dyDescent="0.25">
      <c r="A104" s="92"/>
      <c r="B104" s="67" t="s">
        <v>89</v>
      </c>
      <c r="C104" s="5" t="s">
        <v>90</v>
      </c>
      <c r="D104" s="47">
        <v>4</v>
      </c>
      <c r="E104" s="47">
        <v>4</v>
      </c>
      <c r="F104" s="47">
        <v>2</v>
      </c>
      <c r="G104" s="47">
        <v>1</v>
      </c>
      <c r="H104" s="7" t="s">
        <v>24</v>
      </c>
      <c r="I104" s="47">
        <v>0</v>
      </c>
      <c r="J104" s="14">
        <v>24000000</v>
      </c>
      <c r="K104" s="15">
        <f t="shared" si="6"/>
        <v>24000000</v>
      </c>
      <c r="L104" s="47">
        <v>0</v>
      </c>
      <c r="M104" s="47">
        <v>0</v>
      </c>
      <c r="N104" s="17" t="s">
        <v>19</v>
      </c>
      <c r="O104" s="31" t="s">
        <v>20</v>
      </c>
      <c r="P104" s="17" t="s">
        <v>91</v>
      </c>
      <c r="Q104" s="47">
        <v>3822500</v>
      </c>
      <c r="R104" s="62" t="s">
        <v>92</v>
      </c>
      <c r="S104" s="93"/>
    </row>
    <row r="105" spans="1:19" ht="63" x14ac:dyDescent="0.25">
      <c r="A105" s="92"/>
      <c r="B105" s="67" t="s">
        <v>93</v>
      </c>
      <c r="C105" s="5" t="s">
        <v>94</v>
      </c>
      <c r="D105" s="47">
        <v>2</v>
      </c>
      <c r="E105" s="47">
        <v>3</v>
      </c>
      <c r="F105" s="47">
        <v>10</v>
      </c>
      <c r="G105" s="47">
        <v>1</v>
      </c>
      <c r="H105" s="7" t="s">
        <v>76</v>
      </c>
      <c r="I105" s="47">
        <v>0</v>
      </c>
      <c r="J105" s="14">
        <v>1451000000</v>
      </c>
      <c r="K105" s="15">
        <f t="shared" si="6"/>
        <v>1451000000</v>
      </c>
      <c r="L105" s="47">
        <v>0</v>
      </c>
      <c r="M105" s="47">
        <v>0</v>
      </c>
      <c r="N105" s="17" t="s">
        <v>19</v>
      </c>
      <c r="O105" s="31" t="s">
        <v>20</v>
      </c>
      <c r="P105" s="17" t="s">
        <v>91</v>
      </c>
      <c r="Q105" s="47">
        <v>3822500</v>
      </c>
      <c r="R105" s="62" t="s">
        <v>92</v>
      </c>
      <c r="S105" s="93"/>
    </row>
    <row r="106" spans="1:19" ht="105" x14ac:dyDescent="0.25">
      <c r="A106" s="92"/>
      <c r="B106" s="67" t="s">
        <v>95</v>
      </c>
      <c r="C106" s="5" t="s">
        <v>96</v>
      </c>
      <c r="D106" s="47">
        <v>3</v>
      </c>
      <c r="E106" s="47">
        <v>4</v>
      </c>
      <c r="F106" s="47">
        <v>8</v>
      </c>
      <c r="G106" s="47">
        <v>1</v>
      </c>
      <c r="H106" s="7" t="s">
        <v>18</v>
      </c>
      <c r="I106" s="47">
        <v>0</v>
      </c>
      <c r="J106" s="14">
        <v>160000000</v>
      </c>
      <c r="K106" s="15">
        <f t="shared" si="6"/>
        <v>160000000</v>
      </c>
      <c r="L106" s="47">
        <v>0</v>
      </c>
      <c r="M106" s="47">
        <v>0</v>
      </c>
      <c r="N106" s="17" t="s">
        <v>19</v>
      </c>
      <c r="O106" s="31" t="s">
        <v>20</v>
      </c>
      <c r="P106" s="17" t="s">
        <v>91</v>
      </c>
      <c r="Q106" s="47">
        <v>3822500</v>
      </c>
      <c r="R106" s="62" t="s">
        <v>92</v>
      </c>
      <c r="S106" s="93"/>
    </row>
    <row r="107" spans="1:19" ht="52.5" x14ac:dyDescent="0.25">
      <c r="A107" s="92"/>
      <c r="B107" s="67" t="s">
        <v>97</v>
      </c>
      <c r="C107" s="5" t="s">
        <v>98</v>
      </c>
      <c r="D107" s="47">
        <v>3</v>
      </c>
      <c r="E107" s="47">
        <v>4</v>
      </c>
      <c r="F107" s="47">
        <v>11</v>
      </c>
      <c r="G107" s="47">
        <v>1</v>
      </c>
      <c r="H107" s="7" t="s">
        <v>29</v>
      </c>
      <c r="I107" s="47">
        <v>0</v>
      </c>
      <c r="J107" s="14">
        <v>40000000</v>
      </c>
      <c r="K107" s="15">
        <f t="shared" si="6"/>
        <v>40000000</v>
      </c>
      <c r="L107" s="47">
        <v>0</v>
      </c>
      <c r="M107" s="47">
        <v>0</v>
      </c>
      <c r="N107" s="17" t="s">
        <v>19</v>
      </c>
      <c r="O107" s="31" t="s">
        <v>20</v>
      </c>
      <c r="P107" s="17" t="s">
        <v>91</v>
      </c>
      <c r="Q107" s="47">
        <v>3822500</v>
      </c>
      <c r="R107" s="62" t="s">
        <v>92</v>
      </c>
      <c r="S107" s="93"/>
    </row>
    <row r="108" spans="1:19" ht="52.5" x14ac:dyDescent="0.25">
      <c r="A108" s="92"/>
      <c r="B108" s="67" t="s">
        <v>99</v>
      </c>
      <c r="C108" s="5" t="s">
        <v>100</v>
      </c>
      <c r="D108" s="47">
        <v>4</v>
      </c>
      <c r="E108" s="47">
        <v>5</v>
      </c>
      <c r="F108" s="47">
        <v>6</v>
      </c>
      <c r="G108" s="47">
        <v>1</v>
      </c>
      <c r="H108" s="7" t="s">
        <v>29</v>
      </c>
      <c r="I108" s="47">
        <v>0</v>
      </c>
      <c r="J108" s="14">
        <v>96600000</v>
      </c>
      <c r="K108" s="15">
        <f t="shared" si="6"/>
        <v>96600000</v>
      </c>
      <c r="L108" s="47">
        <v>0</v>
      </c>
      <c r="M108" s="47">
        <v>0</v>
      </c>
      <c r="N108" s="17" t="s">
        <v>19</v>
      </c>
      <c r="O108" s="31" t="s">
        <v>20</v>
      </c>
      <c r="P108" s="17" t="s">
        <v>91</v>
      </c>
      <c r="Q108" s="47">
        <v>3822500</v>
      </c>
      <c r="R108" s="62" t="s">
        <v>92</v>
      </c>
      <c r="S108" s="93"/>
    </row>
    <row r="109" spans="1:19" ht="42" x14ac:dyDescent="0.25">
      <c r="A109" s="92"/>
      <c r="B109" s="67" t="s">
        <v>101</v>
      </c>
      <c r="C109" s="11" t="s">
        <v>190</v>
      </c>
      <c r="D109" s="47">
        <v>5</v>
      </c>
      <c r="E109" s="47">
        <v>6</v>
      </c>
      <c r="F109" s="47">
        <v>10</v>
      </c>
      <c r="G109" s="47">
        <v>1</v>
      </c>
      <c r="H109" s="7" t="s">
        <v>18</v>
      </c>
      <c r="I109" s="47">
        <v>0</v>
      </c>
      <c r="J109" s="14">
        <v>192000000</v>
      </c>
      <c r="K109" s="15">
        <f t="shared" si="6"/>
        <v>192000000</v>
      </c>
      <c r="L109" s="47">
        <v>0</v>
      </c>
      <c r="M109" s="47">
        <v>0</v>
      </c>
      <c r="N109" s="17" t="s">
        <v>19</v>
      </c>
      <c r="O109" s="31" t="s">
        <v>20</v>
      </c>
      <c r="P109" s="17" t="s">
        <v>91</v>
      </c>
      <c r="Q109" s="47">
        <v>3822500</v>
      </c>
      <c r="R109" s="62" t="s">
        <v>92</v>
      </c>
      <c r="S109" s="93"/>
    </row>
    <row r="110" spans="1:19" ht="42" x14ac:dyDescent="0.25">
      <c r="A110" s="92"/>
      <c r="B110" s="67">
        <v>78111502</v>
      </c>
      <c r="C110" s="46" t="s">
        <v>102</v>
      </c>
      <c r="D110" s="47">
        <v>6</v>
      </c>
      <c r="E110" s="47">
        <v>6</v>
      </c>
      <c r="F110" s="47">
        <v>8</v>
      </c>
      <c r="G110" s="47">
        <v>1</v>
      </c>
      <c r="H110" s="7" t="s">
        <v>58</v>
      </c>
      <c r="I110" s="47">
        <v>0</v>
      </c>
      <c r="J110" s="19">
        <v>56000000</v>
      </c>
      <c r="K110" s="18">
        <f t="shared" si="6"/>
        <v>56000000</v>
      </c>
      <c r="L110" s="47">
        <v>0</v>
      </c>
      <c r="M110" s="47">
        <v>0</v>
      </c>
      <c r="N110" s="17" t="s">
        <v>19</v>
      </c>
      <c r="O110" s="31" t="s">
        <v>20</v>
      </c>
      <c r="P110" s="17" t="s">
        <v>91</v>
      </c>
      <c r="Q110" s="47">
        <v>3822500</v>
      </c>
      <c r="R110" s="62" t="s">
        <v>92</v>
      </c>
      <c r="S110" s="93"/>
    </row>
    <row r="111" spans="1:19" ht="22.5" x14ac:dyDescent="0.25">
      <c r="A111" s="92"/>
      <c r="B111" s="68">
        <v>95101800</v>
      </c>
      <c r="C111" s="5" t="s">
        <v>218</v>
      </c>
      <c r="D111" s="47">
        <v>4</v>
      </c>
      <c r="E111" s="47">
        <v>4</v>
      </c>
      <c r="F111" s="47">
        <v>2</v>
      </c>
      <c r="G111" s="47">
        <v>1</v>
      </c>
      <c r="H111" s="40" t="s">
        <v>79</v>
      </c>
      <c r="I111" s="47">
        <v>0</v>
      </c>
      <c r="J111" s="16">
        <v>850000000</v>
      </c>
      <c r="K111" s="15">
        <f t="shared" si="6"/>
        <v>850000000</v>
      </c>
      <c r="L111" s="47">
        <v>0</v>
      </c>
      <c r="M111" s="47">
        <v>0</v>
      </c>
      <c r="N111" s="17" t="s">
        <v>19</v>
      </c>
      <c r="O111" s="31" t="s">
        <v>20</v>
      </c>
      <c r="P111" s="17" t="s">
        <v>103</v>
      </c>
      <c r="Q111" s="47">
        <v>3822500</v>
      </c>
      <c r="R111" s="60" t="s">
        <v>309</v>
      </c>
      <c r="S111" s="93"/>
    </row>
    <row r="112" spans="1:19" ht="22.5" x14ac:dyDescent="0.25">
      <c r="A112" s="92"/>
      <c r="B112" s="67">
        <v>72121400</v>
      </c>
      <c r="C112" s="5" t="s">
        <v>219</v>
      </c>
      <c r="D112" s="47">
        <v>5</v>
      </c>
      <c r="E112" s="47">
        <v>6</v>
      </c>
      <c r="F112" s="47">
        <v>10</v>
      </c>
      <c r="G112" s="47">
        <v>1</v>
      </c>
      <c r="H112" s="40" t="s">
        <v>76</v>
      </c>
      <c r="I112" s="47">
        <v>0</v>
      </c>
      <c r="J112" s="16">
        <v>4000000000</v>
      </c>
      <c r="K112" s="15">
        <f t="shared" si="6"/>
        <v>4000000000</v>
      </c>
      <c r="L112" s="47">
        <v>0</v>
      </c>
      <c r="M112" s="47">
        <v>0</v>
      </c>
      <c r="N112" s="17" t="s">
        <v>19</v>
      </c>
      <c r="O112" s="31" t="s">
        <v>20</v>
      </c>
      <c r="P112" s="17" t="s">
        <v>103</v>
      </c>
      <c r="Q112" s="47">
        <v>3822500</v>
      </c>
      <c r="R112" s="60" t="s">
        <v>309</v>
      </c>
      <c r="S112" s="93"/>
    </row>
    <row r="113" spans="1:19" ht="22.5" x14ac:dyDescent="0.25">
      <c r="A113" s="92"/>
      <c r="B113" s="67">
        <v>81101500</v>
      </c>
      <c r="C113" s="5" t="s">
        <v>220</v>
      </c>
      <c r="D113" s="47">
        <v>5</v>
      </c>
      <c r="E113" s="47">
        <v>5</v>
      </c>
      <c r="F113" s="47">
        <v>10</v>
      </c>
      <c r="G113" s="47">
        <v>1</v>
      </c>
      <c r="H113" s="40" t="s">
        <v>107</v>
      </c>
      <c r="I113" s="47">
        <v>0</v>
      </c>
      <c r="J113" s="16">
        <v>400000000</v>
      </c>
      <c r="K113" s="15">
        <f t="shared" ref="K113:K134" si="7">J113</f>
        <v>400000000</v>
      </c>
      <c r="L113" s="47">
        <v>0</v>
      </c>
      <c r="M113" s="47">
        <v>0</v>
      </c>
      <c r="N113" s="17" t="s">
        <v>19</v>
      </c>
      <c r="O113" s="31" t="s">
        <v>20</v>
      </c>
      <c r="P113" s="17" t="s">
        <v>103</v>
      </c>
      <c r="Q113" s="47">
        <v>3822500</v>
      </c>
      <c r="R113" s="60" t="s">
        <v>309</v>
      </c>
      <c r="S113" s="93"/>
    </row>
    <row r="114" spans="1:19" ht="31.5" x14ac:dyDescent="0.25">
      <c r="A114" s="92"/>
      <c r="B114" s="67">
        <v>72121400</v>
      </c>
      <c r="C114" s="5" t="s">
        <v>221</v>
      </c>
      <c r="D114" s="47">
        <v>6</v>
      </c>
      <c r="E114" s="47">
        <v>7</v>
      </c>
      <c r="F114" s="47">
        <v>10</v>
      </c>
      <c r="G114" s="47">
        <v>1</v>
      </c>
      <c r="H114" s="40" t="s">
        <v>76</v>
      </c>
      <c r="I114" s="47">
        <v>0</v>
      </c>
      <c r="J114" s="16">
        <v>2240000000</v>
      </c>
      <c r="K114" s="15">
        <f t="shared" si="7"/>
        <v>2240000000</v>
      </c>
      <c r="L114" s="47">
        <v>0</v>
      </c>
      <c r="M114" s="47">
        <v>0</v>
      </c>
      <c r="N114" s="17" t="s">
        <v>19</v>
      </c>
      <c r="O114" s="31" t="s">
        <v>20</v>
      </c>
      <c r="P114" s="17" t="s">
        <v>103</v>
      </c>
      <c r="Q114" s="47">
        <v>3822500</v>
      </c>
      <c r="R114" s="60" t="s">
        <v>309</v>
      </c>
      <c r="S114" s="93"/>
    </row>
    <row r="115" spans="1:19" ht="31.5" x14ac:dyDescent="0.25">
      <c r="A115" s="92"/>
      <c r="B115" s="67">
        <v>81101500</v>
      </c>
      <c r="C115" s="5" t="s">
        <v>222</v>
      </c>
      <c r="D115" s="47">
        <v>6</v>
      </c>
      <c r="E115" s="47">
        <v>6</v>
      </c>
      <c r="F115" s="47">
        <v>10</v>
      </c>
      <c r="G115" s="47">
        <v>1</v>
      </c>
      <c r="H115" s="40" t="s">
        <v>107</v>
      </c>
      <c r="I115" s="47">
        <v>0</v>
      </c>
      <c r="J115" s="16">
        <v>225000000</v>
      </c>
      <c r="K115" s="15">
        <f t="shared" si="7"/>
        <v>225000000</v>
      </c>
      <c r="L115" s="47">
        <v>0</v>
      </c>
      <c r="M115" s="47">
        <v>0</v>
      </c>
      <c r="N115" s="17" t="s">
        <v>19</v>
      </c>
      <c r="O115" s="31" t="s">
        <v>20</v>
      </c>
      <c r="P115" s="17" t="s">
        <v>103</v>
      </c>
      <c r="Q115" s="47">
        <v>3822500</v>
      </c>
      <c r="R115" s="60" t="s">
        <v>309</v>
      </c>
      <c r="S115" s="93"/>
    </row>
    <row r="116" spans="1:19" ht="31.5" x14ac:dyDescent="0.25">
      <c r="A116" s="92"/>
      <c r="B116" s="67">
        <v>72101500</v>
      </c>
      <c r="C116" s="5" t="s">
        <v>106</v>
      </c>
      <c r="D116" s="47">
        <v>2</v>
      </c>
      <c r="E116" s="47">
        <v>3</v>
      </c>
      <c r="F116" s="47">
        <v>6</v>
      </c>
      <c r="G116" s="47">
        <v>1</v>
      </c>
      <c r="H116" s="40" t="s">
        <v>76</v>
      </c>
      <c r="I116" s="47">
        <v>0</v>
      </c>
      <c r="J116" s="52">
        <v>384800000</v>
      </c>
      <c r="K116" s="15">
        <f t="shared" si="7"/>
        <v>384800000</v>
      </c>
      <c r="L116" s="47">
        <v>0</v>
      </c>
      <c r="M116" s="47">
        <v>0</v>
      </c>
      <c r="N116" s="17" t="s">
        <v>19</v>
      </c>
      <c r="O116" s="31" t="s">
        <v>20</v>
      </c>
      <c r="P116" s="17" t="s">
        <v>103</v>
      </c>
      <c r="Q116" s="47">
        <v>3822500</v>
      </c>
      <c r="R116" s="60" t="s">
        <v>309</v>
      </c>
      <c r="S116" s="93"/>
    </row>
    <row r="117" spans="1:19" ht="22.5" x14ac:dyDescent="0.25">
      <c r="A117" s="92"/>
      <c r="B117" s="67">
        <v>81101500</v>
      </c>
      <c r="C117" s="5" t="s">
        <v>223</v>
      </c>
      <c r="D117" s="47">
        <v>9</v>
      </c>
      <c r="E117" s="47">
        <v>9</v>
      </c>
      <c r="F117" s="47">
        <v>10</v>
      </c>
      <c r="G117" s="47">
        <v>1</v>
      </c>
      <c r="H117" s="40" t="s">
        <v>107</v>
      </c>
      <c r="I117" s="47">
        <v>0</v>
      </c>
      <c r="J117" s="16">
        <v>850000000</v>
      </c>
      <c r="K117" s="15">
        <f t="shared" si="7"/>
        <v>850000000</v>
      </c>
      <c r="L117" s="47">
        <v>0</v>
      </c>
      <c r="M117" s="47">
        <v>0</v>
      </c>
      <c r="N117" s="17" t="s">
        <v>19</v>
      </c>
      <c r="O117" s="31" t="s">
        <v>20</v>
      </c>
      <c r="P117" s="17" t="s">
        <v>103</v>
      </c>
      <c r="Q117" s="47">
        <v>3822500</v>
      </c>
      <c r="R117" s="60" t="s">
        <v>309</v>
      </c>
      <c r="S117" s="93"/>
    </row>
    <row r="118" spans="1:19" ht="22.5" x14ac:dyDescent="0.25">
      <c r="A118" s="92"/>
      <c r="B118" s="67">
        <v>81101500</v>
      </c>
      <c r="C118" s="5" t="s">
        <v>224</v>
      </c>
      <c r="D118" s="47">
        <v>9</v>
      </c>
      <c r="E118" s="47">
        <v>9</v>
      </c>
      <c r="F118" s="47">
        <v>10</v>
      </c>
      <c r="G118" s="47">
        <v>1</v>
      </c>
      <c r="H118" s="40" t="s">
        <v>107</v>
      </c>
      <c r="I118" s="47">
        <v>0</v>
      </c>
      <c r="J118" s="16">
        <v>850000000</v>
      </c>
      <c r="K118" s="15">
        <f t="shared" si="7"/>
        <v>850000000</v>
      </c>
      <c r="L118" s="47">
        <v>0</v>
      </c>
      <c r="M118" s="47">
        <v>0</v>
      </c>
      <c r="N118" s="17" t="s">
        <v>19</v>
      </c>
      <c r="O118" s="31" t="s">
        <v>20</v>
      </c>
      <c r="P118" s="17" t="s">
        <v>103</v>
      </c>
      <c r="Q118" s="47">
        <v>3822500</v>
      </c>
      <c r="R118" s="60" t="s">
        <v>309</v>
      </c>
      <c r="S118" s="93"/>
    </row>
    <row r="119" spans="1:19" ht="73.5" x14ac:dyDescent="0.25">
      <c r="A119" s="92"/>
      <c r="B119" s="68" t="s">
        <v>113</v>
      </c>
      <c r="C119" s="5" t="s">
        <v>112</v>
      </c>
      <c r="D119" s="47">
        <v>4</v>
      </c>
      <c r="E119" s="47">
        <v>5</v>
      </c>
      <c r="F119" s="47">
        <v>12</v>
      </c>
      <c r="G119" s="47">
        <v>1</v>
      </c>
      <c r="H119" s="7" t="s">
        <v>18</v>
      </c>
      <c r="I119" s="47">
        <v>0</v>
      </c>
      <c r="J119" s="16">
        <v>340000000</v>
      </c>
      <c r="K119" s="15">
        <f t="shared" si="7"/>
        <v>340000000</v>
      </c>
      <c r="L119" s="47">
        <v>0</v>
      </c>
      <c r="M119" s="47">
        <v>0</v>
      </c>
      <c r="N119" s="17" t="s">
        <v>19</v>
      </c>
      <c r="O119" s="31" t="s">
        <v>20</v>
      </c>
      <c r="P119" s="17" t="s">
        <v>103</v>
      </c>
      <c r="Q119" s="47">
        <v>3822500</v>
      </c>
      <c r="R119" s="60" t="s">
        <v>309</v>
      </c>
      <c r="S119" s="93"/>
    </row>
    <row r="120" spans="1:19" ht="52.5" x14ac:dyDescent="0.25">
      <c r="A120" s="92"/>
      <c r="B120" s="67" t="s">
        <v>230</v>
      </c>
      <c r="C120" s="5" t="s">
        <v>118</v>
      </c>
      <c r="D120" s="10">
        <v>3</v>
      </c>
      <c r="E120" s="10">
        <v>4</v>
      </c>
      <c r="F120" s="47">
        <v>9</v>
      </c>
      <c r="G120" s="47">
        <v>1</v>
      </c>
      <c r="H120" s="7" t="s">
        <v>29</v>
      </c>
      <c r="I120" s="47">
        <v>0</v>
      </c>
      <c r="J120" s="16">
        <v>170000000</v>
      </c>
      <c r="K120" s="15">
        <f t="shared" si="7"/>
        <v>170000000</v>
      </c>
      <c r="L120" s="47">
        <v>0</v>
      </c>
      <c r="M120" s="47">
        <v>0</v>
      </c>
      <c r="N120" s="17" t="s">
        <v>19</v>
      </c>
      <c r="O120" s="31" t="s">
        <v>20</v>
      </c>
      <c r="P120" s="17" t="s">
        <v>119</v>
      </c>
      <c r="Q120" s="47">
        <v>3822500</v>
      </c>
      <c r="R120" s="62" t="s">
        <v>120</v>
      </c>
      <c r="S120" s="93"/>
    </row>
    <row r="121" spans="1:19" ht="31.5" x14ac:dyDescent="0.25">
      <c r="A121" s="92"/>
      <c r="B121" s="67" t="s">
        <v>231</v>
      </c>
      <c r="C121" s="5" t="s">
        <v>121</v>
      </c>
      <c r="D121" s="47">
        <v>5</v>
      </c>
      <c r="E121" s="47">
        <v>6</v>
      </c>
      <c r="F121" s="47">
        <v>3</v>
      </c>
      <c r="G121" s="47">
        <v>1</v>
      </c>
      <c r="H121" s="7" t="s">
        <v>18</v>
      </c>
      <c r="I121" s="47">
        <v>0</v>
      </c>
      <c r="J121" s="16">
        <v>80000000</v>
      </c>
      <c r="K121" s="15">
        <f t="shared" si="7"/>
        <v>80000000</v>
      </c>
      <c r="L121" s="47">
        <v>0</v>
      </c>
      <c r="M121" s="47">
        <v>0</v>
      </c>
      <c r="N121" s="17" t="s">
        <v>19</v>
      </c>
      <c r="O121" s="31" t="s">
        <v>20</v>
      </c>
      <c r="P121" s="17" t="s">
        <v>119</v>
      </c>
      <c r="Q121" s="47">
        <v>3822500</v>
      </c>
      <c r="R121" s="62" t="s">
        <v>120</v>
      </c>
      <c r="S121" s="93"/>
    </row>
    <row r="122" spans="1:19" ht="31.5" x14ac:dyDescent="0.25">
      <c r="A122" s="92"/>
      <c r="B122" s="67" t="s">
        <v>232</v>
      </c>
      <c r="C122" s="5" t="s">
        <v>122</v>
      </c>
      <c r="D122" s="47">
        <v>5</v>
      </c>
      <c r="E122" s="47">
        <v>6</v>
      </c>
      <c r="F122" s="47">
        <v>3</v>
      </c>
      <c r="G122" s="47">
        <v>1</v>
      </c>
      <c r="H122" s="7" t="s">
        <v>29</v>
      </c>
      <c r="I122" s="47">
        <v>0</v>
      </c>
      <c r="J122" s="16">
        <v>80000000</v>
      </c>
      <c r="K122" s="15">
        <f t="shared" si="7"/>
        <v>80000000</v>
      </c>
      <c r="L122" s="47">
        <v>0</v>
      </c>
      <c r="M122" s="47">
        <v>0</v>
      </c>
      <c r="N122" s="17" t="s">
        <v>19</v>
      </c>
      <c r="O122" s="31" t="s">
        <v>20</v>
      </c>
      <c r="P122" s="17" t="s">
        <v>119</v>
      </c>
      <c r="Q122" s="47">
        <v>3822500</v>
      </c>
      <c r="R122" s="62" t="s">
        <v>120</v>
      </c>
      <c r="S122" s="93"/>
    </row>
    <row r="123" spans="1:19" ht="31.5" x14ac:dyDescent="0.25">
      <c r="A123" s="92"/>
      <c r="B123" s="67" t="s">
        <v>233</v>
      </c>
      <c r="C123" s="5" t="s">
        <v>123</v>
      </c>
      <c r="D123" s="47">
        <v>4</v>
      </c>
      <c r="E123" s="47">
        <v>5</v>
      </c>
      <c r="F123" s="47">
        <v>3</v>
      </c>
      <c r="G123" s="47">
        <v>1</v>
      </c>
      <c r="H123" s="7" t="s">
        <v>18</v>
      </c>
      <c r="I123" s="47">
        <v>0</v>
      </c>
      <c r="J123" s="16">
        <v>120000000</v>
      </c>
      <c r="K123" s="15">
        <f t="shared" si="7"/>
        <v>120000000</v>
      </c>
      <c r="L123" s="47">
        <v>0</v>
      </c>
      <c r="M123" s="47">
        <v>0</v>
      </c>
      <c r="N123" s="17" t="s">
        <v>19</v>
      </c>
      <c r="O123" s="31" t="s">
        <v>20</v>
      </c>
      <c r="P123" s="17" t="s">
        <v>119</v>
      </c>
      <c r="Q123" s="47">
        <v>3822500</v>
      </c>
      <c r="R123" s="62" t="s">
        <v>120</v>
      </c>
      <c r="S123" s="93"/>
    </row>
    <row r="124" spans="1:19" ht="42" x14ac:dyDescent="0.25">
      <c r="A124" s="92"/>
      <c r="B124" s="67">
        <v>82101600</v>
      </c>
      <c r="C124" s="46" t="s">
        <v>156</v>
      </c>
      <c r="D124" s="47">
        <v>2</v>
      </c>
      <c r="E124" s="47">
        <v>2</v>
      </c>
      <c r="F124" s="47">
        <v>12</v>
      </c>
      <c r="G124" s="47">
        <v>1</v>
      </c>
      <c r="H124" s="7" t="s">
        <v>79</v>
      </c>
      <c r="I124" s="47">
        <v>0</v>
      </c>
      <c r="J124" s="27">
        <v>160000000</v>
      </c>
      <c r="K124" s="18">
        <f t="shared" si="7"/>
        <v>160000000</v>
      </c>
      <c r="L124" s="47">
        <v>0</v>
      </c>
      <c r="M124" s="47">
        <v>0</v>
      </c>
      <c r="N124" s="17" t="s">
        <v>19</v>
      </c>
      <c r="O124" s="31" t="s">
        <v>20</v>
      </c>
      <c r="P124" s="17" t="s">
        <v>119</v>
      </c>
      <c r="Q124" s="47">
        <v>3822500</v>
      </c>
      <c r="R124" s="62" t="s">
        <v>120</v>
      </c>
      <c r="S124" s="93"/>
    </row>
    <row r="125" spans="1:19" ht="22.5" x14ac:dyDescent="0.25">
      <c r="A125" s="92"/>
      <c r="B125" s="67">
        <v>72101500</v>
      </c>
      <c r="C125" s="5" t="s">
        <v>124</v>
      </c>
      <c r="D125" s="47">
        <v>3</v>
      </c>
      <c r="E125" s="47">
        <v>4</v>
      </c>
      <c r="F125" s="47">
        <v>6</v>
      </c>
      <c r="G125" s="47">
        <v>1</v>
      </c>
      <c r="H125" s="40" t="s">
        <v>29</v>
      </c>
      <c r="I125" s="47">
        <v>0</v>
      </c>
      <c r="J125" s="16">
        <v>280500000</v>
      </c>
      <c r="K125" s="15">
        <f t="shared" si="7"/>
        <v>280500000</v>
      </c>
      <c r="L125" s="47">
        <v>0</v>
      </c>
      <c r="M125" s="47">
        <v>0</v>
      </c>
      <c r="N125" s="17" t="s">
        <v>19</v>
      </c>
      <c r="O125" s="31" t="s">
        <v>20</v>
      </c>
      <c r="P125" s="17" t="s">
        <v>103</v>
      </c>
      <c r="Q125" s="47">
        <v>3822500</v>
      </c>
      <c r="R125" s="60" t="s">
        <v>309</v>
      </c>
      <c r="S125" s="93"/>
    </row>
    <row r="126" spans="1:19" ht="31.5" x14ac:dyDescent="0.25">
      <c r="A126" s="92"/>
      <c r="B126" s="68">
        <v>81101500</v>
      </c>
      <c r="C126" s="5" t="s">
        <v>125</v>
      </c>
      <c r="D126" s="47">
        <v>3</v>
      </c>
      <c r="E126" s="47">
        <v>3</v>
      </c>
      <c r="F126" s="47">
        <v>6</v>
      </c>
      <c r="G126" s="47">
        <v>1</v>
      </c>
      <c r="H126" s="40" t="s">
        <v>24</v>
      </c>
      <c r="I126" s="47">
        <v>0</v>
      </c>
      <c r="J126" s="27">
        <v>28050000</v>
      </c>
      <c r="K126" s="15">
        <f t="shared" si="7"/>
        <v>28050000</v>
      </c>
      <c r="L126" s="47">
        <v>0</v>
      </c>
      <c r="M126" s="47">
        <v>0</v>
      </c>
      <c r="N126" s="17" t="s">
        <v>19</v>
      </c>
      <c r="O126" s="31" t="s">
        <v>20</v>
      </c>
      <c r="P126" s="17" t="s">
        <v>103</v>
      </c>
      <c r="Q126" s="47">
        <v>3822500</v>
      </c>
      <c r="R126" s="60" t="s">
        <v>309</v>
      </c>
      <c r="S126" s="93"/>
    </row>
    <row r="127" spans="1:19" ht="22.5" x14ac:dyDescent="0.25">
      <c r="A127" s="92"/>
      <c r="B127" s="67">
        <v>72121400</v>
      </c>
      <c r="C127" s="46" t="s">
        <v>228</v>
      </c>
      <c r="D127" s="47">
        <v>9</v>
      </c>
      <c r="E127" s="47">
        <v>10</v>
      </c>
      <c r="F127" s="47">
        <v>6</v>
      </c>
      <c r="G127" s="47">
        <v>1</v>
      </c>
      <c r="H127" s="40" t="s">
        <v>76</v>
      </c>
      <c r="I127" s="47">
        <v>0</v>
      </c>
      <c r="J127" s="27">
        <v>1200000000</v>
      </c>
      <c r="K127" s="18">
        <f t="shared" si="7"/>
        <v>1200000000</v>
      </c>
      <c r="L127" s="47">
        <v>0</v>
      </c>
      <c r="M127" s="47">
        <v>0</v>
      </c>
      <c r="N127" s="17" t="s">
        <v>19</v>
      </c>
      <c r="O127" s="31" t="s">
        <v>20</v>
      </c>
      <c r="P127" s="17" t="s">
        <v>103</v>
      </c>
      <c r="Q127" s="47">
        <v>3822500</v>
      </c>
      <c r="R127" s="60" t="s">
        <v>309</v>
      </c>
      <c r="S127" s="93"/>
    </row>
    <row r="128" spans="1:19" ht="31.5" x14ac:dyDescent="0.25">
      <c r="A128" s="92"/>
      <c r="B128" s="67">
        <v>72121400</v>
      </c>
      <c r="C128" s="46" t="s">
        <v>229</v>
      </c>
      <c r="D128" s="47">
        <v>9</v>
      </c>
      <c r="E128" s="47">
        <v>9</v>
      </c>
      <c r="F128" s="47">
        <v>6</v>
      </c>
      <c r="G128" s="47">
        <v>1</v>
      </c>
      <c r="H128" s="40" t="s">
        <v>107</v>
      </c>
      <c r="I128" s="47">
        <v>0</v>
      </c>
      <c r="J128" s="27">
        <v>120000000</v>
      </c>
      <c r="K128" s="18">
        <f t="shared" si="7"/>
        <v>120000000</v>
      </c>
      <c r="L128" s="47">
        <v>0</v>
      </c>
      <c r="M128" s="47">
        <v>0</v>
      </c>
      <c r="N128" s="17" t="s">
        <v>19</v>
      </c>
      <c r="O128" s="31" t="s">
        <v>20</v>
      </c>
      <c r="P128" s="17" t="s">
        <v>103</v>
      </c>
      <c r="Q128" s="47">
        <v>3822500</v>
      </c>
      <c r="R128" s="60" t="s">
        <v>309</v>
      </c>
      <c r="S128" s="93"/>
    </row>
    <row r="129" spans="1:19" ht="31.5" x14ac:dyDescent="0.25">
      <c r="A129" s="92"/>
      <c r="B129" s="67">
        <v>72121400</v>
      </c>
      <c r="C129" s="46" t="s">
        <v>226</v>
      </c>
      <c r="D129" s="47">
        <v>2</v>
      </c>
      <c r="E129" s="47">
        <v>2</v>
      </c>
      <c r="F129" s="47">
        <v>6</v>
      </c>
      <c r="G129" s="47">
        <v>1</v>
      </c>
      <c r="H129" s="40" t="s">
        <v>107</v>
      </c>
      <c r="I129" s="47">
        <v>0</v>
      </c>
      <c r="J129" s="27">
        <v>120000000</v>
      </c>
      <c r="K129" s="18">
        <f t="shared" si="7"/>
        <v>120000000</v>
      </c>
      <c r="L129" s="47">
        <v>0</v>
      </c>
      <c r="M129" s="47">
        <v>0</v>
      </c>
      <c r="N129" s="17" t="s">
        <v>19</v>
      </c>
      <c r="O129" s="31" t="s">
        <v>20</v>
      </c>
      <c r="P129" s="17" t="s">
        <v>103</v>
      </c>
      <c r="Q129" s="47">
        <v>3822500</v>
      </c>
      <c r="R129" s="60" t="s">
        <v>309</v>
      </c>
      <c r="S129" s="93"/>
    </row>
    <row r="130" spans="1:19" ht="31.5" x14ac:dyDescent="0.25">
      <c r="A130" s="92"/>
      <c r="B130" s="67">
        <v>72121400</v>
      </c>
      <c r="C130" s="46" t="s">
        <v>227</v>
      </c>
      <c r="D130" s="47">
        <v>2</v>
      </c>
      <c r="E130" s="47">
        <v>2</v>
      </c>
      <c r="F130" s="47">
        <v>6</v>
      </c>
      <c r="G130" s="47">
        <v>1</v>
      </c>
      <c r="H130" s="40" t="s">
        <v>107</v>
      </c>
      <c r="I130" s="47">
        <v>0</v>
      </c>
      <c r="J130" s="27">
        <v>15000000</v>
      </c>
      <c r="K130" s="18">
        <f t="shared" si="7"/>
        <v>15000000</v>
      </c>
      <c r="L130" s="47">
        <v>0</v>
      </c>
      <c r="M130" s="47">
        <v>0</v>
      </c>
      <c r="N130" s="17" t="s">
        <v>19</v>
      </c>
      <c r="O130" s="31" t="s">
        <v>20</v>
      </c>
      <c r="P130" s="17" t="s">
        <v>103</v>
      </c>
      <c r="Q130" s="47">
        <v>3822500</v>
      </c>
      <c r="R130" s="60" t="s">
        <v>309</v>
      </c>
      <c r="S130" s="93"/>
    </row>
    <row r="131" spans="1:19" ht="73.5" x14ac:dyDescent="0.25">
      <c r="A131" s="92"/>
      <c r="B131" s="61" t="s">
        <v>178</v>
      </c>
      <c r="C131" s="46" t="s">
        <v>179</v>
      </c>
      <c r="D131" s="47">
        <v>2</v>
      </c>
      <c r="E131" s="47">
        <v>3</v>
      </c>
      <c r="F131" s="21">
        <v>3</v>
      </c>
      <c r="G131" s="47">
        <v>1</v>
      </c>
      <c r="H131" s="7" t="s">
        <v>76</v>
      </c>
      <c r="I131" s="47">
        <v>0</v>
      </c>
      <c r="J131" s="22">
        <v>463295679</v>
      </c>
      <c r="K131" s="18">
        <v>463295679</v>
      </c>
      <c r="L131" s="47">
        <v>0</v>
      </c>
      <c r="M131" s="47">
        <v>0</v>
      </c>
      <c r="N131" s="17" t="s">
        <v>19</v>
      </c>
      <c r="O131" s="31" t="s">
        <v>20</v>
      </c>
      <c r="P131" s="17" t="s">
        <v>34</v>
      </c>
      <c r="Q131" s="47">
        <v>3822500</v>
      </c>
      <c r="R131" s="62" t="s">
        <v>37</v>
      </c>
      <c r="S131" s="93"/>
    </row>
    <row r="132" spans="1:19" ht="31.5" x14ac:dyDescent="0.25">
      <c r="A132" s="92"/>
      <c r="B132" s="61" t="s">
        <v>181</v>
      </c>
      <c r="C132" s="46" t="s">
        <v>180</v>
      </c>
      <c r="D132" s="47">
        <v>2</v>
      </c>
      <c r="E132" s="47">
        <v>2</v>
      </c>
      <c r="F132" s="47">
        <v>3</v>
      </c>
      <c r="G132" s="47">
        <v>1</v>
      </c>
      <c r="H132" s="7" t="s">
        <v>58</v>
      </c>
      <c r="I132" s="47">
        <v>0</v>
      </c>
      <c r="J132" s="22">
        <v>491200000</v>
      </c>
      <c r="K132" s="18">
        <f t="shared" si="7"/>
        <v>491200000</v>
      </c>
      <c r="L132" s="47">
        <v>0</v>
      </c>
      <c r="M132" s="47">
        <v>0</v>
      </c>
      <c r="N132" s="17" t="s">
        <v>19</v>
      </c>
      <c r="O132" s="31" t="s">
        <v>20</v>
      </c>
      <c r="P132" s="17" t="s">
        <v>34</v>
      </c>
      <c r="Q132" s="47">
        <v>3822500</v>
      </c>
      <c r="R132" s="62" t="s">
        <v>37</v>
      </c>
      <c r="S132" s="93"/>
    </row>
    <row r="133" spans="1:19" ht="21" x14ac:dyDescent="0.25">
      <c r="A133" s="92"/>
      <c r="B133" s="68">
        <v>46191600</v>
      </c>
      <c r="C133" s="46" t="s">
        <v>177</v>
      </c>
      <c r="D133" s="47">
        <v>4</v>
      </c>
      <c r="E133" s="47">
        <v>5</v>
      </c>
      <c r="F133" s="47">
        <v>2</v>
      </c>
      <c r="G133" s="47">
        <v>1</v>
      </c>
      <c r="H133" s="7" t="s">
        <v>29</v>
      </c>
      <c r="I133" s="47">
        <v>0</v>
      </c>
      <c r="J133" s="28">
        <v>150000000</v>
      </c>
      <c r="K133" s="18">
        <f t="shared" si="7"/>
        <v>150000000</v>
      </c>
      <c r="L133" s="47">
        <v>0</v>
      </c>
      <c r="M133" s="47">
        <v>0</v>
      </c>
      <c r="N133" s="51" t="s">
        <v>19</v>
      </c>
      <c r="O133" s="31" t="s">
        <v>20</v>
      </c>
      <c r="P133" s="51" t="s">
        <v>21</v>
      </c>
      <c r="Q133" s="47">
        <v>3822500</v>
      </c>
      <c r="R133" s="62" t="s">
        <v>22</v>
      </c>
      <c r="S133" s="93"/>
    </row>
    <row r="134" spans="1:19" ht="42" x14ac:dyDescent="0.25">
      <c r="A134" s="92"/>
      <c r="B134" s="61">
        <v>46191500</v>
      </c>
      <c r="C134" s="2" t="s">
        <v>182</v>
      </c>
      <c r="D134" s="47">
        <v>6</v>
      </c>
      <c r="E134" s="47">
        <v>7</v>
      </c>
      <c r="F134" s="47">
        <v>3</v>
      </c>
      <c r="G134" s="47">
        <v>1</v>
      </c>
      <c r="H134" s="7" t="s">
        <v>18</v>
      </c>
      <c r="I134" s="47">
        <v>0</v>
      </c>
      <c r="J134" s="28">
        <v>400000000</v>
      </c>
      <c r="K134" s="18">
        <f t="shared" si="7"/>
        <v>400000000</v>
      </c>
      <c r="L134" s="47">
        <v>0</v>
      </c>
      <c r="M134" s="47">
        <v>0</v>
      </c>
      <c r="N134" s="51" t="s">
        <v>19</v>
      </c>
      <c r="O134" s="31" t="s">
        <v>20</v>
      </c>
      <c r="P134" s="51" t="s">
        <v>21</v>
      </c>
      <c r="Q134" s="47">
        <v>3822500</v>
      </c>
      <c r="R134" s="62" t="s">
        <v>22</v>
      </c>
      <c r="S134" s="93"/>
    </row>
    <row r="135" spans="1:19" ht="63" x14ac:dyDescent="0.25">
      <c r="A135" s="92"/>
      <c r="B135" s="67">
        <v>80111600</v>
      </c>
      <c r="C135" s="2" t="s">
        <v>204</v>
      </c>
      <c r="D135" s="47">
        <v>1</v>
      </c>
      <c r="E135" s="47">
        <v>1</v>
      </c>
      <c r="F135" s="47">
        <v>11</v>
      </c>
      <c r="G135" s="47">
        <v>1</v>
      </c>
      <c r="H135" s="7" t="s">
        <v>79</v>
      </c>
      <c r="I135" s="47">
        <v>0</v>
      </c>
      <c r="J135" s="27">
        <f>3500000*F135</f>
        <v>38500000</v>
      </c>
      <c r="K135" s="18">
        <f t="shared" ref="K135:K182" si="8">J135</f>
        <v>38500000</v>
      </c>
      <c r="L135" s="47">
        <v>0</v>
      </c>
      <c r="M135" s="47">
        <v>0</v>
      </c>
      <c r="N135" s="51" t="s">
        <v>19</v>
      </c>
      <c r="O135" s="31" t="s">
        <v>20</v>
      </c>
      <c r="P135" s="17" t="s">
        <v>59</v>
      </c>
      <c r="Q135" s="47">
        <v>3822500</v>
      </c>
      <c r="R135" s="62" t="s">
        <v>60</v>
      </c>
      <c r="S135" s="93"/>
    </row>
    <row r="136" spans="1:19" ht="73.5" x14ac:dyDescent="0.25">
      <c r="A136" s="92"/>
      <c r="B136" s="67">
        <v>80111600</v>
      </c>
      <c r="C136" s="38" t="s">
        <v>191</v>
      </c>
      <c r="D136" s="47">
        <v>7</v>
      </c>
      <c r="E136" s="47">
        <v>7</v>
      </c>
      <c r="F136" s="47">
        <v>6</v>
      </c>
      <c r="G136" s="47">
        <v>1</v>
      </c>
      <c r="H136" s="7" t="s">
        <v>79</v>
      </c>
      <c r="I136" s="47">
        <v>0</v>
      </c>
      <c r="J136" s="27">
        <f>3300000*F136</f>
        <v>19800000</v>
      </c>
      <c r="K136" s="18">
        <f t="shared" si="8"/>
        <v>19800000</v>
      </c>
      <c r="L136" s="47">
        <v>0</v>
      </c>
      <c r="M136" s="47">
        <v>0</v>
      </c>
      <c r="N136" s="51" t="s">
        <v>19</v>
      </c>
      <c r="O136" s="31" t="s">
        <v>20</v>
      </c>
      <c r="P136" s="17" t="s">
        <v>59</v>
      </c>
      <c r="Q136" s="47">
        <v>3822500</v>
      </c>
      <c r="R136" s="62" t="s">
        <v>60</v>
      </c>
      <c r="S136" s="93"/>
    </row>
    <row r="137" spans="1:19" ht="63" x14ac:dyDescent="0.25">
      <c r="A137" s="92"/>
      <c r="B137" s="67">
        <v>80111600</v>
      </c>
      <c r="C137" s="2" t="s">
        <v>192</v>
      </c>
      <c r="D137" s="47">
        <v>1</v>
      </c>
      <c r="E137" s="47">
        <v>1</v>
      </c>
      <c r="F137" s="47">
        <v>11</v>
      </c>
      <c r="G137" s="47">
        <v>1</v>
      </c>
      <c r="H137" s="7" t="s">
        <v>79</v>
      </c>
      <c r="I137" s="47">
        <v>0</v>
      </c>
      <c r="J137" s="27">
        <f>2350000*F137</f>
        <v>25850000</v>
      </c>
      <c r="K137" s="18">
        <f t="shared" si="8"/>
        <v>25850000</v>
      </c>
      <c r="L137" s="47">
        <v>0</v>
      </c>
      <c r="M137" s="47">
        <v>0</v>
      </c>
      <c r="N137" s="51" t="s">
        <v>19</v>
      </c>
      <c r="O137" s="31" t="s">
        <v>20</v>
      </c>
      <c r="P137" s="17" t="s">
        <v>59</v>
      </c>
      <c r="Q137" s="47">
        <v>3822500</v>
      </c>
      <c r="R137" s="62" t="s">
        <v>60</v>
      </c>
      <c r="S137" s="93"/>
    </row>
    <row r="138" spans="1:19" ht="63" x14ac:dyDescent="0.25">
      <c r="A138" s="92"/>
      <c r="B138" s="67">
        <v>80111600</v>
      </c>
      <c r="C138" s="2" t="s">
        <v>193</v>
      </c>
      <c r="D138" s="47">
        <v>6</v>
      </c>
      <c r="E138" s="47">
        <v>6</v>
      </c>
      <c r="F138" s="47">
        <v>7</v>
      </c>
      <c r="G138" s="47">
        <v>1</v>
      </c>
      <c r="H138" s="7" t="s">
        <v>79</v>
      </c>
      <c r="I138" s="47">
        <v>0</v>
      </c>
      <c r="J138" s="27">
        <f>2600000*F138</f>
        <v>18200000</v>
      </c>
      <c r="K138" s="18">
        <f t="shared" si="8"/>
        <v>18200000</v>
      </c>
      <c r="L138" s="47">
        <v>0</v>
      </c>
      <c r="M138" s="47">
        <v>0</v>
      </c>
      <c r="N138" s="51" t="s">
        <v>19</v>
      </c>
      <c r="O138" s="31" t="s">
        <v>20</v>
      </c>
      <c r="P138" s="17" t="s">
        <v>59</v>
      </c>
      <c r="Q138" s="47">
        <v>3822500</v>
      </c>
      <c r="R138" s="62" t="s">
        <v>60</v>
      </c>
      <c r="S138" s="93"/>
    </row>
    <row r="139" spans="1:19" ht="73.5" x14ac:dyDescent="0.25">
      <c r="A139" s="92"/>
      <c r="B139" s="67">
        <v>80111600</v>
      </c>
      <c r="C139" s="38" t="s">
        <v>194</v>
      </c>
      <c r="D139" s="47">
        <v>1</v>
      </c>
      <c r="E139" s="47">
        <v>1</v>
      </c>
      <c r="F139" s="47">
        <v>12</v>
      </c>
      <c r="G139" s="47">
        <v>1</v>
      </c>
      <c r="H139" s="7" t="s">
        <v>79</v>
      </c>
      <c r="I139" s="47">
        <v>0</v>
      </c>
      <c r="J139" s="27">
        <f>2140000*F139</f>
        <v>25680000</v>
      </c>
      <c r="K139" s="18">
        <f t="shared" si="8"/>
        <v>25680000</v>
      </c>
      <c r="L139" s="47">
        <v>0</v>
      </c>
      <c r="M139" s="47">
        <v>0</v>
      </c>
      <c r="N139" s="51" t="s">
        <v>19</v>
      </c>
      <c r="O139" s="31" t="s">
        <v>20</v>
      </c>
      <c r="P139" s="17" t="s">
        <v>59</v>
      </c>
      <c r="Q139" s="47">
        <v>3822500</v>
      </c>
      <c r="R139" s="62" t="s">
        <v>60</v>
      </c>
      <c r="S139" s="93"/>
    </row>
    <row r="140" spans="1:19" ht="84" x14ac:dyDescent="0.25">
      <c r="A140" s="92"/>
      <c r="B140" s="67">
        <v>80111600</v>
      </c>
      <c r="C140" s="38" t="s">
        <v>205</v>
      </c>
      <c r="D140" s="47">
        <v>7</v>
      </c>
      <c r="E140" s="47">
        <v>7</v>
      </c>
      <c r="F140" s="47">
        <v>6</v>
      </c>
      <c r="G140" s="47">
        <v>1</v>
      </c>
      <c r="H140" s="7" t="s">
        <v>79</v>
      </c>
      <c r="I140" s="47">
        <v>0</v>
      </c>
      <c r="J140" s="27">
        <f>2500000*F140</f>
        <v>15000000</v>
      </c>
      <c r="K140" s="18">
        <f t="shared" si="8"/>
        <v>15000000</v>
      </c>
      <c r="L140" s="47">
        <v>0</v>
      </c>
      <c r="M140" s="47">
        <v>0</v>
      </c>
      <c r="N140" s="51" t="s">
        <v>19</v>
      </c>
      <c r="O140" s="31" t="s">
        <v>20</v>
      </c>
      <c r="P140" s="17" t="s">
        <v>59</v>
      </c>
      <c r="Q140" s="47">
        <v>3822500</v>
      </c>
      <c r="R140" s="62" t="s">
        <v>60</v>
      </c>
      <c r="S140" s="93"/>
    </row>
    <row r="141" spans="1:19" ht="84" x14ac:dyDescent="0.25">
      <c r="A141" s="92"/>
      <c r="B141" s="67">
        <v>80111600</v>
      </c>
      <c r="C141" s="38" t="s">
        <v>195</v>
      </c>
      <c r="D141" s="47">
        <v>8</v>
      </c>
      <c r="E141" s="47">
        <v>8</v>
      </c>
      <c r="F141" s="47">
        <v>5</v>
      </c>
      <c r="G141" s="47">
        <v>1</v>
      </c>
      <c r="H141" s="7" t="s">
        <v>79</v>
      </c>
      <c r="I141" s="47">
        <v>0</v>
      </c>
      <c r="J141" s="27">
        <f>3750000*F141</f>
        <v>18750000</v>
      </c>
      <c r="K141" s="18">
        <f t="shared" si="8"/>
        <v>18750000</v>
      </c>
      <c r="L141" s="47">
        <v>0</v>
      </c>
      <c r="M141" s="47">
        <v>0</v>
      </c>
      <c r="N141" s="51" t="s">
        <v>19</v>
      </c>
      <c r="O141" s="31" t="s">
        <v>20</v>
      </c>
      <c r="P141" s="17" t="s">
        <v>59</v>
      </c>
      <c r="Q141" s="47">
        <v>3822500</v>
      </c>
      <c r="R141" s="62" t="s">
        <v>60</v>
      </c>
      <c r="S141" s="93"/>
    </row>
    <row r="142" spans="1:19" ht="94.5" x14ac:dyDescent="0.25">
      <c r="A142" s="92"/>
      <c r="B142" s="67">
        <v>80111600</v>
      </c>
      <c r="C142" s="38" t="s">
        <v>473</v>
      </c>
      <c r="D142" s="47">
        <v>1</v>
      </c>
      <c r="E142" s="47">
        <v>1</v>
      </c>
      <c r="F142" s="47">
        <v>11</v>
      </c>
      <c r="G142" s="47">
        <v>1</v>
      </c>
      <c r="H142" s="7" t="s">
        <v>79</v>
      </c>
      <c r="I142" s="47">
        <v>0</v>
      </c>
      <c r="J142" s="27">
        <f>(2350000+70500)*F142</f>
        <v>26625500</v>
      </c>
      <c r="K142" s="18">
        <f t="shared" si="8"/>
        <v>26625500</v>
      </c>
      <c r="L142" s="47">
        <v>0</v>
      </c>
      <c r="M142" s="47">
        <v>0</v>
      </c>
      <c r="N142" s="51" t="s">
        <v>19</v>
      </c>
      <c r="O142" s="31" t="s">
        <v>20</v>
      </c>
      <c r="P142" s="17" t="s">
        <v>59</v>
      </c>
      <c r="Q142" s="47">
        <v>3822500</v>
      </c>
      <c r="R142" s="62" t="s">
        <v>60</v>
      </c>
      <c r="S142" s="93"/>
    </row>
    <row r="143" spans="1:19" ht="52.5" x14ac:dyDescent="0.25">
      <c r="A143" s="92"/>
      <c r="B143" s="67">
        <v>80111600</v>
      </c>
      <c r="C143" s="38" t="s">
        <v>196</v>
      </c>
      <c r="D143" s="47">
        <v>7</v>
      </c>
      <c r="E143" s="47">
        <v>7</v>
      </c>
      <c r="F143" s="47">
        <v>5</v>
      </c>
      <c r="G143" s="47">
        <v>1</v>
      </c>
      <c r="H143" s="7" t="s">
        <v>79</v>
      </c>
      <c r="I143" s="47">
        <v>0</v>
      </c>
      <c r="J143" s="27">
        <f>2250000*F143</f>
        <v>11250000</v>
      </c>
      <c r="K143" s="18">
        <f t="shared" si="8"/>
        <v>11250000</v>
      </c>
      <c r="L143" s="47">
        <v>0</v>
      </c>
      <c r="M143" s="47">
        <v>0</v>
      </c>
      <c r="N143" s="51" t="s">
        <v>19</v>
      </c>
      <c r="O143" s="31" t="s">
        <v>20</v>
      </c>
      <c r="P143" s="17" t="s">
        <v>59</v>
      </c>
      <c r="Q143" s="47">
        <v>3822500</v>
      </c>
      <c r="R143" s="62" t="s">
        <v>60</v>
      </c>
      <c r="S143" s="93"/>
    </row>
    <row r="144" spans="1:19" ht="84" x14ac:dyDescent="0.25">
      <c r="A144" s="92"/>
      <c r="B144" s="67">
        <v>80111600</v>
      </c>
      <c r="C144" s="38" t="s">
        <v>197</v>
      </c>
      <c r="D144" s="47">
        <v>7</v>
      </c>
      <c r="E144" s="47">
        <v>7</v>
      </c>
      <c r="F144" s="47">
        <v>6</v>
      </c>
      <c r="G144" s="47">
        <v>1</v>
      </c>
      <c r="H144" s="7" t="s">
        <v>79</v>
      </c>
      <c r="I144" s="47">
        <v>0</v>
      </c>
      <c r="J144" s="27">
        <f>2140000*F144</f>
        <v>12840000</v>
      </c>
      <c r="K144" s="18">
        <f t="shared" si="8"/>
        <v>12840000</v>
      </c>
      <c r="L144" s="47">
        <v>0</v>
      </c>
      <c r="M144" s="47">
        <v>0</v>
      </c>
      <c r="N144" s="51" t="s">
        <v>19</v>
      </c>
      <c r="O144" s="31" t="s">
        <v>20</v>
      </c>
      <c r="P144" s="17" t="s">
        <v>59</v>
      </c>
      <c r="Q144" s="47">
        <v>3822500</v>
      </c>
      <c r="R144" s="62" t="s">
        <v>60</v>
      </c>
      <c r="S144" s="93"/>
    </row>
    <row r="145" spans="1:19" ht="84" x14ac:dyDescent="0.25">
      <c r="A145" s="92"/>
      <c r="B145" s="67">
        <v>80111600</v>
      </c>
      <c r="C145" s="38" t="s">
        <v>198</v>
      </c>
      <c r="D145" s="47">
        <v>6</v>
      </c>
      <c r="E145" s="47">
        <v>6</v>
      </c>
      <c r="F145" s="47">
        <v>7</v>
      </c>
      <c r="G145" s="47">
        <v>1</v>
      </c>
      <c r="H145" s="7" t="s">
        <v>79</v>
      </c>
      <c r="I145" s="47">
        <v>0</v>
      </c>
      <c r="J145" s="27">
        <f>2250000*F145</f>
        <v>15750000</v>
      </c>
      <c r="K145" s="18">
        <f t="shared" si="8"/>
        <v>15750000</v>
      </c>
      <c r="L145" s="47">
        <v>0</v>
      </c>
      <c r="M145" s="47">
        <v>0</v>
      </c>
      <c r="N145" s="51" t="s">
        <v>19</v>
      </c>
      <c r="O145" s="31" t="s">
        <v>20</v>
      </c>
      <c r="P145" s="17" t="s">
        <v>59</v>
      </c>
      <c r="Q145" s="47">
        <v>3822500</v>
      </c>
      <c r="R145" s="62" t="s">
        <v>60</v>
      </c>
      <c r="S145" s="93"/>
    </row>
    <row r="146" spans="1:19" ht="84" x14ac:dyDescent="0.25">
      <c r="A146" s="92"/>
      <c r="B146" s="67">
        <v>80111600</v>
      </c>
      <c r="C146" s="38" t="s">
        <v>199</v>
      </c>
      <c r="D146" s="47">
        <v>7</v>
      </c>
      <c r="E146" s="47">
        <v>7</v>
      </c>
      <c r="F146" s="47">
        <v>6</v>
      </c>
      <c r="G146" s="47">
        <v>1</v>
      </c>
      <c r="H146" s="7" t="s">
        <v>79</v>
      </c>
      <c r="I146" s="47">
        <v>0</v>
      </c>
      <c r="J146" s="27">
        <f>2350000*F146</f>
        <v>14100000</v>
      </c>
      <c r="K146" s="18">
        <f t="shared" si="8"/>
        <v>14100000</v>
      </c>
      <c r="L146" s="47">
        <v>0</v>
      </c>
      <c r="M146" s="47">
        <v>0</v>
      </c>
      <c r="N146" s="51" t="s">
        <v>19</v>
      </c>
      <c r="O146" s="31" t="s">
        <v>20</v>
      </c>
      <c r="P146" s="17" t="s">
        <v>59</v>
      </c>
      <c r="Q146" s="47">
        <v>3822500</v>
      </c>
      <c r="R146" s="62" t="s">
        <v>60</v>
      </c>
      <c r="S146" s="93"/>
    </row>
    <row r="147" spans="1:19" ht="73.5" x14ac:dyDescent="0.25">
      <c r="A147" s="92"/>
      <c r="B147" s="67">
        <v>80111600</v>
      </c>
      <c r="C147" s="38" t="s">
        <v>294</v>
      </c>
      <c r="D147" s="47">
        <v>1</v>
      </c>
      <c r="E147" s="47">
        <v>1</v>
      </c>
      <c r="F147" s="47">
        <v>11</v>
      </c>
      <c r="G147" s="47">
        <v>1</v>
      </c>
      <c r="H147" s="7" t="s">
        <v>79</v>
      </c>
      <c r="I147" s="47">
        <v>0</v>
      </c>
      <c r="J147" s="27">
        <f>(3500000+1000000)*F147</f>
        <v>49500000</v>
      </c>
      <c r="K147" s="18">
        <f t="shared" si="8"/>
        <v>49500000</v>
      </c>
      <c r="L147" s="47">
        <v>0</v>
      </c>
      <c r="M147" s="47">
        <v>0</v>
      </c>
      <c r="N147" s="51" t="s">
        <v>19</v>
      </c>
      <c r="O147" s="31" t="s">
        <v>20</v>
      </c>
      <c r="P147" s="17" t="s">
        <v>59</v>
      </c>
      <c r="Q147" s="47">
        <v>3822500</v>
      </c>
      <c r="R147" s="62" t="s">
        <v>60</v>
      </c>
      <c r="S147" s="93"/>
    </row>
    <row r="148" spans="1:19" ht="52.5" x14ac:dyDescent="0.25">
      <c r="A148" s="92"/>
      <c r="B148" s="67">
        <v>80111600</v>
      </c>
      <c r="C148" s="2" t="s">
        <v>504</v>
      </c>
      <c r="D148" s="47">
        <v>1</v>
      </c>
      <c r="E148" s="47">
        <v>1</v>
      </c>
      <c r="F148" s="47">
        <v>11</v>
      </c>
      <c r="G148" s="47">
        <v>1</v>
      </c>
      <c r="H148" s="7" t="s">
        <v>79</v>
      </c>
      <c r="I148" s="47">
        <v>0</v>
      </c>
      <c r="J148" s="27">
        <f>4500000*F148</f>
        <v>49500000</v>
      </c>
      <c r="K148" s="18">
        <f t="shared" si="8"/>
        <v>49500000</v>
      </c>
      <c r="L148" s="47">
        <v>0</v>
      </c>
      <c r="M148" s="47">
        <v>0</v>
      </c>
      <c r="N148" s="51" t="s">
        <v>19</v>
      </c>
      <c r="O148" s="31" t="s">
        <v>20</v>
      </c>
      <c r="P148" s="17" t="s">
        <v>59</v>
      </c>
      <c r="Q148" s="47">
        <v>3822500</v>
      </c>
      <c r="R148" s="62" t="s">
        <v>60</v>
      </c>
      <c r="S148" s="93"/>
    </row>
    <row r="149" spans="1:19" ht="73.5" x14ac:dyDescent="0.25">
      <c r="A149" s="92"/>
      <c r="B149" s="67">
        <v>80111600</v>
      </c>
      <c r="C149" s="38" t="s">
        <v>200</v>
      </c>
      <c r="D149" s="47">
        <v>8</v>
      </c>
      <c r="E149" s="47">
        <v>8</v>
      </c>
      <c r="F149" s="47">
        <v>5</v>
      </c>
      <c r="G149" s="47">
        <v>1</v>
      </c>
      <c r="H149" s="7" t="s">
        <v>79</v>
      </c>
      <c r="I149" s="47">
        <v>0</v>
      </c>
      <c r="J149" s="27">
        <f>3300000*F149</f>
        <v>16500000</v>
      </c>
      <c r="K149" s="18">
        <f t="shared" si="8"/>
        <v>16500000</v>
      </c>
      <c r="L149" s="47">
        <v>0</v>
      </c>
      <c r="M149" s="47">
        <v>0</v>
      </c>
      <c r="N149" s="51" t="s">
        <v>19</v>
      </c>
      <c r="O149" s="31" t="s">
        <v>20</v>
      </c>
      <c r="P149" s="17" t="s">
        <v>59</v>
      </c>
      <c r="Q149" s="47">
        <v>3822500</v>
      </c>
      <c r="R149" s="62" t="s">
        <v>60</v>
      </c>
      <c r="S149" s="93"/>
    </row>
    <row r="150" spans="1:19" ht="73.5" x14ac:dyDescent="0.25">
      <c r="A150" s="92"/>
      <c r="B150" s="67">
        <v>80111600</v>
      </c>
      <c r="C150" s="46" t="s">
        <v>201</v>
      </c>
      <c r="D150" s="47">
        <v>6</v>
      </c>
      <c r="E150" s="47">
        <v>6</v>
      </c>
      <c r="F150" s="47">
        <v>8</v>
      </c>
      <c r="G150" s="47">
        <v>1</v>
      </c>
      <c r="H150" s="7" t="s">
        <v>79</v>
      </c>
      <c r="I150" s="47">
        <v>0</v>
      </c>
      <c r="J150" s="27">
        <f>2350000*F150</f>
        <v>18800000</v>
      </c>
      <c r="K150" s="18">
        <f t="shared" si="8"/>
        <v>18800000</v>
      </c>
      <c r="L150" s="47">
        <v>0</v>
      </c>
      <c r="M150" s="47">
        <v>0</v>
      </c>
      <c r="N150" s="51" t="s">
        <v>19</v>
      </c>
      <c r="O150" s="31" t="s">
        <v>20</v>
      </c>
      <c r="P150" s="17" t="s">
        <v>59</v>
      </c>
      <c r="Q150" s="47">
        <v>3822500</v>
      </c>
      <c r="R150" s="62" t="s">
        <v>60</v>
      </c>
      <c r="S150" s="93"/>
    </row>
    <row r="151" spans="1:19" ht="63" x14ac:dyDescent="0.25">
      <c r="A151" s="92"/>
      <c r="B151" s="67">
        <v>80111600</v>
      </c>
      <c r="C151" s="38" t="s">
        <v>293</v>
      </c>
      <c r="D151" s="47">
        <v>1</v>
      </c>
      <c r="E151" s="47">
        <v>1</v>
      </c>
      <c r="F151" s="47">
        <v>12</v>
      </c>
      <c r="G151" s="47">
        <v>1</v>
      </c>
      <c r="H151" s="7" t="s">
        <v>79</v>
      </c>
      <c r="I151" s="47">
        <v>0</v>
      </c>
      <c r="J151" s="27">
        <f>(5800000+1500000)*F151</f>
        <v>87600000</v>
      </c>
      <c r="K151" s="18">
        <f t="shared" si="8"/>
        <v>87600000</v>
      </c>
      <c r="L151" s="47">
        <v>0</v>
      </c>
      <c r="M151" s="47">
        <v>0</v>
      </c>
      <c r="N151" s="51" t="s">
        <v>19</v>
      </c>
      <c r="O151" s="31" t="s">
        <v>20</v>
      </c>
      <c r="P151" s="17" t="s">
        <v>59</v>
      </c>
      <c r="Q151" s="47">
        <v>3822500</v>
      </c>
      <c r="R151" s="62" t="s">
        <v>60</v>
      </c>
      <c r="S151" s="93"/>
    </row>
    <row r="152" spans="1:19" ht="73.5" x14ac:dyDescent="0.25">
      <c r="A152" s="92"/>
      <c r="B152" s="67">
        <v>80111600</v>
      </c>
      <c r="C152" s="38" t="s">
        <v>202</v>
      </c>
      <c r="D152" s="47">
        <v>6</v>
      </c>
      <c r="E152" s="47">
        <v>6</v>
      </c>
      <c r="F152" s="47">
        <v>8</v>
      </c>
      <c r="G152" s="47">
        <v>1</v>
      </c>
      <c r="H152" s="7" t="s">
        <v>79</v>
      </c>
      <c r="I152" s="47">
        <v>0</v>
      </c>
      <c r="J152" s="27">
        <f>2140000*F152</f>
        <v>17120000</v>
      </c>
      <c r="K152" s="18">
        <f t="shared" si="8"/>
        <v>17120000</v>
      </c>
      <c r="L152" s="47">
        <v>0</v>
      </c>
      <c r="M152" s="47">
        <v>0</v>
      </c>
      <c r="N152" s="51" t="s">
        <v>19</v>
      </c>
      <c r="O152" s="31" t="s">
        <v>20</v>
      </c>
      <c r="P152" s="17" t="s">
        <v>59</v>
      </c>
      <c r="Q152" s="47">
        <v>3822500</v>
      </c>
      <c r="R152" s="62" t="s">
        <v>60</v>
      </c>
      <c r="S152" s="93"/>
    </row>
    <row r="153" spans="1:19" ht="52.5" x14ac:dyDescent="0.25">
      <c r="A153" s="92"/>
      <c r="B153" s="67">
        <v>80111600</v>
      </c>
      <c r="C153" s="38" t="s">
        <v>203</v>
      </c>
      <c r="D153" s="47">
        <v>6</v>
      </c>
      <c r="E153" s="47">
        <v>6</v>
      </c>
      <c r="F153" s="47">
        <v>7</v>
      </c>
      <c r="G153" s="47">
        <v>1</v>
      </c>
      <c r="H153" s="7" t="s">
        <v>79</v>
      </c>
      <c r="I153" s="47">
        <v>0</v>
      </c>
      <c r="J153" s="27">
        <f>2500000*F153</f>
        <v>17500000</v>
      </c>
      <c r="K153" s="18">
        <f t="shared" si="8"/>
        <v>17500000</v>
      </c>
      <c r="L153" s="47">
        <v>0</v>
      </c>
      <c r="M153" s="47">
        <v>0</v>
      </c>
      <c r="N153" s="51" t="s">
        <v>19</v>
      </c>
      <c r="O153" s="31" t="s">
        <v>20</v>
      </c>
      <c r="P153" s="17" t="s">
        <v>59</v>
      </c>
      <c r="Q153" s="47">
        <v>3822500</v>
      </c>
      <c r="R153" s="62" t="s">
        <v>60</v>
      </c>
      <c r="S153" s="93"/>
    </row>
    <row r="154" spans="1:19" s="1" customFormat="1" ht="78.75" x14ac:dyDescent="0.25">
      <c r="A154" s="92"/>
      <c r="B154" s="70">
        <v>80111600</v>
      </c>
      <c r="C154" s="13" t="s">
        <v>474</v>
      </c>
      <c r="D154" s="48">
        <v>1</v>
      </c>
      <c r="E154" s="48">
        <v>1</v>
      </c>
      <c r="F154" s="48">
        <v>12</v>
      </c>
      <c r="G154" s="48">
        <v>1</v>
      </c>
      <c r="H154" s="3" t="s">
        <v>79</v>
      </c>
      <c r="I154" s="47">
        <v>0</v>
      </c>
      <c r="J154" s="6">
        <f>(2921100+278900)*F154</f>
        <v>38400000</v>
      </c>
      <c r="K154" s="6">
        <f t="shared" si="8"/>
        <v>38400000</v>
      </c>
      <c r="L154" s="48">
        <v>0</v>
      </c>
      <c r="M154" s="48">
        <v>0</v>
      </c>
      <c r="N154" s="49" t="s">
        <v>19</v>
      </c>
      <c r="O154" s="12" t="s">
        <v>20</v>
      </c>
      <c r="P154" s="50" t="s">
        <v>211</v>
      </c>
      <c r="Q154" s="48">
        <v>3822500</v>
      </c>
      <c r="R154" s="60" t="s">
        <v>22</v>
      </c>
      <c r="S154" s="93"/>
    </row>
    <row r="155" spans="1:19" s="1" customFormat="1" ht="67.5" x14ac:dyDescent="0.25">
      <c r="A155" s="92"/>
      <c r="B155" s="70">
        <v>80111600</v>
      </c>
      <c r="C155" s="13" t="s">
        <v>206</v>
      </c>
      <c r="D155" s="48">
        <v>1</v>
      </c>
      <c r="E155" s="48">
        <v>1</v>
      </c>
      <c r="F155" s="48">
        <v>11</v>
      </c>
      <c r="G155" s="48">
        <v>1</v>
      </c>
      <c r="H155" s="3" t="s">
        <v>79</v>
      </c>
      <c r="I155" s="47">
        <v>0</v>
      </c>
      <c r="J155" s="6">
        <f>2300000*F155</f>
        <v>25300000</v>
      </c>
      <c r="K155" s="6">
        <f t="shared" si="8"/>
        <v>25300000</v>
      </c>
      <c r="L155" s="48">
        <v>0</v>
      </c>
      <c r="M155" s="48">
        <v>0</v>
      </c>
      <c r="N155" s="49" t="s">
        <v>19</v>
      </c>
      <c r="O155" s="12" t="s">
        <v>20</v>
      </c>
      <c r="P155" s="50" t="s">
        <v>211</v>
      </c>
      <c r="Q155" s="48">
        <v>3822500</v>
      </c>
      <c r="R155" s="60" t="s">
        <v>22</v>
      </c>
      <c r="S155" s="93"/>
    </row>
    <row r="156" spans="1:19" s="1" customFormat="1" ht="90" x14ac:dyDescent="0.25">
      <c r="A156" s="92"/>
      <c r="B156" s="70">
        <v>80111600</v>
      </c>
      <c r="C156" s="13" t="s">
        <v>471</v>
      </c>
      <c r="D156" s="48">
        <v>1</v>
      </c>
      <c r="E156" s="48">
        <v>1</v>
      </c>
      <c r="F156" s="48">
        <v>11</v>
      </c>
      <c r="G156" s="48">
        <v>1</v>
      </c>
      <c r="H156" s="3" t="s">
        <v>79</v>
      </c>
      <c r="I156" s="47">
        <v>0</v>
      </c>
      <c r="J156" s="6">
        <f>3370500*F156</f>
        <v>37075500</v>
      </c>
      <c r="K156" s="6">
        <f t="shared" si="8"/>
        <v>37075500</v>
      </c>
      <c r="L156" s="48">
        <v>0</v>
      </c>
      <c r="M156" s="48">
        <v>0</v>
      </c>
      <c r="N156" s="49" t="s">
        <v>19</v>
      </c>
      <c r="O156" s="12" t="s">
        <v>20</v>
      </c>
      <c r="P156" s="50" t="s">
        <v>211</v>
      </c>
      <c r="Q156" s="48">
        <v>3822500</v>
      </c>
      <c r="R156" s="60" t="s">
        <v>22</v>
      </c>
      <c r="S156" s="93"/>
    </row>
    <row r="157" spans="1:19" s="1" customFormat="1" ht="67.5" x14ac:dyDescent="0.25">
      <c r="A157" s="92"/>
      <c r="B157" s="70">
        <v>80111600</v>
      </c>
      <c r="C157" s="13" t="s">
        <v>208</v>
      </c>
      <c r="D157" s="48">
        <v>1</v>
      </c>
      <c r="E157" s="48">
        <v>1</v>
      </c>
      <c r="F157" s="48">
        <v>12</v>
      </c>
      <c r="G157" s="48">
        <v>1</v>
      </c>
      <c r="H157" s="3" t="s">
        <v>79</v>
      </c>
      <c r="I157" s="47">
        <v>0</v>
      </c>
      <c r="J157" s="6">
        <f>2250000*F157</f>
        <v>27000000</v>
      </c>
      <c r="K157" s="6">
        <f t="shared" si="8"/>
        <v>27000000</v>
      </c>
      <c r="L157" s="48">
        <v>0</v>
      </c>
      <c r="M157" s="48">
        <v>0</v>
      </c>
      <c r="N157" s="49" t="s">
        <v>19</v>
      </c>
      <c r="O157" s="12" t="s">
        <v>20</v>
      </c>
      <c r="P157" s="50" t="s">
        <v>211</v>
      </c>
      <c r="Q157" s="48">
        <v>3822500</v>
      </c>
      <c r="R157" s="60" t="s">
        <v>22</v>
      </c>
      <c r="S157" s="93"/>
    </row>
    <row r="158" spans="1:19" s="1" customFormat="1" ht="67.5" x14ac:dyDescent="0.25">
      <c r="A158" s="92"/>
      <c r="B158" s="70">
        <v>80111600</v>
      </c>
      <c r="C158" s="13" t="s">
        <v>475</v>
      </c>
      <c r="D158" s="48">
        <v>1</v>
      </c>
      <c r="E158" s="48">
        <v>1</v>
      </c>
      <c r="F158" s="48">
        <v>11</v>
      </c>
      <c r="G158" s="48">
        <v>1</v>
      </c>
      <c r="H158" s="3" t="s">
        <v>79</v>
      </c>
      <c r="I158" s="47">
        <v>0</v>
      </c>
      <c r="J158" s="6">
        <f>(2460000+200000)*F158</f>
        <v>29260000</v>
      </c>
      <c r="K158" s="6">
        <f t="shared" si="8"/>
        <v>29260000</v>
      </c>
      <c r="L158" s="48">
        <v>0</v>
      </c>
      <c r="M158" s="48">
        <v>0</v>
      </c>
      <c r="N158" s="49" t="s">
        <v>19</v>
      </c>
      <c r="O158" s="12" t="s">
        <v>20</v>
      </c>
      <c r="P158" s="50" t="s">
        <v>211</v>
      </c>
      <c r="Q158" s="48">
        <v>3822500</v>
      </c>
      <c r="R158" s="60" t="s">
        <v>22</v>
      </c>
      <c r="S158" s="93"/>
    </row>
    <row r="159" spans="1:19" s="1" customFormat="1" ht="78.75" x14ac:dyDescent="0.25">
      <c r="A159" s="92"/>
      <c r="B159" s="70">
        <v>80111600</v>
      </c>
      <c r="C159" s="13" t="s">
        <v>210</v>
      </c>
      <c r="D159" s="48">
        <v>1</v>
      </c>
      <c r="E159" s="48">
        <v>1</v>
      </c>
      <c r="F159" s="48">
        <v>11</v>
      </c>
      <c r="G159" s="48">
        <v>1</v>
      </c>
      <c r="H159" s="3" t="s">
        <v>79</v>
      </c>
      <c r="I159" s="47">
        <v>0</v>
      </c>
      <c r="J159" s="6">
        <f>2800000*F159</f>
        <v>30800000</v>
      </c>
      <c r="K159" s="6">
        <f t="shared" si="8"/>
        <v>30800000</v>
      </c>
      <c r="L159" s="48">
        <v>0</v>
      </c>
      <c r="M159" s="48">
        <v>0</v>
      </c>
      <c r="N159" s="49" t="s">
        <v>19</v>
      </c>
      <c r="O159" s="12" t="s">
        <v>20</v>
      </c>
      <c r="P159" s="50" t="s">
        <v>211</v>
      </c>
      <c r="Q159" s="48">
        <v>3822500</v>
      </c>
      <c r="R159" s="60" t="s">
        <v>22</v>
      </c>
      <c r="S159" s="93"/>
    </row>
    <row r="160" spans="1:19" s="1" customFormat="1" ht="78.75" x14ac:dyDescent="0.25">
      <c r="A160" s="92"/>
      <c r="B160" s="70">
        <v>80111600</v>
      </c>
      <c r="C160" s="13" t="s">
        <v>476</v>
      </c>
      <c r="D160" s="48">
        <v>1</v>
      </c>
      <c r="E160" s="48">
        <v>1</v>
      </c>
      <c r="F160" s="48">
        <v>11</v>
      </c>
      <c r="G160" s="48">
        <v>1</v>
      </c>
      <c r="H160" s="3" t="s">
        <v>79</v>
      </c>
      <c r="I160" s="47">
        <v>0</v>
      </c>
      <c r="J160" s="6">
        <f>2140000*F160</f>
        <v>23540000</v>
      </c>
      <c r="K160" s="6">
        <f t="shared" si="8"/>
        <v>23540000</v>
      </c>
      <c r="L160" s="48">
        <v>0</v>
      </c>
      <c r="M160" s="48">
        <v>0</v>
      </c>
      <c r="N160" s="49" t="s">
        <v>19</v>
      </c>
      <c r="O160" s="12" t="s">
        <v>20</v>
      </c>
      <c r="P160" s="50" t="s">
        <v>211</v>
      </c>
      <c r="Q160" s="48">
        <v>3822500</v>
      </c>
      <c r="R160" s="60" t="s">
        <v>22</v>
      </c>
      <c r="S160" s="93"/>
    </row>
    <row r="161" spans="1:19" s="1" customFormat="1" ht="67.5" x14ac:dyDescent="0.25">
      <c r="A161" s="92"/>
      <c r="B161" s="70">
        <v>80111600</v>
      </c>
      <c r="C161" s="13" t="s">
        <v>477</v>
      </c>
      <c r="D161" s="48">
        <v>1</v>
      </c>
      <c r="E161" s="48">
        <v>1</v>
      </c>
      <c r="F161" s="48">
        <v>11</v>
      </c>
      <c r="G161" s="48">
        <v>1</v>
      </c>
      <c r="H161" s="3" t="s">
        <v>79</v>
      </c>
      <c r="I161" s="47">
        <v>0</v>
      </c>
      <c r="J161" s="6">
        <f>5000000*F161</f>
        <v>55000000</v>
      </c>
      <c r="K161" s="6">
        <f t="shared" si="8"/>
        <v>55000000</v>
      </c>
      <c r="L161" s="48">
        <v>0</v>
      </c>
      <c r="M161" s="48">
        <v>0</v>
      </c>
      <c r="N161" s="49" t="s">
        <v>19</v>
      </c>
      <c r="O161" s="12" t="s">
        <v>20</v>
      </c>
      <c r="P161" s="50" t="s">
        <v>211</v>
      </c>
      <c r="Q161" s="48">
        <v>3822500</v>
      </c>
      <c r="R161" s="60" t="s">
        <v>22</v>
      </c>
      <c r="S161" s="93"/>
    </row>
    <row r="162" spans="1:19" s="1" customFormat="1" ht="22.5" x14ac:dyDescent="0.25">
      <c r="A162" s="92"/>
      <c r="B162" s="70">
        <v>80111600</v>
      </c>
      <c r="C162" s="13" t="s">
        <v>478</v>
      </c>
      <c r="D162" s="48">
        <v>1</v>
      </c>
      <c r="E162" s="48">
        <v>1</v>
      </c>
      <c r="F162" s="48">
        <v>11</v>
      </c>
      <c r="G162" s="48">
        <v>1</v>
      </c>
      <c r="H162" s="3" t="s">
        <v>79</v>
      </c>
      <c r="I162" s="47">
        <v>0</v>
      </c>
      <c r="J162" s="6">
        <f>5350000*F162</f>
        <v>58850000</v>
      </c>
      <c r="K162" s="6">
        <f t="shared" si="8"/>
        <v>58850000</v>
      </c>
      <c r="L162" s="48">
        <v>0</v>
      </c>
      <c r="M162" s="48">
        <v>0</v>
      </c>
      <c r="N162" s="49" t="s">
        <v>19</v>
      </c>
      <c r="O162" s="12" t="s">
        <v>20</v>
      </c>
      <c r="P162" s="50" t="s">
        <v>211</v>
      </c>
      <c r="Q162" s="48">
        <v>3822500</v>
      </c>
      <c r="R162" s="60" t="s">
        <v>22</v>
      </c>
      <c r="S162" s="93"/>
    </row>
    <row r="163" spans="1:19" s="1" customFormat="1" ht="67.5" x14ac:dyDescent="0.25">
      <c r="A163" s="92"/>
      <c r="B163" s="70">
        <v>80111600</v>
      </c>
      <c r="C163" s="13" t="s">
        <v>209</v>
      </c>
      <c r="D163" s="48">
        <v>1</v>
      </c>
      <c r="E163" s="48">
        <v>1</v>
      </c>
      <c r="F163" s="48">
        <v>11</v>
      </c>
      <c r="G163" s="48">
        <v>1</v>
      </c>
      <c r="H163" s="3" t="s">
        <v>79</v>
      </c>
      <c r="I163" s="47">
        <v>0</v>
      </c>
      <c r="J163" s="6">
        <f>2460000*F163</f>
        <v>27060000</v>
      </c>
      <c r="K163" s="6">
        <f t="shared" si="8"/>
        <v>27060000</v>
      </c>
      <c r="L163" s="48">
        <v>0</v>
      </c>
      <c r="M163" s="48">
        <v>0</v>
      </c>
      <c r="N163" s="49" t="s">
        <v>19</v>
      </c>
      <c r="O163" s="12" t="s">
        <v>20</v>
      </c>
      <c r="P163" s="50" t="s">
        <v>211</v>
      </c>
      <c r="Q163" s="48">
        <v>3822500</v>
      </c>
      <c r="R163" s="60" t="s">
        <v>22</v>
      </c>
      <c r="S163" s="93"/>
    </row>
    <row r="164" spans="1:19" s="1" customFormat="1" ht="78.75" x14ac:dyDescent="0.25">
      <c r="A164" s="92"/>
      <c r="B164" s="70">
        <v>80111600</v>
      </c>
      <c r="C164" s="13" t="s">
        <v>212</v>
      </c>
      <c r="D164" s="48">
        <v>1</v>
      </c>
      <c r="E164" s="48">
        <v>1</v>
      </c>
      <c r="F164" s="48">
        <v>11</v>
      </c>
      <c r="G164" s="48">
        <v>1</v>
      </c>
      <c r="H164" s="3" t="s">
        <v>79</v>
      </c>
      <c r="I164" s="47">
        <v>0</v>
      </c>
      <c r="J164" s="6">
        <f>2400000*F164</f>
        <v>26400000</v>
      </c>
      <c r="K164" s="6">
        <f t="shared" si="8"/>
        <v>26400000</v>
      </c>
      <c r="L164" s="48">
        <v>0</v>
      </c>
      <c r="M164" s="48">
        <v>0</v>
      </c>
      <c r="N164" s="49" t="s">
        <v>19</v>
      </c>
      <c r="O164" s="12" t="s">
        <v>20</v>
      </c>
      <c r="P164" s="50" t="s">
        <v>211</v>
      </c>
      <c r="Q164" s="48">
        <v>3822500</v>
      </c>
      <c r="R164" s="60" t="s">
        <v>22</v>
      </c>
      <c r="S164" s="93"/>
    </row>
    <row r="165" spans="1:19" s="1" customFormat="1" ht="67.5" x14ac:dyDescent="0.25">
      <c r="A165" s="92"/>
      <c r="B165" s="70">
        <v>80111600</v>
      </c>
      <c r="C165" s="13" t="s">
        <v>475</v>
      </c>
      <c r="D165" s="48">
        <v>1</v>
      </c>
      <c r="E165" s="48">
        <v>1</v>
      </c>
      <c r="F165" s="48">
        <v>11</v>
      </c>
      <c r="G165" s="48">
        <v>1</v>
      </c>
      <c r="H165" s="3" t="s">
        <v>79</v>
      </c>
      <c r="I165" s="47">
        <v>0</v>
      </c>
      <c r="J165" s="6">
        <f>2460000*F165</f>
        <v>27060000</v>
      </c>
      <c r="K165" s="6">
        <f t="shared" si="8"/>
        <v>27060000</v>
      </c>
      <c r="L165" s="48">
        <v>0</v>
      </c>
      <c r="M165" s="48">
        <v>0</v>
      </c>
      <c r="N165" s="49" t="s">
        <v>19</v>
      </c>
      <c r="O165" s="12" t="s">
        <v>20</v>
      </c>
      <c r="P165" s="50" t="s">
        <v>211</v>
      </c>
      <c r="Q165" s="48">
        <v>3822500</v>
      </c>
      <c r="R165" s="60" t="s">
        <v>22</v>
      </c>
      <c r="S165" s="93"/>
    </row>
    <row r="166" spans="1:19" s="1" customFormat="1" ht="90" x14ac:dyDescent="0.25">
      <c r="A166" s="92"/>
      <c r="B166" s="70">
        <v>80111600</v>
      </c>
      <c r="C166" s="13" t="s">
        <v>471</v>
      </c>
      <c r="D166" s="48">
        <v>1</v>
      </c>
      <c r="E166" s="48">
        <v>1</v>
      </c>
      <c r="F166" s="48">
        <v>11</v>
      </c>
      <c r="G166" s="48">
        <v>1</v>
      </c>
      <c r="H166" s="3" t="s">
        <v>79</v>
      </c>
      <c r="I166" s="47">
        <v>0</v>
      </c>
      <c r="J166" s="6">
        <f>3675000*F166</f>
        <v>40425000</v>
      </c>
      <c r="K166" s="6">
        <f t="shared" si="8"/>
        <v>40425000</v>
      </c>
      <c r="L166" s="48">
        <v>0</v>
      </c>
      <c r="M166" s="48">
        <v>0</v>
      </c>
      <c r="N166" s="49" t="s">
        <v>19</v>
      </c>
      <c r="O166" s="12" t="s">
        <v>20</v>
      </c>
      <c r="P166" s="50" t="s">
        <v>211</v>
      </c>
      <c r="Q166" s="48">
        <v>3822500</v>
      </c>
      <c r="R166" s="60" t="s">
        <v>22</v>
      </c>
      <c r="S166" s="93"/>
    </row>
    <row r="167" spans="1:19" s="1" customFormat="1" ht="101.25" x14ac:dyDescent="0.25">
      <c r="A167" s="92"/>
      <c r="B167" s="70">
        <v>80111600</v>
      </c>
      <c r="C167" s="13" t="s">
        <v>207</v>
      </c>
      <c r="D167" s="48">
        <v>6</v>
      </c>
      <c r="E167" s="48">
        <v>6</v>
      </c>
      <c r="F167" s="48">
        <v>8</v>
      </c>
      <c r="G167" s="48">
        <v>1</v>
      </c>
      <c r="H167" s="3" t="s">
        <v>79</v>
      </c>
      <c r="I167" s="47">
        <v>0</v>
      </c>
      <c r="J167" s="6">
        <f>2300000*F167</f>
        <v>18400000</v>
      </c>
      <c r="K167" s="6">
        <f t="shared" si="8"/>
        <v>18400000</v>
      </c>
      <c r="L167" s="48">
        <v>0</v>
      </c>
      <c r="M167" s="48">
        <v>0</v>
      </c>
      <c r="N167" s="49" t="s">
        <v>19</v>
      </c>
      <c r="O167" s="12" t="s">
        <v>20</v>
      </c>
      <c r="P167" s="50" t="s">
        <v>211</v>
      </c>
      <c r="Q167" s="48">
        <v>3822500</v>
      </c>
      <c r="R167" s="60" t="s">
        <v>22</v>
      </c>
      <c r="S167" s="93"/>
    </row>
    <row r="168" spans="1:19" s="1" customFormat="1" ht="56.25" x14ac:dyDescent="0.25">
      <c r="A168" s="92"/>
      <c r="B168" s="70">
        <v>80111600</v>
      </c>
      <c r="C168" s="13" t="s">
        <v>479</v>
      </c>
      <c r="D168" s="48">
        <v>8</v>
      </c>
      <c r="E168" s="48">
        <v>8</v>
      </c>
      <c r="F168" s="48">
        <v>7</v>
      </c>
      <c r="G168" s="48">
        <v>1</v>
      </c>
      <c r="H168" s="3" t="s">
        <v>79</v>
      </c>
      <c r="I168" s="47">
        <v>0</v>
      </c>
      <c r="J168" s="6">
        <f>5140000*F168</f>
        <v>35980000</v>
      </c>
      <c r="K168" s="6">
        <f t="shared" si="8"/>
        <v>35980000</v>
      </c>
      <c r="L168" s="48">
        <v>0</v>
      </c>
      <c r="M168" s="48">
        <v>0</v>
      </c>
      <c r="N168" s="49" t="s">
        <v>19</v>
      </c>
      <c r="O168" s="12" t="s">
        <v>20</v>
      </c>
      <c r="P168" s="50" t="s">
        <v>211</v>
      </c>
      <c r="Q168" s="48">
        <v>3822500</v>
      </c>
      <c r="R168" s="60" t="s">
        <v>22</v>
      </c>
      <c r="S168" s="93"/>
    </row>
    <row r="169" spans="1:19" s="1" customFormat="1" ht="45" x14ac:dyDescent="0.25">
      <c r="A169" s="92"/>
      <c r="B169" s="70">
        <v>80111600</v>
      </c>
      <c r="C169" s="13" t="s">
        <v>480</v>
      </c>
      <c r="D169" s="48">
        <v>1</v>
      </c>
      <c r="E169" s="48">
        <v>1</v>
      </c>
      <c r="F169" s="48">
        <v>11</v>
      </c>
      <c r="G169" s="48">
        <v>1</v>
      </c>
      <c r="H169" s="3" t="s">
        <v>79</v>
      </c>
      <c r="I169" s="47">
        <v>0</v>
      </c>
      <c r="J169" s="6">
        <f>(4000000+1000000)*F169</f>
        <v>55000000</v>
      </c>
      <c r="K169" s="6">
        <f t="shared" si="8"/>
        <v>55000000</v>
      </c>
      <c r="L169" s="48">
        <v>0</v>
      </c>
      <c r="M169" s="48">
        <v>0</v>
      </c>
      <c r="N169" s="49" t="s">
        <v>19</v>
      </c>
      <c r="O169" s="12" t="s">
        <v>20</v>
      </c>
      <c r="P169" s="50" t="s">
        <v>211</v>
      </c>
      <c r="Q169" s="48">
        <v>3822500</v>
      </c>
      <c r="R169" s="60" t="s">
        <v>22</v>
      </c>
      <c r="S169" s="93"/>
    </row>
    <row r="170" spans="1:19" s="1" customFormat="1" ht="67.5" x14ac:dyDescent="0.25">
      <c r="A170" s="92"/>
      <c r="B170" s="70">
        <v>80111600</v>
      </c>
      <c r="C170" s="13" t="s">
        <v>470</v>
      </c>
      <c r="D170" s="48">
        <v>1</v>
      </c>
      <c r="E170" s="48">
        <v>1</v>
      </c>
      <c r="F170" s="48">
        <v>11</v>
      </c>
      <c r="G170" s="48">
        <v>1</v>
      </c>
      <c r="H170" s="3" t="s">
        <v>79</v>
      </c>
      <c r="I170" s="47">
        <v>0</v>
      </c>
      <c r="J170" s="6">
        <f>2100000*F170</f>
        <v>23100000</v>
      </c>
      <c r="K170" s="6">
        <f t="shared" si="8"/>
        <v>23100000</v>
      </c>
      <c r="L170" s="48">
        <v>0</v>
      </c>
      <c r="M170" s="48">
        <v>0</v>
      </c>
      <c r="N170" s="49" t="s">
        <v>19</v>
      </c>
      <c r="O170" s="12" t="s">
        <v>20</v>
      </c>
      <c r="P170" s="50" t="s">
        <v>211</v>
      </c>
      <c r="Q170" s="48">
        <v>3822500</v>
      </c>
      <c r="R170" s="60" t="s">
        <v>22</v>
      </c>
      <c r="S170" s="93"/>
    </row>
    <row r="171" spans="1:19" s="1" customFormat="1" ht="52.5" x14ac:dyDescent="0.25">
      <c r="A171" s="92"/>
      <c r="B171" s="70">
        <v>80111600</v>
      </c>
      <c r="C171" s="38" t="s">
        <v>481</v>
      </c>
      <c r="D171" s="48">
        <v>1</v>
      </c>
      <c r="E171" s="48">
        <v>1</v>
      </c>
      <c r="F171" s="48">
        <v>11</v>
      </c>
      <c r="G171" s="48">
        <v>1</v>
      </c>
      <c r="H171" s="3" t="s">
        <v>79</v>
      </c>
      <c r="I171" s="47">
        <v>0</v>
      </c>
      <c r="J171" s="6">
        <f>3300000*F171</f>
        <v>36300000</v>
      </c>
      <c r="K171" s="6">
        <f t="shared" si="8"/>
        <v>36300000</v>
      </c>
      <c r="L171" s="48">
        <v>0</v>
      </c>
      <c r="M171" s="48">
        <v>0</v>
      </c>
      <c r="N171" s="49" t="s">
        <v>19</v>
      </c>
      <c r="O171" s="12" t="s">
        <v>20</v>
      </c>
      <c r="P171" s="50" t="s">
        <v>211</v>
      </c>
      <c r="Q171" s="48">
        <v>3822500</v>
      </c>
      <c r="R171" s="60" t="s">
        <v>22</v>
      </c>
      <c r="S171" s="93"/>
    </row>
    <row r="172" spans="1:19" s="1" customFormat="1" ht="63" x14ac:dyDescent="0.25">
      <c r="A172" s="92"/>
      <c r="B172" s="70">
        <v>80111600</v>
      </c>
      <c r="C172" s="38" t="s">
        <v>206</v>
      </c>
      <c r="D172" s="48">
        <v>1</v>
      </c>
      <c r="E172" s="48">
        <v>1</v>
      </c>
      <c r="F172" s="48">
        <v>11</v>
      </c>
      <c r="G172" s="48">
        <v>1</v>
      </c>
      <c r="H172" s="3" t="s">
        <v>79</v>
      </c>
      <c r="I172" s="47">
        <v>0</v>
      </c>
      <c r="J172" s="6">
        <f>2500000*F172</f>
        <v>27500000</v>
      </c>
      <c r="K172" s="6">
        <f t="shared" si="8"/>
        <v>27500000</v>
      </c>
      <c r="L172" s="48">
        <v>0</v>
      </c>
      <c r="M172" s="48">
        <v>0</v>
      </c>
      <c r="N172" s="49" t="s">
        <v>19</v>
      </c>
      <c r="O172" s="12" t="s">
        <v>20</v>
      </c>
      <c r="P172" s="50" t="s">
        <v>211</v>
      </c>
      <c r="Q172" s="48">
        <v>3822500</v>
      </c>
      <c r="R172" s="60" t="s">
        <v>22</v>
      </c>
      <c r="S172" s="93"/>
    </row>
    <row r="173" spans="1:19" s="1" customFormat="1" ht="63" x14ac:dyDescent="0.25">
      <c r="A173" s="92"/>
      <c r="B173" s="70">
        <v>80111600</v>
      </c>
      <c r="C173" s="38" t="s">
        <v>482</v>
      </c>
      <c r="D173" s="48">
        <v>1</v>
      </c>
      <c r="E173" s="48">
        <v>1</v>
      </c>
      <c r="F173" s="48">
        <v>11</v>
      </c>
      <c r="G173" s="48">
        <v>1</v>
      </c>
      <c r="H173" s="3" t="s">
        <v>79</v>
      </c>
      <c r="I173" s="47">
        <v>0</v>
      </c>
      <c r="J173" s="6">
        <f>5500000*F173</f>
        <v>60500000</v>
      </c>
      <c r="K173" s="6">
        <f t="shared" si="8"/>
        <v>60500000</v>
      </c>
      <c r="L173" s="48">
        <v>0</v>
      </c>
      <c r="M173" s="48">
        <v>0</v>
      </c>
      <c r="N173" s="49" t="s">
        <v>19</v>
      </c>
      <c r="O173" s="12" t="s">
        <v>20</v>
      </c>
      <c r="P173" s="50" t="s">
        <v>211</v>
      </c>
      <c r="Q173" s="48">
        <v>3822500</v>
      </c>
      <c r="R173" s="60" t="s">
        <v>22</v>
      </c>
      <c r="S173" s="93"/>
    </row>
    <row r="174" spans="1:19" s="1" customFormat="1" ht="31.5" x14ac:dyDescent="0.25">
      <c r="A174" s="92"/>
      <c r="B174" s="70">
        <v>80111600</v>
      </c>
      <c r="C174" s="38" t="s">
        <v>239</v>
      </c>
      <c r="D174" s="48">
        <v>1</v>
      </c>
      <c r="E174" s="48">
        <v>1</v>
      </c>
      <c r="F174" s="48">
        <v>12</v>
      </c>
      <c r="G174" s="48">
        <v>1</v>
      </c>
      <c r="H174" s="3" t="s">
        <v>79</v>
      </c>
      <c r="I174" s="47">
        <v>0</v>
      </c>
      <c r="J174" s="6">
        <f>2800000*F174</f>
        <v>33600000</v>
      </c>
      <c r="K174" s="6">
        <f t="shared" si="8"/>
        <v>33600000</v>
      </c>
      <c r="L174" s="48">
        <v>0</v>
      </c>
      <c r="M174" s="48">
        <v>0</v>
      </c>
      <c r="N174" s="49" t="s">
        <v>19</v>
      </c>
      <c r="O174" s="12" t="s">
        <v>20</v>
      </c>
      <c r="P174" s="50" t="s">
        <v>34</v>
      </c>
      <c r="Q174" s="48">
        <v>3822500</v>
      </c>
      <c r="R174" s="60" t="s">
        <v>37</v>
      </c>
      <c r="S174" s="93"/>
    </row>
    <row r="175" spans="1:19" s="1" customFormat="1" ht="42" x14ac:dyDescent="0.25">
      <c r="A175" s="92"/>
      <c r="B175" s="70">
        <v>80111600</v>
      </c>
      <c r="C175" s="38" t="s">
        <v>240</v>
      </c>
      <c r="D175" s="48">
        <v>8</v>
      </c>
      <c r="E175" s="48">
        <v>8</v>
      </c>
      <c r="F175" s="48">
        <v>5</v>
      </c>
      <c r="G175" s="48">
        <v>1</v>
      </c>
      <c r="H175" s="3" t="s">
        <v>79</v>
      </c>
      <c r="I175" s="47">
        <v>0</v>
      </c>
      <c r="J175" s="6">
        <f>6000000*F175</f>
        <v>30000000</v>
      </c>
      <c r="K175" s="6">
        <f t="shared" si="8"/>
        <v>30000000</v>
      </c>
      <c r="L175" s="48">
        <v>0</v>
      </c>
      <c r="M175" s="48">
        <v>0</v>
      </c>
      <c r="N175" s="49" t="s">
        <v>19</v>
      </c>
      <c r="O175" s="12" t="s">
        <v>20</v>
      </c>
      <c r="P175" s="50" t="s">
        <v>34</v>
      </c>
      <c r="Q175" s="48">
        <v>3822500</v>
      </c>
      <c r="R175" s="60" t="s">
        <v>37</v>
      </c>
      <c r="S175" s="93"/>
    </row>
    <row r="176" spans="1:19" s="1" customFormat="1" ht="52.5" x14ac:dyDescent="0.25">
      <c r="A176" s="92"/>
      <c r="B176" s="70">
        <v>80111600</v>
      </c>
      <c r="C176" s="38" t="s">
        <v>241</v>
      </c>
      <c r="D176" s="48">
        <v>8</v>
      </c>
      <c r="E176" s="48">
        <v>8</v>
      </c>
      <c r="F176" s="48">
        <v>5</v>
      </c>
      <c r="G176" s="48">
        <v>1</v>
      </c>
      <c r="H176" s="3" t="s">
        <v>79</v>
      </c>
      <c r="I176" s="47">
        <v>0</v>
      </c>
      <c r="J176" s="6">
        <f t="shared" ref="J176:J177" si="9">6000000*F176</f>
        <v>30000000</v>
      </c>
      <c r="K176" s="6">
        <f t="shared" si="8"/>
        <v>30000000</v>
      </c>
      <c r="L176" s="48">
        <v>0</v>
      </c>
      <c r="M176" s="48">
        <v>0</v>
      </c>
      <c r="N176" s="49" t="s">
        <v>19</v>
      </c>
      <c r="O176" s="12" t="s">
        <v>20</v>
      </c>
      <c r="P176" s="50" t="s">
        <v>34</v>
      </c>
      <c r="Q176" s="48">
        <v>3822500</v>
      </c>
      <c r="R176" s="60" t="s">
        <v>37</v>
      </c>
      <c r="S176" s="93"/>
    </row>
    <row r="177" spans="1:19" s="1" customFormat="1" ht="42" x14ac:dyDescent="0.25">
      <c r="A177" s="92"/>
      <c r="B177" s="70">
        <v>80111600</v>
      </c>
      <c r="C177" s="38" t="s">
        <v>242</v>
      </c>
      <c r="D177" s="48">
        <v>8</v>
      </c>
      <c r="E177" s="48">
        <v>8</v>
      </c>
      <c r="F177" s="48">
        <v>5</v>
      </c>
      <c r="G177" s="48">
        <v>1</v>
      </c>
      <c r="H177" s="3" t="s">
        <v>79</v>
      </c>
      <c r="I177" s="47">
        <v>0</v>
      </c>
      <c r="J177" s="6">
        <f t="shared" si="9"/>
        <v>30000000</v>
      </c>
      <c r="K177" s="6">
        <f t="shared" si="8"/>
        <v>30000000</v>
      </c>
      <c r="L177" s="48">
        <v>0</v>
      </c>
      <c r="M177" s="48">
        <v>0</v>
      </c>
      <c r="N177" s="49" t="s">
        <v>19</v>
      </c>
      <c r="O177" s="12" t="s">
        <v>20</v>
      </c>
      <c r="P177" s="50" t="s">
        <v>34</v>
      </c>
      <c r="Q177" s="48">
        <v>3822500</v>
      </c>
      <c r="R177" s="60" t="s">
        <v>37</v>
      </c>
      <c r="S177" s="93"/>
    </row>
    <row r="178" spans="1:19" s="1" customFormat="1" ht="52.5" x14ac:dyDescent="0.25">
      <c r="A178" s="92"/>
      <c r="B178" s="70">
        <v>80111600</v>
      </c>
      <c r="C178" s="38" t="s">
        <v>243</v>
      </c>
      <c r="D178" s="48">
        <v>1</v>
      </c>
      <c r="E178" s="48">
        <v>1</v>
      </c>
      <c r="F178" s="48">
        <v>12</v>
      </c>
      <c r="G178" s="48">
        <v>1</v>
      </c>
      <c r="H178" s="3" t="s">
        <v>79</v>
      </c>
      <c r="I178" s="47">
        <v>0</v>
      </c>
      <c r="J178" s="6">
        <f>(5350000+450000)*F178</f>
        <v>69600000</v>
      </c>
      <c r="K178" s="6">
        <f t="shared" si="8"/>
        <v>69600000</v>
      </c>
      <c r="L178" s="48">
        <v>0</v>
      </c>
      <c r="M178" s="48">
        <v>0</v>
      </c>
      <c r="N178" s="49" t="s">
        <v>19</v>
      </c>
      <c r="O178" s="12" t="s">
        <v>20</v>
      </c>
      <c r="P178" s="50" t="s">
        <v>34</v>
      </c>
      <c r="Q178" s="48">
        <v>3822500</v>
      </c>
      <c r="R178" s="60" t="s">
        <v>37</v>
      </c>
      <c r="S178" s="93"/>
    </row>
    <row r="179" spans="1:19" s="1" customFormat="1" ht="73.5" x14ac:dyDescent="0.25">
      <c r="A179" s="92"/>
      <c r="B179" s="70">
        <v>80111600</v>
      </c>
      <c r="C179" s="38" t="s">
        <v>244</v>
      </c>
      <c r="D179" s="48">
        <v>8</v>
      </c>
      <c r="E179" s="48">
        <v>8</v>
      </c>
      <c r="F179" s="48">
        <v>5</v>
      </c>
      <c r="G179" s="48">
        <v>1</v>
      </c>
      <c r="H179" s="3" t="s">
        <v>79</v>
      </c>
      <c r="I179" s="47">
        <v>0</v>
      </c>
      <c r="J179" s="6">
        <f>5000000*F179</f>
        <v>25000000</v>
      </c>
      <c r="K179" s="6">
        <f t="shared" si="8"/>
        <v>25000000</v>
      </c>
      <c r="L179" s="48">
        <v>0</v>
      </c>
      <c r="M179" s="48">
        <v>0</v>
      </c>
      <c r="N179" s="49" t="s">
        <v>19</v>
      </c>
      <c r="O179" s="12" t="s">
        <v>20</v>
      </c>
      <c r="P179" s="50" t="s">
        <v>34</v>
      </c>
      <c r="Q179" s="48">
        <v>3822500</v>
      </c>
      <c r="R179" s="60" t="s">
        <v>37</v>
      </c>
      <c r="S179" s="93"/>
    </row>
    <row r="180" spans="1:19" s="1" customFormat="1" ht="52.5" x14ac:dyDescent="0.25">
      <c r="A180" s="92"/>
      <c r="B180" s="70">
        <v>80111600</v>
      </c>
      <c r="C180" s="38" t="s">
        <v>296</v>
      </c>
      <c r="D180" s="48">
        <v>8</v>
      </c>
      <c r="E180" s="48">
        <v>8</v>
      </c>
      <c r="F180" s="48">
        <v>5</v>
      </c>
      <c r="G180" s="48">
        <v>1</v>
      </c>
      <c r="H180" s="3" t="s">
        <v>79</v>
      </c>
      <c r="I180" s="47">
        <v>0</v>
      </c>
      <c r="J180" s="6">
        <f>4600000*F180</f>
        <v>23000000</v>
      </c>
      <c r="K180" s="6">
        <f t="shared" si="8"/>
        <v>23000000</v>
      </c>
      <c r="L180" s="48">
        <v>0</v>
      </c>
      <c r="M180" s="48">
        <v>0</v>
      </c>
      <c r="N180" s="49" t="s">
        <v>19</v>
      </c>
      <c r="O180" s="12" t="s">
        <v>20</v>
      </c>
      <c r="P180" s="50" t="s">
        <v>34</v>
      </c>
      <c r="Q180" s="48">
        <v>3822500</v>
      </c>
      <c r="R180" s="60" t="s">
        <v>37</v>
      </c>
      <c r="S180" s="93"/>
    </row>
    <row r="181" spans="1:19" s="1" customFormat="1" ht="126" x14ac:dyDescent="0.25">
      <c r="A181" s="92"/>
      <c r="B181" s="70">
        <v>80111600</v>
      </c>
      <c r="C181" s="38" t="s">
        <v>245</v>
      </c>
      <c r="D181" s="48">
        <v>8</v>
      </c>
      <c r="E181" s="48">
        <v>8</v>
      </c>
      <c r="F181" s="48">
        <v>5</v>
      </c>
      <c r="G181" s="48">
        <v>1</v>
      </c>
      <c r="H181" s="3" t="s">
        <v>79</v>
      </c>
      <c r="I181" s="47">
        <v>0</v>
      </c>
      <c r="J181" s="6">
        <f>2400000*F181</f>
        <v>12000000</v>
      </c>
      <c r="K181" s="6">
        <f t="shared" si="8"/>
        <v>12000000</v>
      </c>
      <c r="L181" s="48">
        <v>0</v>
      </c>
      <c r="M181" s="48">
        <v>0</v>
      </c>
      <c r="N181" s="49" t="s">
        <v>19</v>
      </c>
      <c r="O181" s="12" t="s">
        <v>20</v>
      </c>
      <c r="P181" s="50" t="s">
        <v>34</v>
      </c>
      <c r="Q181" s="48">
        <v>3822500</v>
      </c>
      <c r="R181" s="60" t="s">
        <v>37</v>
      </c>
      <c r="S181" s="93"/>
    </row>
    <row r="182" spans="1:19" s="1" customFormat="1" ht="52.5" x14ac:dyDescent="0.25">
      <c r="A182" s="92"/>
      <c r="B182" s="70">
        <v>80111600</v>
      </c>
      <c r="C182" s="38" t="s">
        <v>246</v>
      </c>
      <c r="D182" s="48">
        <v>8</v>
      </c>
      <c r="E182" s="48">
        <v>8</v>
      </c>
      <c r="F182" s="48">
        <v>5</v>
      </c>
      <c r="G182" s="48">
        <v>1</v>
      </c>
      <c r="H182" s="3" t="s">
        <v>79</v>
      </c>
      <c r="I182" s="47">
        <v>0</v>
      </c>
      <c r="J182" s="6">
        <f>3745000*F182</f>
        <v>18725000</v>
      </c>
      <c r="K182" s="6">
        <f t="shared" si="8"/>
        <v>18725000</v>
      </c>
      <c r="L182" s="48">
        <v>0</v>
      </c>
      <c r="M182" s="48">
        <v>0</v>
      </c>
      <c r="N182" s="49" t="s">
        <v>19</v>
      </c>
      <c r="O182" s="12" t="s">
        <v>20</v>
      </c>
      <c r="P182" s="50" t="s">
        <v>34</v>
      </c>
      <c r="Q182" s="48">
        <v>3822500</v>
      </c>
      <c r="R182" s="60" t="s">
        <v>37</v>
      </c>
      <c r="S182" s="93"/>
    </row>
    <row r="183" spans="1:19" s="1" customFormat="1" ht="42" x14ac:dyDescent="0.25">
      <c r="A183" s="92"/>
      <c r="B183" s="70">
        <v>80111600</v>
      </c>
      <c r="C183" s="38" t="s">
        <v>247</v>
      </c>
      <c r="D183" s="48">
        <v>8</v>
      </c>
      <c r="E183" s="48">
        <v>8</v>
      </c>
      <c r="F183" s="48">
        <v>5</v>
      </c>
      <c r="G183" s="48">
        <v>1</v>
      </c>
      <c r="H183" s="3" t="s">
        <v>79</v>
      </c>
      <c r="I183" s="47">
        <v>0</v>
      </c>
      <c r="J183" s="6">
        <f>4815000*F183</f>
        <v>24075000</v>
      </c>
      <c r="K183" s="6">
        <f t="shared" ref="K183:K236" si="10">J183</f>
        <v>24075000</v>
      </c>
      <c r="L183" s="48">
        <v>0</v>
      </c>
      <c r="M183" s="48">
        <v>0</v>
      </c>
      <c r="N183" s="49" t="s">
        <v>19</v>
      </c>
      <c r="O183" s="12" t="s">
        <v>20</v>
      </c>
      <c r="P183" s="50" t="s">
        <v>34</v>
      </c>
      <c r="Q183" s="48">
        <v>3822500</v>
      </c>
      <c r="R183" s="60" t="s">
        <v>37</v>
      </c>
      <c r="S183" s="93"/>
    </row>
    <row r="184" spans="1:19" s="1" customFormat="1" ht="42" x14ac:dyDescent="0.25">
      <c r="A184" s="92"/>
      <c r="B184" s="70">
        <v>80111600</v>
      </c>
      <c r="C184" s="38" t="s">
        <v>248</v>
      </c>
      <c r="D184" s="48">
        <v>8</v>
      </c>
      <c r="E184" s="48">
        <v>8</v>
      </c>
      <c r="F184" s="48">
        <v>5</v>
      </c>
      <c r="G184" s="48">
        <v>1</v>
      </c>
      <c r="H184" s="3" t="s">
        <v>79</v>
      </c>
      <c r="I184" s="47">
        <v>0</v>
      </c>
      <c r="J184" s="8">
        <f>4280000*F184</f>
        <v>21400000</v>
      </c>
      <c r="K184" s="6">
        <f t="shared" si="10"/>
        <v>21400000</v>
      </c>
      <c r="L184" s="48">
        <v>0</v>
      </c>
      <c r="M184" s="48">
        <v>0</v>
      </c>
      <c r="N184" s="49" t="s">
        <v>19</v>
      </c>
      <c r="O184" s="12" t="s">
        <v>20</v>
      </c>
      <c r="P184" s="50" t="s">
        <v>34</v>
      </c>
      <c r="Q184" s="48">
        <v>3822500</v>
      </c>
      <c r="R184" s="60" t="s">
        <v>37</v>
      </c>
      <c r="S184" s="93"/>
    </row>
    <row r="185" spans="1:19" s="1" customFormat="1" ht="73.5" x14ac:dyDescent="0.25">
      <c r="A185" s="92"/>
      <c r="B185" s="70">
        <v>80111600</v>
      </c>
      <c r="C185" s="38" t="s">
        <v>249</v>
      </c>
      <c r="D185" s="48">
        <v>8</v>
      </c>
      <c r="E185" s="48">
        <v>8</v>
      </c>
      <c r="F185" s="48">
        <v>5</v>
      </c>
      <c r="G185" s="48">
        <v>1</v>
      </c>
      <c r="H185" s="3" t="s">
        <v>79</v>
      </c>
      <c r="I185" s="47">
        <v>0</v>
      </c>
      <c r="J185" s="8">
        <f>4100000*F185</f>
        <v>20500000</v>
      </c>
      <c r="K185" s="6">
        <f t="shared" si="10"/>
        <v>20500000</v>
      </c>
      <c r="L185" s="48">
        <v>0</v>
      </c>
      <c r="M185" s="48">
        <v>0</v>
      </c>
      <c r="N185" s="49" t="s">
        <v>19</v>
      </c>
      <c r="O185" s="12" t="s">
        <v>20</v>
      </c>
      <c r="P185" s="50" t="s">
        <v>34</v>
      </c>
      <c r="Q185" s="48">
        <v>3822500</v>
      </c>
      <c r="R185" s="60" t="s">
        <v>37</v>
      </c>
      <c r="S185" s="93"/>
    </row>
    <row r="186" spans="1:19" s="1" customFormat="1" ht="73.5" x14ac:dyDescent="0.25">
      <c r="A186" s="92"/>
      <c r="B186" s="70">
        <v>80111600</v>
      </c>
      <c r="C186" s="38" t="s">
        <v>297</v>
      </c>
      <c r="D186" s="48">
        <v>8</v>
      </c>
      <c r="E186" s="48">
        <v>8</v>
      </c>
      <c r="F186" s="48">
        <v>5</v>
      </c>
      <c r="G186" s="48">
        <v>1</v>
      </c>
      <c r="H186" s="3" t="s">
        <v>79</v>
      </c>
      <c r="I186" s="47">
        <v>0</v>
      </c>
      <c r="J186" s="8">
        <f>3033450*F186</f>
        <v>15167250</v>
      </c>
      <c r="K186" s="6">
        <f t="shared" si="10"/>
        <v>15167250</v>
      </c>
      <c r="L186" s="48">
        <v>0</v>
      </c>
      <c r="M186" s="48">
        <v>0</v>
      </c>
      <c r="N186" s="49" t="s">
        <v>19</v>
      </c>
      <c r="O186" s="12" t="s">
        <v>20</v>
      </c>
      <c r="P186" s="50" t="s">
        <v>34</v>
      </c>
      <c r="Q186" s="48">
        <v>3822500</v>
      </c>
      <c r="R186" s="60" t="s">
        <v>37</v>
      </c>
      <c r="S186" s="93"/>
    </row>
    <row r="187" spans="1:19" s="1" customFormat="1" ht="52.5" x14ac:dyDescent="0.25">
      <c r="A187" s="92"/>
      <c r="B187" s="70">
        <v>80111600</v>
      </c>
      <c r="C187" s="38" t="s">
        <v>292</v>
      </c>
      <c r="D187" s="48">
        <v>7</v>
      </c>
      <c r="E187" s="48">
        <v>7</v>
      </c>
      <c r="F187" s="48">
        <v>5</v>
      </c>
      <c r="G187" s="48">
        <v>1</v>
      </c>
      <c r="H187" s="3" t="s">
        <v>79</v>
      </c>
      <c r="I187" s="47">
        <v>0</v>
      </c>
      <c r="J187" s="8">
        <f>3745000*F187</f>
        <v>18725000</v>
      </c>
      <c r="K187" s="6">
        <f t="shared" si="10"/>
        <v>18725000</v>
      </c>
      <c r="L187" s="48">
        <v>0</v>
      </c>
      <c r="M187" s="48">
        <v>0</v>
      </c>
      <c r="N187" s="49" t="s">
        <v>19</v>
      </c>
      <c r="O187" s="12" t="s">
        <v>20</v>
      </c>
      <c r="P187" s="50" t="s">
        <v>34</v>
      </c>
      <c r="Q187" s="48">
        <v>3822500</v>
      </c>
      <c r="R187" s="60" t="s">
        <v>37</v>
      </c>
      <c r="S187" s="93"/>
    </row>
    <row r="188" spans="1:19" s="1" customFormat="1" ht="84" x14ac:dyDescent="0.25">
      <c r="A188" s="92"/>
      <c r="B188" s="70">
        <v>80111600</v>
      </c>
      <c r="C188" s="38" t="s">
        <v>250</v>
      </c>
      <c r="D188" s="48">
        <v>1</v>
      </c>
      <c r="E188" s="48">
        <v>1</v>
      </c>
      <c r="F188" s="48">
        <v>11</v>
      </c>
      <c r="G188" s="48">
        <v>1</v>
      </c>
      <c r="H188" s="3" t="s">
        <v>79</v>
      </c>
      <c r="I188" s="47">
        <v>0</v>
      </c>
      <c r="J188" s="8">
        <f>9450000*F188</f>
        <v>103950000</v>
      </c>
      <c r="K188" s="6">
        <f t="shared" si="10"/>
        <v>103950000</v>
      </c>
      <c r="L188" s="48">
        <v>0</v>
      </c>
      <c r="M188" s="48">
        <v>0</v>
      </c>
      <c r="N188" s="49" t="s">
        <v>19</v>
      </c>
      <c r="O188" s="12" t="s">
        <v>20</v>
      </c>
      <c r="P188" s="50" t="s">
        <v>34</v>
      </c>
      <c r="Q188" s="48">
        <v>3822500</v>
      </c>
      <c r="R188" s="60" t="s">
        <v>37</v>
      </c>
      <c r="S188" s="93"/>
    </row>
    <row r="189" spans="1:19" s="1" customFormat="1" ht="52.5" x14ac:dyDescent="0.25">
      <c r="A189" s="92"/>
      <c r="B189" s="70">
        <v>80111600</v>
      </c>
      <c r="C189" s="38" t="s">
        <v>251</v>
      </c>
      <c r="D189" s="48">
        <v>1</v>
      </c>
      <c r="E189" s="48">
        <v>1</v>
      </c>
      <c r="F189" s="48">
        <v>11</v>
      </c>
      <c r="G189" s="48">
        <v>1</v>
      </c>
      <c r="H189" s="3" t="s">
        <v>79</v>
      </c>
      <c r="I189" s="47">
        <v>0</v>
      </c>
      <c r="J189" s="8">
        <f>3034000*F189</f>
        <v>33374000</v>
      </c>
      <c r="K189" s="6">
        <f t="shared" si="10"/>
        <v>33374000</v>
      </c>
      <c r="L189" s="48">
        <v>0</v>
      </c>
      <c r="M189" s="48">
        <v>0</v>
      </c>
      <c r="N189" s="49" t="s">
        <v>19</v>
      </c>
      <c r="O189" s="12" t="s">
        <v>20</v>
      </c>
      <c r="P189" s="50" t="s">
        <v>34</v>
      </c>
      <c r="Q189" s="48">
        <v>3822500</v>
      </c>
      <c r="R189" s="60" t="s">
        <v>37</v>
      </c>
      <c r="S189" s="93"/>
    </row>
    <row r="190" spans="1:19" s="1" customFormat="1" ht="84" x14ac:dyDescent="0.25">
      <c r="A190" s="92"/>
      <c r="B190" s="70">
        <v>80111600</v>
      </c>
      <c r="C190" s="38" t="s">
        <v>252</v>
      </c>
      <c r="D190" s="48">
        <v>8</v>
      </c>
      <c r="E190" s="48">
        <v>8</v>
      </c>
      <c r="F190" s="48">
        <v>5</v>
      </c>
      <c r="G190" s="48">
        <v>1</v>
      </c>
      <c r="H190" s="3" t="s">
        <v>79</v>
      </c>
      <c r="I190" s="47">
        <v>0</v>
      </c>
      <c r="J190" s="8">
        <f>4280000*F190</f>
        <v>21400000</v>
      </c>
      <c r="K190" s="6">
        <f t="shared" si="10"/>
        <v>21400000</v>
      </c>
      <c r="L190" s="48">
        <v>0</v>
      </c>
      <c r="M190" s="48">
        <v>0</v>
      </c>
      <c r="N190" s="49" t="s">
        <v>19</v>
      </c>
      <c r="O190" s="12" t="s">
        <v>20</v>
      </c>
      <c r="P190" s="50" t="s">
        <v>34</v>
      </c>
      <c r="Q190" s="48">
        <v>3822500</v>
      </c>
      <c r="R190" s="60" t="s">
        <v>37</v>
      </c>
      <c r="S190" s="93"/>
    </row>
    <row r="191" spans="1:19" s="1" customFormat="1" ht="84" x14ac:dyDescent="0.25">
      <c r="A191" s="92"/>
      <c r="B191" s="70">
        <v>80111600</v>
      </c>
      <c r="C191" s="38" t="s">
        <v>298</v>
      </c>
      <c r="D191" s="48">
        <v>8</v>
      </c>
      <c r="E191" s="48">
        <v>8</v>
      </c>
      <c r="F191" s="48">
        <v>5</v>
      </c>
      <c r="G191" s="48">
        <v>1</v>
      </c>
      <c r="H191" s="3" t="s">
        <v>79</v>
      </c>
      <c r="I191" s="47">
        <v>0</v>
      </c>
      <c r="J191" s="8">
        <f t="shared" ref="J191" si="11">4280000*F191</f>
        <v>21400000</v>
      </c>
      <c r="K191" s="6">
        <f t="shared" si="10"/>
        <v>21400000</v>
      </c>
      <c r="L191" s="48">
        <v>0</v>
      </c>
      <c r="M191" s="48">
        <v>0</v>
      </c>
      <c r="N191" s="49" t="s">
        <v>19</v>
      </c>
      <c r="O191" s="12" t="s">
        <v>20</v>
      </c>
      <c r="P191" s="50" t="s">
        <v>34</v>
      </c>
      <c r="Q191" s="48">
        <v>3822500</v>
      </c>
      <c r="R191" s="60" t="s">
        <v>37</v>
      </c>
      <c r="S191" s="93"/>
    </row>
    <row r="192" spans="1:19" s="1" customFormat="1" ht="63" x14ac:dyDescent="0.25">
      <c r="A192" s="92"/>
      <c r="B192" s="70">
        <v>80111600</v>
      </c>
      <c r="C192" s="38" t="s">
        <v>253</v>
      </c>
      <c r="D192" s="48">
        <v>8</v>
      </c>
      <c r="E192" s="48">
        <v>8</v>
      </c>
      <c r="F192" s="48">
        <v>5</v>
      </c>
      <c r="G192" s="48">
        <v>1</v>
      </c>
      <c r="H192" s="3" t="s">
        <v>79</v>
      </c>
      <c r="I192" s="47">
        <v>0</v>
      </c>
      <c r="J192" s="8">
        <f>3034000*F192</f>
        <v>15170000</v>
      </c>
      <c r="K192" s="6">
        <f t="shared" si="10"/>
        <v>15170000</v>
      </c>
      <c r="L192" s="48">
        <v>0</v>
      </c>
      <c r="M192" s="48">
        <v>0</v>
      </c>
      <c r="N192" s="49" t="s">
        <v>19</v>
      </c>
      <c r="O192" s="12" t="s">
        <v>20</v>
      </c>
      <c r="P192" s="50" t="s">
        <v>34</v>
      </c>
      <c r="Q192" s="48">
        <v>3822500</v>
      </c>
      <c r="R192" s="60" t="s">
        <v>37</v>
      </c>
      <c r="S192" s="93"/>
    </row>
    <row r="193" spans="1:19" s="1" customFormat="1" ht="42" x14ac:dyDescent="0.25">
      <c r="A193" s="92"/>
      <c r="B193" s="70">
        <v>80111600</v>
      </c>
      <c r="C193" s="38" t="s">
        <v>254</v>
      </c>
      <c r="D193" s="48">
        <v>7</v>
      </c>
      <c r="E193" s="48">
        <v>7</v>
      </c>
      <c r="F193" s="48">
        <v>6</v>
      </c>
      <c r="G193" s="48">
        <v>1</v>
      </c>
      <c r="H193" s="3" t="s">
        <v>79</v>
      </c>
      <c r="I193" s="47">
        <v>0</v>
      </c>
      <c r="J193" s="8">
        <f t="shared" ref="J193:J195" si="12">2400000*F193</f>
        <v>14400000</v>
      </c>
      <c r="K193" s="6">
        <f t="shared" si="10"/>
        <v>14400000</v>
      </c>
      <c r="L193" s="48">
        <v>0</v>
      </c>
      <c r="M193" s="48">
        <v>0</v>
      </c>
      <c r="N193" s="49" t="s">
        <v>19</v>
      </c>
      <c r="O193" s="12" t="s">
        <v>20</v>
      </c>
      <c r="P193" s="50" t="s">
        <v>34</v>
      </c>
      <c r="Q193" s="48">
        <v>3822500</v>
      </c>
      <c r="R193" s="60" t="s">
        <v>37</v>
      </c>
      <c r="S193" s="93"/>
    </row>
    <row r="194" spans="1:19" s="1" customFormat="1" ht="42" x14ac:dyDescent="0.25">
      <c r="A194" s="92"/>
      <c r="B194" s="70">
        <v>80111600</v>
      </c>
      <c r="C194" s="38" t="s">
        <v>254</v>
      </c>
      <c r="D194" s="48">
        <v>7</v>
      </c>
      <c r="E194" s="48">
        <v>7</v>
      </c>
      <c r="F194" s="48">
        <v>6</v>
      </c>
      <c r="G194" s="48">
        <v>1</v>
      </c>
      <c r="H194" s="3" t="s">
        <v>79</v>
      </c>
      <c r="I194" s="47">
        <v>0</v>
      </c>
      <c r="J194" s="8">
        <f t="shared" si="12"/>
        <v>14400000</v>
      </c>
      <c r="K194" s="6">
        <f t="shared" si="10"/>
        <v>14400000</v>
      </c>
      <c r="L194" s="48">
        <v>0</v>
      </c>
      <c r="M194" s="48">
        <v>0</v>
      </c>
      <c r="N194" s="49" t="s">
        <v>19</v>
      </c>
      <c r="O194" s="12" t="s">
        <v>20</v>
      </c>
      <c r="P194" s="50" t="s">
        <v>34</v>
      </c>
      <c r="Q194" s="48">
        <v>3822500</v>
      </c>
      <c r="R194" s="60" t="s">
        <v>37</v>
      </c>
      <c r="S194" s="93"/>
    </row>
    <row r="195" spans="1:19" s="1" customFormat="1" ht="42" x14ac:dyDescent="0.25">
      <c r="A195" s="92"/>
      <c r="B195" s="70">
        <v>80111600</v>
      </c>
      <c r="C195" s="38" t="s">
        <v>254</v>
      </c>
      <c r="D195" s="48">
        <v>7</v>
      </c>
      <c r="E195" s="48">
        <v>7</v>
      </c>
      <c r="F195" s="48">
        <v>6</v>
      </c>
      <c r="G195" s="48">
        <v>1</v>
      </c>
      <c r="H195" s="3" t="s">
        <v>79</v>
      </c>
      <c r="I195" s="47">
        <v>0</v>
      </c>
      <c r="J195" s="8">
        <f t="shared" si="12"/>
        <v>14400000</v>
      </c>
      <c r="K195" s="6">
        <f t="shared" si="10"/>
        <v>14400000</v>
      </c>
      <c r="L195" s="48">
        <v>0</v>
      </c>
      <c r="M195" s="48">
        <v>0</v>
      </c>
      <c r="N195" s="49" t="s">
        <v>19</v>
      </c>
      <c r="O195" s="12" t="s">
        <v>20</v>
      </c>
      <c r="P195" s="50" t="s">
        <v>34</v>
      </c>
      <c r="Q195" s="48">
        <v>3822500</v>
      </c>
      <c r="R195" s="60" t="s">
        <v>37</v>
      </c>
      <c r="S195" s="93"/>
    </row>
    <row r="196" spans="1:19" s="1" customFormat="1" ht="63" x14ac:dyDescent="0.25">
      <c r="A196" s="92"/>
      <c r="B196" s="70">
        <v>80111600</v>
      </c>
      <c r="C196" s="38" t="s">
        <v>255</v>
      </c>
      <c r="D196" s="48">
        <v>7</v>
      </c>
      <c r="E196" s="48">
        <v>7</v>
      </c>
      <c r="F196" s="48">
        <v>6</v>
      </c>
      <c r="G196" s="48">
        <v>1</v>
      </c>
      <c r="H196" s="3" t="s">
        <v>79</v>
      </c>
      <c r="I196" s="47">
        <v>0</v>
      </c>
      <c r="J196" s="8">
        <f>3745000*F196</f>
        <v>22470000</v>
      </c>
      <c r="K196" s="6">
        <f t="shared" si="10"/>
        <v>22470000</v>
      </c>
      <c r="L196" s="48">
        <v>0</v>
      </c>
      <c r="M196" s="48">
        <v>0</v>
      </c>
      <c r="N196" s="49" t="s">
        <v>19</v>
      </c>
      <c r="O196" s="12" t="s">
        <v>20</v>
      </c>
      <c r="P196" s="50" t="s">
        <v>34</v>
      </c>
      <c r="Q196" s="48">
        <v>3822500</v>
      </c>
      <c r="R196" s="60" t="s">
        <v>37</v>
      </c>
      <c r="S196" s="93"/>
    </row>
    <row r="197" spans="1:19" s="1" customFormat="1" ht="42" x14ac:dyDescent="0.25">
      <c r="A197" s="92"/>
      <c r="B197" s="70">
        <v>80111600</v>
      </c>
      <c r="C197" s="38" t="s">
        <v>256</v>
      </c>
      <c r="D197" s="48">
        <v>8</v>
      </c>
      <c r="E197" s="48">
        <v>8</v>
      </c>
      <c r="F197" s="48">
        <v>6</v>
      </c>
      <c r="G197" s="48">
        <v>1</v>
      </c>
      <c r="H197" s="3" t="s">
        <v>79</v>
      </c>
      <c r="I197" s="47">
        <v>0</v>
      </c>
      <c r="J197" s="8">
        <f t="shared" ref="J197:J201" si="13">2400000*F197</f>
        <v>14400000</v>
      </c>
      <c r="K197" s="6">
        <f t="shared" si="10"/>
        <v>14400000</v>
      </c>
      <c r="L197" s="48">
        <v>0</v>
      </c>
      <c r="M197" s="48">
        <v>0</v>
      </c>
      <c r="N197" s="49" t="s">
        <v>19</v>
      </c>
      <c r="O197" s="12" t="s">
        <v>20</v>
      </c>
      <c r="P197" s="50" t="s">
        <v>34</v>
      </c>
      <c r="Q197" s="48">
        <v>3822500</v>
      </c>
      <c r="R197" s="60" t="s">
        <v>37</v>
      </c>
      <c r="S197" s="93"/>
    </row>
    <row r="198" spans="1:19" s="1" customFormat="1" ht="42" x14ac:dyDescent="0.25">
      <c r="A198" s="92"/>
      <c r="B198" s="70">
        <v>80111600</v>
      </c>
      <c r="C198" s="38" t="s">
        <v>256</v>
      </c>
      <c r="D198" s="48">
        <v>7</v>
      </c>
      <c r="E198" s="48">
        <v>7</v>
      </c>
      <c r="F198" s="48">
        <v>6</v>
      </c>
      <c r="G198" s="48">
        <v>1</v>
      </c>
      <c r="H198" s="3" t="s">
        <v>79</v>
      </c>
      <c r="I198" s="47">
        <v>0</v>
      </c>
      <c r="J198" s="8">
        <f t="shared" si="13"/>
        <v>14400000</v>
      </c>
      <c r="K198" s="6">
        <f t="shared" si="10"/>
        <v>14400000</v>
      </c>
      <c r="L198" s="48">
        <v>0</v>
      </c>
      <c r="M198" s="48">
        <v>0</v>
      </c>
      <c r="N198" s="49" t="s">
        <v>19</v>
      </c>
      <c r="O198" s="12" t="s">
        <v>20</v>
      </c>
      <c r="P198" s="50" t="s">
        <v>34</v>
      </c>
      <c r="Q198" s="48">
        <v>3822500</v>
      </c>
      <c r="R198" s="60" t="s">
        <v>37</v>
      </c>
      <c r="S198" s="93"/>
    </row>
    <row r="199" spans="1:19" s="1" customFormat="1" ht="63" x14ac:dyDescent="0.25">
      <c r="A199" s="92"/>
      <c r="B199" s="70">
        <v>80111600</v>
      </c>
      <c r="C199" s="38" t="s">
        <v>269</v>
      </c>
      <c r="D199" s="48">
        <v>7</v>
      </c>
      <c r="E199" s="48">
        <v>7</v>
      </c>
      <c r="F199" s="48">
        <v>6</v>
      </c>
      <c r="G199" s="48">
        <v>1</v>
      </c>
      <c r="H199" s="3" t="s">
        <v>79</v>
      </c>
      <c r="I199" s="47">
        <v>0</v>
      </c>
      <c r="J199" s="8">
        <f t="shared" si="13"/>
        <v>14400000</v>
      </c>
      <c r="K199" s="6">
        <f t="shared" si="10"/>
        <v>14400000</v>
      </c>
      <c r="L199" s="48">
        <v>0</v>
      </c>
      <c r="M199" s="48">
        <v>0</v>
      </c>
      <c r="N199" s="49" t="s">
        <v>19</v>
      </c>
      <c r="O199" s="12" t="s">
        <v>20</v>
      </c>
      <c r="P199" s="50" t="s">
        <v>34</v>
      </c>
      <c r="Q199" s="48">
        <v>3822500</v>
      </c>
      <c r="R199" s="60" t="s">
        <v>37</v>
      </c>
      <c r="S199" s="93"/>
    </row>
    <row r="200" spans="1:19" s="1" customFormat="1" ht="63" x14ac:dyDescent="0.25">
      <c r="A200" s="92"/>
      <c r="B200" s="70">
        <v>80111600</v>
      </c>
      <c r="C200" s="38" t="s">
        <v>257</v>
      </c>
      <c r="D200" s="48">
        <v>1</v>
      </c>
      <c r="E200" s="48">
        <v>1</v>
      </c>
      <c r="F200" s="48">
        <v>11</v>
      </c>
      <c r="G200" s="48">
        <v>1</v>
      </c>
      <c r="H200" s="3" t="s">
        <v>79</v>
      </c>
      <c r="I200" s="47">
        <v>0</v>
      </c>
      <c r="J200" s="8">
        <f t="shared" si="13"/>
        <v>26400000</v>
      </c>
      <c r="K200" s="6">
        <f t="shared" si="10"/>
        <v>26400000</v>
      </c>
      <c r="L200" s="48">
        <v>0</v>
      </c>
      <c r="M200" s="48">
        <v>0</v>
      </c>
      <c r="N200" s="49" t="s">
        <v>19</v>
      </c>
      <c r="O200" s="12" t="s">
        <v>20</v>
      </c>
      <c r="P200" s="50" t="s">
        <v>34</v>
      </c>
      <c r="Q200" s="48">
        <v>3822500</v>
      </c>
      <c r="R200" s="60" t="s">
        <v>37</v>
      </c>
      <c r="S200" s="93"/>
    </row>
    <row r="201" spans="1:19" s="1" customFormat="1" ht="63" x14ac:dyDescent="0.25">
      <c r="A201" s="92"/>
      <c r="B201" s="70">
        <v>80111600</v>
      </c>
      <c r="C201" s="38" t="s">
        <v>258</v>
      </c>
      <c r="D201" s="48">
        <v>7</v>
      </c>
      <c r="E201" s="48">
        <v>7</v>
      </c>
      <c r="F201" s="48">
        <v>6</v>
      </c>
      <c r="G201" s="48">
        <v>1</v>
      </c>
      <c r="H201" s="3" t="s">
        <v>79</v>
      </c>
      <c r="I201" s="47">
        <v>0</v>
      </c>
      <c r="J201" s="8">
        <f t="shared" si="13"/>
        <v>14400000</v>
      </c>
      <c r="K201" s="6">
        <f t="shared" si="10"/>
        <v>14400000</v>
      </c>
      <c r="L201" s="48">
        <v>0</v>
      </c>
      <c r="M201" s="48">
        <v>0</v>
      </c>
      <c r="N201" s="49" t="s">
        <v>19</v>
      </c>
      <c r="O201" s="12" t="s">
        <v>20</v>
      </c>
      <c r="P201" s="50" t="s">
        <v>34</v>
      </c>
      <c r="Q201" s="48">
        <v>3822500</v>
      </c>
      <c r="R201" s="60" t="s">
        <v>37</v>
      </c>
      <c r="S201" s="93"/>
    </row>
    <row r="202" spans="1:19" s="1" customFormat="1" ht="52.5" x14ac:dyDescent="0.25">
      <c r="A202" s="92"/>
      <c r="B202" s="70">
        <v>80111600</v>
      </c>
      <c r="C202" s="38" t="s">
        <v>299</v>
      </c>
      <c r="D202" s="48">
        <v>7</v>
      </c>
      <c r="E202" s="48">
        <v>7</v>
      </c>
      <c r="F202" s="48">
        <v>6</v>
      </c>
      <c r="G202" s="48">
        <v>1</v>
      </c>
      <c r="H202" s="3" t="s">
        <v>79</v>
      </c>
      <c r="I202" s="47">
        <v>0</v>
      </c>
      <c r="J202" s="8">
        <f>3900000*F202</f>
        <v>23400000</v>
      </c>
      <c r="K202" s="6">
        <f t="shared" si="10"/>
        <v>23400000</v>
      </c>
      <c r="L202" s="48">
        <v>0</v>
      </c>
      <c r="M202" s="48">
        <v>0</v>
      </c>
      <c r="N202" s="49" t="s">
        <v>19</v>
      </c>
      <c r="O202" s="12" t="s">
        <v>20</v>
      </c>
      <c r="P202" s="50" t="s">
        <v>34</v>
      </c>
      <c r="Q202" s="48">
        <v>3822500</v>
      </c>
      <c r="R202" s="60" t="s">
        <v>37</v>
      </c>
      <c r="S202" s="93"/>
    </row>
    <row r="203" spans="1:19" s="1" customFormat="1" ht="63" x14ac:dyDescent="0.25">
      <c r="A203" s="92"/>
      <c r="B203" s="70">
        <v>80111600</v>
      </c>
      <c r="C203" s="38" t="s">
        <v>259</v>
      </c>
      <c r="D203" s="48">
        <v>7</v>
      </c>
      <c r="E203" s="48">
        <v>7</v>
      </c>
      <c r="F203" s="48">
        <v>6</v>
      </c>
      <c r="G203" s="48">
        <v>1</v>
      </c>
      <c r="H203" s="3" t="s">
        <v>79</v>
      </c>
      <c r="I203" s="47">
        <v>0</v>
      </c>
      <c r="J203" s="8">
        <f>4000000*F203</f>
        <v>24000000</v>
      </c>
      <c r="K203" s="6">
        <f t="shared" si="10"/>
        <v>24000000</v>
      </c>
      <c r="L203" s="48">
        <v>0</v>
      </c>
      <c r="M203" s="48">
        <v>0</v>
      </c>
      <c r="N203" s="49" t="s">
        <v>19</v>
      </c>
      <c r="O203" s="12" t="s">
        <v>20</v>
      </c>
      <c r="P203" s="50" t="s">
        <v>34</v>
      </c>
      <c r="Q203" s="48">
        <v>3822500</v>
      </c>
      <c r="R203" s="60" t="s">
        <v>37</v>
      </c>
      <c r="S203" s="93"/>
    </row>
    <row r="204" spans="1:19" s="1" customFormat="1" ht="42" x14ac:dyDescent="0.25">
      <c r="A204" s="92"/>
      <c r="B204" s="70">
        <v>80111600</v>
      </c>
      <c r="C204" s="38" t="s">
        <v>256</v>
      </c>
      <c r="D204" s="48">
        <v>7</v>
      </c>
      <c r="E204" s="48">
        <v>7</v>
      </c>
      <c r="F204" s="48">
        <v>6</v>
      </c>
      <c r="G204" s="48">
        <v>1</v>
      </c>
      <c r="H204" s="3" t="s">
        <v>79</v>
      </c>
      <c r="I204" s="47">
        <v>0</v>
      </c>
      <c r="J204" s="8">
        <f>2400000*F204</f>
        <v>14400000</v>
      </c>
      <c r="K204" s="6">
        <f t="shared" si="10"/>
        <v>14400000</v>
      </c>
      <c r="L204" s="48">
        <v>0</v>
      </c>
      <c r="M204" s="48">
        <v>0</v>
      </c>
      <c r="N204" s="49" t="s">
        <v>19</v>
      </c>
      <c r="O204" s="12" t="s">
        <v>20</v>
      </c>
      <c r="P204" s="50" t="s">
        <v>34</v>
      </c>
      <c r="Q204" s="48">
        <v>3822500</v>
      </c>
      <c r="R204" s="60" t="s">
        <v>37</v>
      </c>
      <c r="S204" s="93"/>
    </row>
    <row r="205" spans="1:19" s="1" customFormat="1" ht="52.5" x14ac:dyDescent="0.25">
      <c r="A205" s="92"/>
      <c r="B205" s="70">
        <v>80111600</v>
      </c>
      <c r="C205" s="38" t="s">
        <v>300</v>
      </c>
      <c r="D205" s="48">
        <v>1</v>
      </c>
      <c r="E205" s="48">
        <v>1</v>
      </c>
      <c r="F205" s="48">
        <v>11</v>
      </c>
      <c r="G205" s="48">
        <v>1</v>
      </c>
      <c r="H205" s="3" t="s">
        <v>79</v>
      </c>
      <c r="I205" s="47">
        <v>0</v>
      </c>
      <c r="J205" s="8">
        <f>2400000*F205</f>
        <v>26400000</v>
      </c>
      <c r="K205" s="6">
        <f t="shared" si="10"/>
        <v>26400000</v>
      </c>
      <c r="L205" s="48">
        <v>0</v>
      </c>
      <c r="M205" s="48">
        <v>0</v>
      </c>
      <c r="N205" s="49" t="s">
        <v>19</v>
      </c>
      <c r="O205" s="12" t="s">
        <v>20</v>
      </c>
      <c r="P205" s="50" t="s">
        <v>34</v>
      </c>
      <c r="Q205" s="48">
        <v>3822500</v>
      </c>
      <c r="R205" s="60" t="s">
        <v>37</v>
      </c>
      <c r="S205" s="93"/>
    </row>
    <row r="206" spans="1:19" s="1" customFormat="1" ht="73.5" x14ac:dyDescent="0.25">
      <c r="A206" s="92"/>
      <c r="B206" s="70">
        <v>80111600</v>
      </c>
      <c r="C206" s="38" t="s">
        <v>260</v>
      </c>
      <c r="D206" s="48">
        <v>1</v>
      </c>
      <c r="E206" s="48">
        <v>1</v>
      </c>
      <c r="F206" s="48">
        <v>11</v>
      </c>
      <c r="G206" s="48">
        <v>1</v>
      </c>
      <c r="H206" s="3" t="s">
        <v>79</v>
      </c>
      <c r="I206" s="47">
        <v>0</v>
      </c>
      <c r="J206" s="8">
        <f>2400000*F206</f>
        <v>26400000</v>
      </c>
      <c r="K206" s="6">
        <f t="shared" si="10"/>
        <v>26400000</v>
      </c>
      <c r="L206" s="48">
        <v>0</v>
      </c>
      <c r="M206" s="48">
        <v>0</v>
      </c>
      <c r="N206" s="49" t="s">
        <v>19</v>
      </c>
      <c r="O206" s="12" t="s">
        <v>20</v>
      </c>
      <c r="P206" s="50" t="s">
        <v>34</v>
      </c>
      <c r="Q206" s="48">
        <v>3822500</v>
      </c>
      <c r="R206" s="60" t="s">
        <v>37</v>
      </c>
      <c r="S206" s="93"/>
    </row>
    <row r="207" spans="1:19" s="1" customFormat="1" ht="94.5" x14ac:dyDescent="0.25">
      <c r="A207" s="92"/>
      <c r="B207" s="70">
        <v>80111600</v>
      </c>
      <c r="C207" s="38" t="s">
        <v>270</v>
      </c>
      <c r="D207" s="48">
        <v>7</v>
      </c>
      <c r="E207" s="48">
        <v>7</v>
      </c>
      <c r="F207" s="48">
        <v>7</v>
      </c>
      <c r="G207" s="48">
        <v>1</v>
      </c>
      <c r="H207" s="3" t="s">
        <v>79</v>
      </c>
      <c r="I207" s="47">
        <v>0</v>
      </c>
      <c r="J207" s="8">
        <f>2675000*F207</f>
        <v>18725000</v>
      </c>
      <c r="K207" s="6">
        <f t="shared" si="10"/>
        <v>18725000</v>
      </c>
      <c r="L207" s="48">
        <v>0</v>
      </c>
      <c r="M207" s="48">
        <v>0</v>
      </c>
      <c r="N207" s="49" t="s">
        <v>19</v>
      </c>
      <c r="O207" s="12" t="s">
        <v>20</v>
      </c>
      <c r="P207" s="50" t="s">
        <v>34</v>
      </c>
      <c r="Q207" s="48">
        <v>3822500</v>
      </c>
      <c r="R207" s="60" t="s">
        <v>37</v>
      </c>
      <c r="S207" s="93"/>
    </row>
    <row r="208" spans="1:19" s="1" customFormat="1" ht="52.5" x14ac:dyDescent="0.25">
      <c r="A208" s="92"/>
      <c r="B208" s="70">
        <v>80111600</v>
      </c>
      <c r="C208" s="38" t="s">
        <v>261</v>
      </c>
      <c r="D208" s="48">
        <v>7</v>
      </c>
      <c r="E208" s="48">
        <v>7</v>
      </c>
      <c r="F208" s="48">
        <v>7</v>
      </c>
      <c r="G208" s="48">
        <v>1</v>
      </c>
      <c r="H208" s="3" t="s">
        <v>79</v>
      </c>
      <c r="I208" s="47">
        <v>0</v>
      </c>
      <c r="J208" s="8">
        <f>3750000*F208</f>
        <v>26250000</v>
      </c>
      <c r="K208" s="6">
        <f t="shared" si="10"/>
        <v>26250000</v>
      </c>
      <c r="L208" s="48">
        <v>0</v>
      </c>
      <c r="M208" s="48">
        <v>0</v>
      </c>
      <c r="N208" s="49" t="s">
        <v>19</v>
      </c>
      <c r="O208" s="12" t="s">
        <v>20</v>
      </c>
      <c r="P208" s="50" t="s">
        <v>34</v>
      </c>
      <c r="Q208" s="48">
        <v>3822500</v>
      </c>
      <c r="R208" s="60" t="s">
        <v>37</v>
      </c>
      <c r="S208" s="93"/>
    </row>
    <row r="209" spans="1:19" s="1" customFormat="1" ht="84" x14ac:dyDescent="0.25">
      <c r="A209" s="92"/>
      <c r="B209" s="70">
        <v>80111600</v>
      </c>
      <c r="C209" s="38" t="s">
        <v>262</v>
      </c>
      <c r="D209" s="48">
        <v>7</v>
      </c>
      <c r="E209" s="48">
        <v>7</v>
      </c>
      <c r="F209" s="48">
        <v>7</v>
      </c>
      <c r="G209" s="48">
        <v>1</v>
      </c>
      <c r="H209" s="3" t="s">
        <v>79</v>
      </c>
      <c r="I209" s="47">
        <v>0</v>
      </c>
      <c r="J209" s="8">
        <f>2300000*F209</f>
        <v>16100000</v>
      </c>
      <c r="K209" s="6">
        <f t="shared" si="10"/>
        <v>16100000</v>
      </c>
      <c r="L209" s="48">
        <v>0</v>
      </c>
      <c r="M209" s="48">
        <v>0</v>
      </c>
      <c r="N209" s="49" t="s">
        <v>19</v>
      </c>
      <c r="O209" s="12" t="s">
        <v>20</v>
      </c>
      <c r="P209" s="50" t="s">
        <v>34</v>
      </c>
      <c r="Q209" s="48">
        <v>3822500</v>
      </c>
      <c r="R209" s="60" t="s">
        <v>37</v>
      </c>
      <c r="S209" s="93"/>
    </row>
    <row r="210" spans="1:19" s="1" customFormat="1" ht="63" x14ac:dyDescent="0.25">
      <c r="A210" s="92"/>
      <c r="B210" s="70">
        <v>80111600</v>
      </c>
      <c r="C210" s="38" t="s">
        <v>301</v>
      </c>
      <c r="D210" s="48">
        <v>7</v>
      </c>
      <c r="E210" s="48">
        <v>7</v>
      </c>
      <c r="F210" s="48">
        <v>7</v>
      </c>
      <c r="G210" s="48">
        <v>1</v>
      </c>
      <c r="H210" s="3" t="s">
        <v>79</v>
      </c>
      <c r="I210" s="47">
        <v>0</v>
      </c>
      <c r="J210" s="8">
        <f>4066000*F210</f>
        <v>28462000</v>
      </c>
      <c r="K210" s="6">
        <f t="shared" si="10"/>
        <v>28462000</v>
      </c>
      <c r="L210" s="48">
        <v>0</v>
      </c>
      <c r="M210" s="48">
        <v>0</v>
      </c>
      <c r="N210" s="49" t="s">
        <v>19</v>
      </c>
      <c r="O210" s="12" t="s">
        <v>20</v>
      </c>
      <c r="P210" s="50" t="s">
        <v>34</v>
      </c>
      <c r="Q210" s="48">
        <v>3822500</v>
      </c>
      <c r="R210" s="60" t="s">
        <v>37</v>
      </c>
      <c r="S210" s="93"/>
    </row>
    <row r="211" spans="1:19" s="1" customFormat="1" ht="73.5" x14ac:dyDescent="0.25">
      <c r="A211" s="92"/>
      <c r="B211" s="70">
        <v>80111600</v>
      </c>
      <c r="C211" s="38" t="s">
        <v>263</v>
      </c>
      <c r="D211" s="48">
        <v>7</v>
      </c>
      <c r="E211" s="48">
        <v>7</v>
      </c>
      <c r="F211" s="48">
        <v>7</v>
      </c>
      <c r="G211" s="48">
        <v>1</v>
      </c>
      <c r="H211" s="3" t="s">
        <v>79</v>
      </c>
      <c r="I211" s="47">
        <v>0</v>
      </c>
      <c r="J211" s="8">
        <f>3317000*F211</f>
        <v>23219000</v>
      </c>
      <c r="K211" s="6">
        <f t="shared" si="10"/>
        <v>23219000</v>
      </c>
      <c r="L211" s="48">
        <v>0</v>
      </c>
      <c r="M211" s="48">
        <v>0</v>
      </c>
      <c r="N211" s="49" t="s">
        <v>19</v>
      </c>
      <c r="O211" s="12" t="s">
        <v>20</v>
      </c>
      <c r="P211" s="50" t="s">
        <v>34</v>
      </c>
      <c r="Q211" s="48">
        <v>3822500</v>
      </c>
      <c r="R211" s="60" t="s">
        <v>37</v>
      </c>
      <c r="S211" s="93"/>
    </row>
    <row r="212" spans="1:19" s="1" customFormat="1" ht="63" x14ac:dyDescent="0.25">
      <c r="A212" s="92"/>
      <c r="B212" s="70">
        <v>80111600</v>
      </c>
      <c r="C212" s="38" t="s">
        <v>291</v>
      </c>
      <c r="D212" s="48">
        <v>7</v>
      </c>
      <c r="E212" s="48">
        <v>7</v>
      </c>
      <c r="F212" s="48">
        <v>7</v>
      </c>
      <c r="G212" s="48">
        <v>1</v>
      </c>
      <c r="H212" s="3" t="s">
        <v>79</v>
      </c>
      <c r="I212" s="47">
        <v>0</v>
      </c>
      <c r="J212" s="8">
        <f>2300000*F212</f>
        <v>16100000</v>
      </c>
      <c r="K212" s="6">
        <f t="shared" si="10"/>
        <v>16100000</v>
      </c>
      <c r="L212" s="48">
        <v>0</v>
      </c>
      <c r="M212" s="48">
        <v>0</v>
      </c>
      <c r="N212" s="49" t="s">
        <v>19</v>
      </c>
      <c r="O212" s="12" t="s">
        <v>20</v>
      </c>
      <c r="P212" s="50" t="s">
        <v>34</v>
      </c>
      <c r="Q212" s="48">
        <v>3822500</v>
      </c>
      <c r="R212" s="60" t="s">
        <v>37</v>
      </c>
      <c r="S212" s="93"/>
    </row>
    <row r="213" spans="1:19" s="1" customFormat="1" ht="73.5" x14ac:dyDescent="0.25">
      <c r="A213" s="92"/>
      <c r="B213" s="70">
        <v>80111600</v>
      </c>
      <c r="C213" s="38" t="s">
        <v>302</v>
      </c>
      <c r="D213" s="48">
        <v>7</v>
      </c>
      <c r="E213" s="48">
        <v>7</v>
      </c>
      <c r="F213" s="48">
        <v>8</v>
      </c>
      <c r="G213" s="48">
        <v>1</v>
      </c>
      <c r="H213" s="3" t="s">
        <v>79</v>
      </c>
      <c r="I213" s="47">
        <v>0</v>
      </c>
      <c r="J213" s="8">
        <f>2808000*F213</f>
        <v>22464000</v>
      </c>
      <c r="K213" s="6">
        <f t="shared" si="10"/>
        <v>22464000</v>
      </c>
      <c r="L213" s="48">
        <v>0</v>
      </c>
      <c r="M213" s="48">
        <v>0</v>
      </c>
      <c r="N213" s="49" t="s">
        <v>19</v>
      </c>
      <c r="O213" s="12" t="s">
        <v>20</v>
      </c>
      <c r="P213" s="50" t="s">
        <v>34</v>
      </c>
      <c r="Q213" s="48">
        <v>3822500</v>
      </c>
      <c r="R213" s="60" t="s">
        <v>37</v>
      </c>
      <c r="S213" s="93"/>
    </row>
    <row r="214" spans="1:19" s="1" customFormat="1" ht="52.5" x14ac:dyDescent="0.25">
      <c r="A214" s="92"/>
      <c r="B214" s="70">
        <v>80111600</v>
      </c>
      <c r="C214" s="38" t="s">
        <v>303</v>
      </c>
      <c r="D214" s="48">
        <v>1</v>
      </c>
      <c r="E214" s="48">
        <v>1</v>
      </c>
      <c r="F214" s="48">
        <v>12</v>
      </c>
      <c r="G214" s="48">
        <v>1</v>
      </c>
      <c r="H214" s="3" t="s">
        <v>79</v>
      </c>
      <c r="I214" s="47">
        <v>0</v>
      </c>
      <c r="J214" s="8">
        <f>3200000*F214</f>
        <v>38400000</v>
      </c>
      <c r="K214" s="6">
        <f t="shared" si="10"/>
        <v>38400000</v>
      </c>
      <c r="L214" s="48">
        <v>0</v>
      </c>
      <c r="M214" s="48">
        <v>0</v>
      </c>
      <c r="N214" s="49" t="s">
        <v>19</v>
      </c>
      <c r="O214" s="12" t="s">
        <v>20</v>
      </c>
      <c r="P214" s="50" t="s">
        <v>34</v>
      </c>
      <c r="Q214" s="48">
        <v>3822500</v>
      </c>
      <c r="R214" s="60" t="s">
        <v>37</v>
      </c>
      <c r="S214" s="93"/>
    </row>
    <row r="215" spans="1:19" s="1" customFormat="1" ht="63" x14ac:dyDescent="0.25">
      <c r="A215" s="92"/>
      <c r="B215" s="70">
        <v>80111600</v>
      </c>
      <c r="C215" s="38" t="s">
        <v>264</v>
      </c>
      <c r="D215" s="48">
        <v>1</v>
      </c>
      <c r="E215" s="48">
        <v>1</v>
      </c>
      <c r="F215" s="48">
        <v>11</v>
      </c>
      <c r="G215" s="48">
        <v>1</v>
      </c>
      <c r="H215" s="3" t="s">
        <v>79</v>
      </c>
      <c r="I215" s="47">
        <v>0</v>
      </c>
      <c r="J215" s="8">
        <f>2921000*F215</f>
        <v>32131000</v>
      </c>
      <c r="K215" s="6">
        <f t="shared" si="10"/>
        <v>32131000</v>
      </c>
      <c r="L215" s="48">
        <v>0</v>
      </c>
      <c r="M215" s="48">
        <v>0</v>
      </c>
      <c r="N215" s="49" t="s">
        <v>19</v>
      </c>
      <c r="O215" s="12" t="s">
        <v>20</v>
      </c>
      <c r="P215" s="50" t="s">
        <v>34</v>
      </c>
      <c r="Q215" s="48">
        <v>3822500</v>
      </c>
      <c r="R215" s="60" t="s">
        <v>37</v>
      </c>
      <c r="S215" s="93"/>
    </row>
    <row r="216" spans="1:19" s="1" customFormat="1" ht="63" x14ac:dyDescent="0.25">
      <c r="A216" s="92"/>
      <c r="B216" s="70">
        <v>80111600</v>
      </c>
      <c r="C216" s="38" t="s">
        <v>265</v>
      </c>
      <c r="D216" s="48">
        <v>1</v>
      </c>
      <c r="E216" s="48">
        <v>1</v>
      </c>
      <c r="F216" s="48">
        <v>11</v>
      </c>
      <c r="G216" s="48">
        <v>1</v>
      </c>
      <c r="H216" s="3" t="s">
        <v>79</v>
      </c>
      <c r="I216" s="47">
        <v>0</v>
      </c>
      <c r="J216" s="8">
        <f>3500000*F216</f>
        <v>38500000</v>
      </c>
      <c r="K216" s="6">
        <f t="shared" si="10"/>
        <v>38500000</v>
      </c>
      <c r="L216" s="48">
        <v>0</v>
      </c>
      <c r="M216" s="48">
        <v>0</v>
      </c>
      <c r="N216" s="49" t="s">
        <v>19</v>
      </c>
      <c r="O216" s="12" t="s">
        <v>20</v>
      </c>
      <c r="P216" s="50" t="s">
        <v>34</v>
      </c>
      <c r="Q216" s="48">
        <v>3822500</v>
      </c>
      <c r="R216" s="60" t="s">
        <v>37</v>
      </c>
      <c r="S216" s="93"/>
    </row>
    <row r="217" spans="1:19" s="1" customFormat="1" ht="42" x14ac:dyDescent="0.25">
      <c r="A217" s="92"/>
      <c r="B217" s="70">
        <v>80111600</v>
      </c>
      <c r="C217" s="38" t="s">
        <v>304</v>
      </c>
      <c r="D217" s="48">
        <v>1</v>
      </c>
      <c r="E217" s="48">
        <v>1</v>
      </c>
      <c r="F217" s="48">
        <v>11</v>
      </c>
      <c r="G217" s="48">
        <v>1</v>
      </c>
      <c r="H217" s="3" t="s">
        <v>79</v>
      </c>
      <c r="I217" s="47">
        <v>0</v>
      </c>
      <c r="J217" s="8">
        <f>4000000*F217</f>
        <v>44000000</v>
      </c>
      <c r="K217" s="6">
        <f t="shared" si="10"/>
        <v>44000000</v>
      </c>
      <c r="L217" s="48">
        <v>0</v>
      </c>
      <c r="M217" s="48">
        <v>0</v>
      </c>
      <c r="N217" s="49" t="s">
        <v>19</v>
      </c>
      <c r="O217" s="12" t="s">
        <v>20</v>
      </c>
      <c r="P217" s="50" t="s">
        <v>34</v>
      </c>
      <c r="Q217" s="48">
        <v>3822500</v>
      </c>
      <c r="R217" s="60" t="s">
        <v>37</v>
      </c>
      <c r="S217" s="93"/>
    </row>
    <row r="218" spans="1:19" s="1" customFormat="1" ht="42" x14ac:dyDescent="0.25">
      <c r="A218" s="92"/>
      <c r="B218" s="70">
        <v>80111600</v>
      </c>
      <c r="C218" s="38" t="s">
        <v>266</v>
      </c>
      <c r="D218" s="48">
        <v>1</v>
      </c>
      <c r="E218" s="48">
        <v>1</v>
      </c>
      <c r="F218" s="48">
        <v>11</v>
      </c>
      <c r="G218" s="48">
        <v>1</v>
      </c>
      <c r="H218" s="3" t="s">
        <v>79</v>
      </c>
      <c r="I218" s="47">
        <v>0</v>
      </c>
      <c r="J218" s="8">
        <f>2300000*F218</f>
        <v>25300000</v>
      </c>
      <c r="K218" s="6">
        <f t="shared" si="10"/>
        <v>25300000</v>
      </c>
      <c r="L218" s="48">
        <v>0</v>
      </c>
      <c r="M218" s="48">
        <v>0</v>
      </c>
      <c r="N218" s="49" t="s">
        <v>19</v>
      </c>
      <c r="O218" s="12" t="s">
        <v>20</v>
      </c>
      <c r="P218" s="50" t="s">
        <v>34</v>
      </c>
      <c r="Q218" s="48">
        <v>3822500</v>
      </c>
      <c r="R218" s="60" t="s">
        <v>37</v>
      </c>
      <c r="S218" s="93"/>
    </row>
    <row r="219" spans="1:19" s="1" customFormat="1" ht="63" x14ac:dyDescent="0.25">
      <c r="A219" s="92"/>
      <c r="B219" s="70">
        <v>80111600</v>
      </c>
      <c r="C219" s="38" t="s">
        <v>267</v>
      </c>
      <c r="D219" s="48">
        <v>1</v>
      </c>
      <c r="E219" s="48">
        <v>1</v>
      </c>
      <c r="F219" s="48">
        <v>11</v>
      </c>
      <c r="G219" s="48">
        <v>1</v>
      </c>
      <c r="H219" s="3" t="s">
        <v>79</v>
      </c>
      <c r="I219" s="47">
        <v>0</v>
      </c>
      <c r="J219" s="8">
        <f>3400000*F219</f>
        <v>37400000</v>
      </c>
      <c r="K219" s="6">
        <f t="shared" si="10"/>
        <v>37400000</v>
      </c>
      <c r="L219" s="48">
        <v>0</v>
      </c>
      <c r="M219" s="48">
        <v>0</v>
      </c>
      <c r="N219" s="49" t="s">
        <v>19</v>
      </c>
      <c r="O219" s="12" t="s">
        <v>20</v>
      </c>
      <c r="P219" s="50" t="s">
        <v>34</v>
      </c>
      <c r="Q219" s="48">
        <v>3822500</v>
      </c>
      <c r="R219" s="60" t="s">
        <v>37</v>
      </c>
      <c r="S219" s="93"/>
    </row>
    <row r="220" spans="1:19" s="1" customFormat="1" ht="52.5" x14ac:dyDescent="0.25">
      <c r="A220" s="92"/>
      <c r="B220" s="70">
        <v>80111600</v>
      </c>
      <c r="C220" s="38" t="s">
        <v>268</v>
      </c>
      <c r="D220" s="48">
        <v>8</v>
      </c>
      <c r="E220" s="48">
        <v>8</v>
      </c>
      <c r="F220" s="48">
        <v>5</v>
      </c>
      <c r="G220" s="48">
        <v>1</v>
      </c>
      <c r="H220" s="3" t="s">
        <v>79</v>
      </c>
      <c r="I220" s="47">
        <v>0</v>
      </c>
      <c r="J220" s="8">
        <f>3745000*F220</f>
        <v>18725000</v>
      </c>
      <c r="K220" s="6">
        <f t="shared" si="10"/>
        <v>18725000</v>
      </c>
      <c r="L220" s="48">
        <v>0</v>
      </c>
      <c r="M220" s="48">
        <v>0</v>
      </c>
      <c r="N220" s="49" t="s">
        <v>19</v>
      </c>
      <c r="O220" s="12" t="s">
        <v>20</v>
      </c>
      <c r="P220" s="50" t="s">
        <v>34</v>
      </c>
      <c r="Q220" s="48">
        <v>3822500</v>
      </c>
      <c r="R220" s="60" t="s">
        <v>37</v>
      </c>
      <c r="S220" s="93"/>
    </row>
    <row r="221" spans="1:19" s="1" customFormat="1" ht="52.5" x14ac:dyDescent="0.25">
      <c r="A221" s="92"/>
      <c r="B221" s="70">
        <v>80111600</v>
      </c>
      <c r="C221" s="38" t="s">
        <v>305</v>
      </c>
      <c r="D221" s="48">
        <v>1</v>
      </c>
      <c r="E221" s="48">
        <v>1</v>
      </c>
      <c r="F221" s="48">
        <v>11</v>
      </c>
      <c r="G221" s="48">
        <v>1</v>
      </c>
      <c r="H221" s="3" t="s">
        <v>79</v>
      </c>
      <c r="I221" s="47">
        <v>0</v>
      </c>
      <c r="J221" s="8">
        <f>3944000*F221</f>
        <v>43384000</v>
      </c>
      <c r="K221" s="6">
        <f t="shared" si="10"/>
        <v>43384000</v>
      </c>
      <c r="L221" s="48">
        <v>0</v>
      </c>
      <c r="M221" s="48">
        <v>0</v>
      </c>
      <c r="N221" s="49" t="s">
        <v>19</v>
      </c>
      <c r="O221" s="12" t="s">
        <v>20</v>
      </c>
      <c r="P221" s="50" t="s">
        <v>34</v>
      </c>
      <c r="Q221" s="48">
        <v>3822500</v>
      </c>
      <c r="R221" s="60" t="s">
        <v>37</v>
      </c>
      <c r="S221" s="93"/>
    </row>
    <row r="222" spans="1:19" s="1" customFormat="1" ht="63" x14ac:dyDescent="0.25">
      <c r="A222" s="92"/>
      <c r="B222" s="70">
        <v>80111600</v>
      </c>
      <c r="C222" s="5" t="s">
        <v>267</v>
      </c>
      <c r="D222" s="48">
        <v>1</v>
      </c>
      <c r="E222" s="48">
        <v>1</v>
      </c>
      <c r="F222" s="48">
        <v>11</v>
      </c>
      <c r="G222" s="48">
        <v>1</v>
      </c>
      <c r="H222" s="3" t="s">
        <v>79</v>
      </c>
      <c r="I222" s="47">
        <v>0</v>
      </c>
      <c r="J222" s="8">
        <f>3745000*F222</f>
        <v>41195000</v>
      </c>
      <c r="K222" s="6">
        <f t="shared" si="10"/>
        <v>41195000</v>
      </c>
      <c r="L222" s="48">
        <v>0</v>
      </c>
      <c r="M222" s="48">
        <v>0</v>
      </c>
      <c r="N222" s="49" t="s">
        <v>19</v>
      </c>
      <c r="O222" s="12" t="s">
        <v>20</v>
      </c>
      <c r="P222" s="50" t="s">
        <v>34</v>
      </c>
      <c r="Q222" s="48">
        <v>3822500</v>
      </c>
      <c r="R222" s="60" t="s">
        <v>37</v>
      </c>
      <c r="S222" s="93"/>
    </row>
    <row r="223" spans="1:19" s="1" customFormat="1" ht="52.5" x14ac:dyDescent="0.25">
      <c r="A223" s="92"/>
      <c r="B223" s="70">
        <v>80111600</v>
      </c>
      <c r="C223" s="5" t="s">
        <v>380</v>
      </c>
      <c r="D223" s="48">
        <v>1</v>
      </c>
      <c r="E223" s="48">
        <v>1</v>
      </c>
      <c r="F223" s="48">
        <v>11</v>
      </c>
      <c r="G223" s="48">
        <v>1</v>
      </c>
      <c r="H223" s="3" t="s">
        <v>79</v>
      </c>
      <c r="I223" s="47">
        <v>0</v>
      </c>
      <c r="J223" s="8">
        <f>3745000*F223</f>
        <v>41195000</v>
      </c>
      <c r="K223" s="6">
        <f t="shared" si="10"/>
        <v>41195000</v>
      </c>
      <c r="L223" s="48">
        <v>0</v>
      </c>
      <c r="M223" s="48">
        <v>0</v>
      </c>
      <c r="N223" s="49" t="s">
        <v>19</v>
      </c>
      <c r="O223" s="12" t="s">
        <v>20</v>
      </c>
      <c r="P223" s="50" t="s">
        <v>34</v>
      </c>
      <c r="Q223" s="48">
        <v>3822500</v>
      </c>
      <c r="R223" s="60" t="s">
        <v>37</v>
      </c>
      <c r="S223" s="93"/>
    </row>
    <row r="224" spans="1:19" s="1" customFormat="1" ht="42" x14ac:dyDescent="0.25">
      <c r="A224" s="92"/>
      <c r="B224" s="70">
        <v>80111600</v>
      </c>
      <c r="C224" s="38" t="s">
        <v>256</v>
      </c>
      <c r="D224" s="48">
        <v>1</v>
      </c>
      <c r="E224" s="48">
        <v>1</v>
      </c>
      <c r="F224" s="48">
        <v>11</v>
      </c>
      <c r="G224" s="48">
        <v>1</v>
      </c>
      <c r="H224" s="3" t="s">
        <v>79</v>
      </c>
      <c r="I224" s="47">
        <v>0</v>
      </c>
      <c r="J224" s="8">
        <f>2400000*F224</f>
        <v>26400000</v>
      </c>
      <c r="K224" s="6">
        <f t="shared" si="10"/>
        <v>26400000</v>
      </c>
      <c r="L224" s="48">
        <v>0</v>
      </c>
      <c r="M224" s="48">
        <v>0</v>
      </c>
      <c r="N224" s="49" t="s">
        <v>19</v>
      </c>
      <c r="O224" s="12" t="s">
        <v>20</v>
      </c>
      <c r="P224" s="50" t="s">
        <v>34</v>
      </c>
      <c r="Q224" s="48">
        <v>3822500</v>
      </c>
      <c r="R224" s="60" t="s">
        <v>37</v>
      </c>
      <c r="S224" s="93"/>
    </row>
    <row r="225" spans="1:19" s="1" customFormat="1" ht="31.5" x14ac:dyDescent="0.25">
      <c r="A225" s="92"/>
      <c r="B225" s="70">
        <v>80111600</v>
      </c>
      <c r="C225" s="38" t="s">
        <v>310</v>
      </c>
      <c r="D225" s="48">
        <v>7</v>
      </c>
      <c r="E225" s="48">
        <v>7</v>
      </c>
      <c r="F225" s="48">
        <v>5</v>
      </c>
      <c r="G225" s="48">
        <v>1</v>
      </c>
      <c r="H225" s="3" t="s">
        <v>79</v>
      </c>
      <c r="I225" s="47">
        <v>0</v>
      </c>
      <c r="J225" s="8">
        <f t="shared" ref="J225:J227" si="14">2100000*F225</f>
        <v>10500000</v>
      </c>
      <c r="K225" s="6">
        <f t="shared" si="10"/>
        <v>10500000</v>
      </c>
      <c r="L225" s="48">
        <v>0</v>
      </c>
      <c r="M225" s="48">
        <v>0</v>
      </c>
      <c r="N225" s="49" t="s">
        <v>19</v>
      </c>
      <c r="O225" s="12" t="s">
        <v>20</v>
      </c>
      <c r="P225" s="50" t="s">
        <v>103</v>
      </c>
      <c r="Q225" s="48">
        <v>3822500</v>
      </c>
      <c r="R225" s="60" t="s">
        <v>309</v>
      </c>
      <c r="S225" s="93"/>
    </row>
    <row r="226" spans="1:19" s="1" customFormat="1" ht="42" x14ac:dyDescent="0.25">
      <c r="A226" s="92"/>
      <c r="B226" s="70">
        <v>80111600</v>
      </c>
      <c r="C226" s="38" t="s">
        <v>327</v>
      </c>
      <c r="D226" s="48">
        <v>7</v>
      </c>
      <c r="E226" s="48">
        <v>7</v>
      </c>
      <c r="F226" s="48">
        <v>6</v>
      </c>
      <c r="G226" s="48">
        <v>1</v>
      </c>
      <c r="H226" s="3" t="s">
        <v>79</v>
      </c>
      <c r="I226" s="47">
        <v>0</v>
      </c>
      <c r="J226" s="8">
        <f t="shared" si="14"/>
        <v>12600000</v>
      </c>
      <c r="K226" s="6">
        <f t="shared" si="10"/>
        <v>12600000</v>
      </c>
      <c r="L226" s="48">
        <v>0</v>
      </c>
      <c r="M226" s="48">
        <v>0</v>
      </c>
      <c r="N226" s="49" t="s">
        <v>19</v>
      </c>
      <c r="O226" s="12" t="s">
        <v>20</v>
      </c>
      <c r="P226" s="50" t="s">
        <v>103</v>
      </c>
      <c r="Q226" s="48">
        <v>3822500</v>
      </c>
      <c r="R226" s="60" t="s">
        <v>309</v>
      </c>
      <c r="S226" s="93"/>
    </row>
    <row r="227" spans="1:19" s="1" customFormat="1" ht="31.5" x14ac:dyDescent="0.25">
      <c r="A227" s="92"/>
      <c r="B227" s="70">
        <v>80111600</v>
      </c>
      <c r="C227" s="38" t="s">
        <v>310</v>
      </c>
      <c r="D227" s="48">
        <v>7</v>
      </c>
      <c r="E227" s="48">
        <v>7</v>
      </c>
      <c r="F227" s="48">
        <v>6</v>
      </c>
      <c r="G227" s="48">
        <v>1</v>
      </c>
      <c r="H227" s="3" t="s">
        <v>79</v>
      </c>
      <c r="I227" s="47">
        <v>0</v>
      </c>
      <c r="J227" s="8">
        <f t="shared" si="14"/>
        <v>12600000</v>
      </c>
      <c r="K227" s="6">
        <f t="shared" si="10"/>
        <v>12600000</v>
      </c>
      <c r="L227" s="48">
        <v>0</v>
      </c>
      <c r="M227" s="48">
        <v>0</v>
      </c>
      <c r="N227" s="49" t="s">
        <v>19</v>
      </c>
      <c r="O227" s="12" t="s">
        <v>20</v>
      </c>
      <c r="P227" s="50" t="s">
        <v>103</v>
      </c>
      <c r="Q227" s="48">
        <v>3822500</v>
      </c>
      <c r="R227" s="60" t="s">
        <v>309</v>
      </c>
      <c r="S227" s="93"/>
    </row>
    <row r="228" spans="1:19" s="1" customFormat="1" ht="31.5" x14ac:dyDescent="0.25">
      <c r="A228" s="92"/>
      <c r="B228" s="70">
        <v>80111600</v>
      </c>
      <c r="C228" s="38" t="s">
        <v>503</v>
      </c>
      <c r="D228" s="48">
        <v>1</v>
      </c>
      <c r="E228" s="48">
        <v>1</v>
      </c>
      <c r="F228" s="48">
        <v>11</v>
      </c>
      <c r="G228" s="48">
        <v>1</v>
      </c>
      <c r="H228" s="3" t="s">
        <v>79</v>
      </c>
      <c r="I228" s="47">
        <v>0</v>
      </c>
      <c r="J228" s="8">
        <f>2359350*F228</f>
        <v>25952850</v>
      </c>
      <c r="K228" s="6">
        <f t="shared" si="10"/>
        <v>25952850</v>
      </c>
      <c r="L228" s="48">
        <v>0</v>
      </c>
      <c r="M228" s="48">
        <v>0</v>
      </c>
      <c r="N228" s="49" t="s">
        <v>19</v>
      </c>
      <c r="O228" s="12" t="s">
        <v>20</v>
      </c>
      <c r="P228" s="50" t="s">
        <v>103</v>
      </c>
      <c r="Q228" s="48">
        <v>3822500</v>
      </c>
      <c r="R228" s="60" t="s">
        <v>309</v>
      </c>
      <c r="S228" s="93"/>
    </row>
    <row r="229" spans="1:19" s="1" customFormat="1" ht="31.5" x14ac:dyDescent="0.25">
      <c r="A229" s="92"/>
      <c r="B229" s="70">
        <v>80111600</v>
      </c>
      <c r="C229" s="38" t="s">
        <v>311</v>
      </c>
      <c r="D229" s="48">
        <v>8</v>
      </c>
      <c r="E229" s="48">
        <v>8</v>
      </c>
      <c r="F229" s="48">
        <v>5</v>
      </c>
      <c r="G229" s="48">
        <v>1</v>
      </c>
      <c r="H229" s="3" t="s">
        <v>79</v>
      </c>
      <c r="I229" s="47">
        <v>0</v>
      </c>
      <c r="J229" s="8">
        <f>2100000*F229</f>
        <v>10500000</v>
      </c>
      <c r="K229" s="6">
        <f t="shared" si="10"/>
        <v>10500000</v>
      </c>
      <c r="L229" s="48">
        <v>0</v>
      </c>
      <c r="M229" s="48">
        <v>0</v>
      </c>
      <c r="N229" s="49" t="s">
        <v>19</v>
      </c>
      <c r="O229" s="12" t="s">
        <v>20</v>
      </c>
      <c r="P229" s="50" t="s">
        <v>103</v>
      </c>
      <c r="Q229" s="48">
        <v>3822500</v>
      </c>
      <c r="R229" s="60" t="s">
        <v>309</v>
      </c>
      <c r="S229" s="93"/>
    </row>
    <row r="230" spans="1:19" s="1" customFormat="1" ht="42" x14ac:dyDescent="0.25">
      <c r="A230" s="92"/>
      <c r="B230" s="70">
        <v>80111600</v>
      </c>
      <c r="C230" s="38" t="s">
        <v>312</v>
      </c>
      <c r="D230" s="48">
        <v>8</v>
      </c>
      <c r="E230" s="48">
        <v>8</v>
      </c>
      <c r="F230" s="48">
        <v>5</v>
      </c>
      <c r="G230" s="48">
        <v>1</v>
      </c>
      <c r="H230" s="3" t="s">
        <v>79</v>
      </c>
      <c r="I230" s="47">
        <v>0</v>
      </c>
      <c r="J230" s="8">
        <f>2400000*F230</f>
        <v>12000000</v>
      </c>
      <c r="K230" s="6">
        <f t="shared" si="10"/>
        <v>12000000</v>
      </c>
      <c r="L230" s="48">
        <v>0</v>
      </c>
      <c r="M230" s="48">
        <v>0</v>
      </c>
      <c r="N230" s="49" t="s">
        <v>19</v>
      </c>
      <c r="O230" s="12" t="s">
        <v>20</v>
      </c>
      <c r="P230" s="50" t="s">
        <v>103</v>
      </c>
      <c r="Q230" s="48">
        <v>3822500</v>
      </c>
      <c r="R230" s="60" t="s">
        <v>309</v>
      </c>
      <c r="S230" s="93"/>
    </row>
    <row r="231" spans="1:19" s="1" customFormat="1" ht="73.5" x14ac:dyDescent="0.25">
      <c r="A231" s="92"/>
      <c r="B231" s="70">
        <v>80111600</v>
      </c>
      <c r="C231" s="38" t="s">
        <v>313</v>
      </c>
      <c r="D231" s="48">
        <v>7</v>
      </c>
      <c r="E231" s="48">
        <v>7</v>
      </c>
      <c r="F231" s="48">
        <v>6</v>
      </c>
      <c r="G231" s="48">
        <v>1</v>
      </c>
      <c r="H231" s="3" t="s">
        <v>79</v>
      </c>
      <c r="I231" s="47">
        <v>0</v>
      </c>
      <c r="J231" s="8">
        <f>7500000*F231</f>
        <v>45000000</v>
      </c>
      <c r="K231" s="6">
        <f t="shared" si="10"/>
        <v>45000000</v>
      </c>
      <c r="L231" s="48">
        <v>0</v>
      </c>
      <c r="M231" s="48">
        <v>0</v>
      </c>
      <c r="N231" s="49" t="s">
        <v>19</v>
      </c>
      <c r="O231" s="12" t="s">
        <v>20</v>
      </c>
      <c r="P231" s="50" t="s">
        <v>103</v>
      </c>
      <c r="Q231" s="48">
        <v>3822500</v>
      </c>
      <c r="R231" s="60" t="s">
        <v>309</v>
      </c>
      <c r="S231" s="93"/>
    </row>
    <row r="232" spans="1:19" s="1" customFormat="1" ht="63" x14ac:dyDescent="0.25">
      <c r="A232" s="92"/>
      <c r="B232" s="70">
        <v>80111600</v>
      </c>
      <c r="C232" s="38" t="s">
        <v>314</v>
      </c>
      <c r="D232" s="48">
        <v>8</v>
      </c>
      <c r="E232" s="48">
        <v>8</v>
      </c>
      <c r="F232" s="48">
        <v>5</v>
      </c>
      <c r="G232" s="48">
        <v>1</v>
      </c>
      <c r="H232" s="3" t="s">
        <v>79</v>
      </c>
      <c r="I232" s="47">
        <v>0</v>
      </c>
      <c r="J232" s="8">
        <f>2200000*F232</f>
        <v>11000000</v>
      </c>
      <c r="K232" s="6">
        <f t="shared" si="10"/>
        <v>11000000</v>
      </c>
      <c r="L232" s="48">
        <v>0</v>
      </c>
      <c r="M232" s="48">
        <v>0</v>
      </c>
      <c r="N232" s="49" t="s">
        <v>19</v>
      </c>
      <c r="O232" s="12" t="s">
        <v>20</v>
      </c>
      <c r="P232" s="50" t="s">
        <v>103</v>
      </c>
      <c r="Q232" s="48">
        <v>3822500</v>
      </c>
      <c r="R232" s="60" t="s">
        <v>309</v>
      </c>
      <c r="S232" s="93"/>
    </row>
    <row r="233" spans="1:19" s="1" customFormat="1" ht="63" x14ac:dyDescent="0.25">
      <c r="A233" s="92"/>
      <c r="B233" s="70">
        <v>80111600</v>
      </c>
      <c r="C233" s="38" t="s">
        <v>315</v>
      </c>
      <c r="D233" s="48">
        <v>1</v>
      </c>
      <c r="E233" s="48">
        <v>1</v>
      </c>
      <c r="F233" s="48">
        <v>11</v>
      </c>
      <c r="G233" s="48">
        <v>1</v>
      </c>
      <c r="H233" s="3" t="s">
        <v>79</v>
      </c>
      <c r="I233" s="47">
        <v>0</v>
      </c>
      <c r="J233" s="8">
        <f>2100000*F233</f>
        <v>23100000</v>
      </c>
      <c r="K233" s="6">
        <f t="shared" si="10"/>
        <v>23100000</v>
      </c>
      <c r="L233" s="48">
        <v>0</v>
      </c>
      <c r="M233" s="48">
        <v>0</v>
      </c>
      <c r="N233" s="49" t="s">
        <v>19</v>
      </c>
      <c r="O233" s="12" t="s">
        <v>20</v>
      </c>
      <c r="P233" s="50" t="s">
        <v>103</v>
      </c>
      <c r="Q233" s="48">
        <v>3822500</v>
      </c>
      <c r="R233" s="60" t="s">
        <v>309</v>
      </c>
      <c r="S233" s="93"/>
    </row>
    <row r="234" spans="1:19" s="1" customFormat="1" ht="31.5" x14ac:dyDescent="0.25">
      <c r="A234" s="92"/>
      <c r="B234" s="70">
        <v>80111600</v>
      </c>
      <c r="C234" s="38" t="s">
        <v>316</v>
      </c>
      <c r="D234" s="48">
        <v>1</v>
      </c>
      <c r="E234" s="48">
        <v>1</v>
      </c>
      <c r="F234" s="48">
        <v>11</v>
      </c>
      <c r="G234" s="48">
        <v>1</v>
      </c>
      <c r="H234" s="3" t="s">
        <v>79</v>
      </c>
      <c r="I234" s="47">
        <v>0</v>
      </c>
      <c r="J234" s="8">
        <f>2100000*F234</f>
        <v>23100000</v>
      </c>
      <c r="K234" s="6">
        <f t="shared" si="10"/>
        <v>23100000</v>
      </c>
      <c r="L234" s="48">
        <v>0</v>
      </c>
      <c r="M234" s="48">
        <v>0</v>
      </c>
      <c r="N234" s="49" t="s">
        <v>19</v>
      </c>
      <c r="O234" s="12" t="s">
        <v>20</v>
      </c>
      <c r="P234" s="50" t="s">
        <v>103</v>
      </c>
      <c r="Q234" s="48">
        <v>3822500</v>
      </c>
      <c r="R234" s="60" t="s">
        <v>309</v>
      </c>
      <c r="S234" s="93"/>
    </row>
    <row r="235" spans="1:19" s="1" customFormat="1" ht="31.5" x14ac:dyDescent="0.25">
      <c r="A235" s="92"/>
      <c r="B235" s="70">
        <v>80111600</v>
      </c>
      <c r="C235" s="38" t="s">
        <v>317</v>
      </c>
      <c r="D235" s="48">
        <v>7</v>
      </c>
      <c r="E235" s="48">
        <v>7</v>
      </c>
      <c r="F235" s="48">
        <v>5</v>
      </c>
      <c r="G235" s="48">
        <v>1</v>
      </c>
      <c r="H235" s="3" t="s">
        <v>79</v>
      </c>
      <c r="I235" s="47">
        <v>0</v>
      </c>
      <c r="J235" s="8">
        <f>2810000*F235</f>
        <v>14050000</v>
      </c>
      <c r="K235" s="6">
        <f t="shared" si="10"/>
        <v>14050000</v>
      </c>
      <c r="L235" s="48">
        <v>0</v>
      </c>
      <c r="M235" s="48">
        <v>0</v>
      </c>
      <c r="N235" s="49" t="s">
        <v>19</v>
      </c>
      <c r="O235" s="12" t="s">
        <v>20</v>
      </c>
      <c r="P235" s="50" t="s">
        <v>103</v>
      </c>
      <c r="Q235" s="48">
        <v>3822500</v>
      </c>
      <c r="R235" s="60" t="s">
        <v>309</v>
      </c>
      <c r="S235" s="93"/>
    </row>
    <row r="236" spans="1:19" s="1" customFormat="1" ht="31.5" x14ac:dyDescent="0.25">
      <c r="A236" s="92"/>
      <c r="B236" s="70">
        <v>80111600</v>
      </c>
      <c r="C236" s="38" t="s">
        <v>318</v>
      </c>
      <c r="D236" s="48">
        <v>6</v>
      </c>
      <c r="E236" s="48">
        <v>6</v>
      </c>
      <c r="F236" s="48">
        <v>7</v>
      </c>
      <c r="G236" s="48">
        <v>1</v>
      </c>
      <c r="H236" s="3" t="s">
        <v>79</v>
      </c>
      <c r="I236" s="47">
        <v>0</v>
      </c>
      <c r="J236" s="8">
        <f>2100000*F236</f>
        <v>14700000</v>
      </c>
      <c r="K236" s="6">
        <f t="shared" si="10"/>
        <v>14700000</v>
      </c>
      <c r="L236" s="48">
        <v>0</v>
      </c>
      <c r="M236" s="48">
        <v>0</v>
      </c>
      <c r="N236" s="49" t="s">
        <v>19</v>
      </c>
      <c r="O236" s="12" t="s">
        <v>20</v>
      </c>
      <c r="P236" s="50" t="s">
        <v>103</v>
      </c>
      <c r="Q236" s="48">
        <v>3822500</v>
      </c>
      <c r="R236" s="60" t="s">
        <v>309</v>
      </c>
      <c r="S236" s="93"/>
    </row>
    <row r="237" spans="1:19" s="1" customFormat="1" ht="42" x14ac:dyDescent="0.25">
      <c r="A237" s="92"/>
      <c r="B237" s="70">
        <v>80111600</v>
      </c>
      <c r="C237" s="38" t="s">
        <v>319</v>
      </c>
      <c r="D237" s="48">
        <v>8</v>
      </c>
      <c r="E237" s="48">
        <v>8</v>
      </c>
      <c r="F237" s="48">
        <v>6</v>
      </c>
      <c r="G237" s="48">
        <v>1</v>
      </c>
      <c r="H237" s="3" t="s">
        <v>79</v>
      </c>
      <c r="I237" s="47">
        <v>0</v>
      </c>
      <c r="J237" s="8">
        <f>2100000*F237</f>
        <v>12600000</v>
      </c>
      <c r="K237" s="6">
        <f t="shared" ref="K237:K289" si="15">J237</f>
        <v>12600000</v>
      </c>
      <c r="L237" s="48">
        <v>0</v>
      </c>
      <c r="M237" s="48">
        <v>0</v>
      </c>
      <c r="N237" s="49" t="s">
        <v>19</v>
      </c>
      <c r="O237" s="12" t="s">
        <v>20</v>
      </c>
      <c r="P237" s="50" t="s">
        <v>103</v>
      </c>
      <c r="Q237" s="48">
        <v>3822500</v>
      </c>
      <c r="R237" s="60" t="s">
        <v>309</v>
      </c>
      <c r="S237" s="93"/>
    </row>
    <row r="238" spans="1:19" s="1" customFormat="1" ht="42" x14ac:dyDescent="0.25">
      <c r="A238" s="92"/>
      <c r="B238" s="70">
        <v>80111600</v>
      </c>
      <c r="C238" s="38" t="s">
        <v>328</v>
      </c>
      <c r="D238" s="48">
        <v>7</v>
      </c>
      <c r="E238" s="48">
        <v>7</v>
      </c>
      <c r="F238" s="48">
        <v>6</v>
      </c>
      <c r="G238" s="48">
        <v>1</v>
      </c>
      <c r="H238" s="3" t="s">
        <v>79</v>
      </c>
      <c r="I238" s="47">
        <v>0</v>
      </c>
      <c r="J238" s="8">
        <f>2800000*F238</f>
        <v>16800000</v>
      </c>
      <c r="K238" s="6">
        <f t="shared" si="15"/>
        <v>16800000</v>
      </c>
      <c r="L238" s="48">
        <v>0</v>
      </c>
      <c r="M238" s="48">
        <v>0</v>
      </c>
      <c r="N238" s="49" t="s">
        <v>19</v>
      </c>
      <c r="O238" s="12" t="s">
        <v>20</v>
      </c>
      <c r="P238" s="50" t="s">
        <v>103</v>
      </c>
      <c r="Q238" s="48">
        <v>3822500</v>
      </c>
      <c r="R238" s="60" t="s">
        <v>309</v>
      </c>
      <c r="S238" s="93"/>
    </row>
    <row r="239" spans="1:19" s="1" customFormat="1" ht="31.5" x14ac:dyDescent="0.25">
      <c r="A239" s="92"/>
      <c r="B239" s="70">
        <v>80111600</v>
      </c>
      <c r="C239" s="38" t="s">
        <v>318</v>
      </c>
      <c r="D239" s="48">
        <v>7</v>
      </c>
      <c r="E239" s="48">
        <v>7</v>
      </c>
      <c r="F239" s="48">
        <v>6</v>
      </c>
      <c r="G239" s="48">
        <v>1</v>
      </c>
      <c r="H239" s="3" t="s">
        <v>79</v>
      </c>
      <c r="I239" s="47">
        <v>0</v>
      </c>
      <c r="J239" s="8">
        <f>2100000*F239</f>
        <v>12600000</v>
      </c>
      <c r="K239" s="6">
        <f t="shared" si="15"/>
        <v>12600000</v>
      </c>
      <c r="L239" s="48">
        <v>0</v>
      </c>
      <c r="M239" s="48">
        <v>0</v>
      </c>
      <c r="N239" s="49" t="s">
        <v>19</v>
      </c>
      <c r="O239" s="12" t="s">
        <v>20</v>
      </c>
      <c r="P239" s="50" t="s">
        <v>103</v>
      </c>
      <c r="Q239" s="48">
        <v>3822500</v>
      </c>
      <c r="R239" s="60" t="s">
        <v>309</v>
      </c>
      <c r="S239" s="93"/>
    </row>
    <row r="240" spans="1:19" s="1" customFormat="1" ht="73.5" x14ac:dyDescent="0.25">
      <c r="A240" s="92"/>
      <c r="B240" s="70">
        <v>80111600</v>
      </c>
      <c r="C240" s="38" t="s">
        <v>370</v>
      </c>
      <c r="D240" s="48">
        <v>2</v>
      </c>
      <c r="E240" s="48">
        <v>2</v>
      </c>
      <c r="F240" s="48">
        <v>6</v>
      </c>
      <c r="G240" s="48">
        <v>1</v>
      </c>
      <c r="H240" s="3" t="s">
        <v>79</v>
      </c>
      <c r="I240" s="47">
        <v>0</v>
      </c>
      <c r="J240" s="8">
        <f>4200000*F240</f>
        <v>25200000</v>
      </c>
      <c r="K240" s="6">
        <f t="shared" si="15"/>
        <v>25200000</v>
      </c>
      <c r="L240" s="48">
        <v>0</v>
      </c>
      <c r="M240" s="48">
        <v>0</v>
      </c>
      <c r="N240" s="49" t="s">
        <v>19</v>
      </c>
      <c r="O240" s="12" t="s">
        <v>20</v>
      </c>
      <c r="P240" s="50" t="s">
        <v>103</v>
      </c>
      <c r="Q240" s="48">
        <v>3822500</v>
      </c>
      <c r="R240" s="60" t="s">
        <v>309</v>
      </c>
      <c r="S240" s="93"/>
    </row>
    <row r="241" spans="1:19" s="1" customFormat="1" ht="63" x14ac:dyDescent="0.25">
      <c r="A241" s="92"/>
      <c r="B241" s="70">
        <v>80111600</v>
      </c>
      <c r="C241" s="38" t="s">
        <v>320</v>
      </c>
      <c r="D241" s="48">
        <v>8</v>
      </c>
      <c r="E241" s="48">
        <v>8</v>
      </c>
      <c r="F241" s="48">
        <v>6</v>
      </c>
      <c r="G241" s="48">
        <v>1</v>
      </c>
      <c r="H241" s="3" t="s">
        <v>79</v>
      </c>
      <c r="I241" s="47">
        <v>0</v>
      </c>
      <c r="J241" s="8">
        <f>4200000*F241</f>
        <v>25200000</v>
      </c>
      <c r="K241" s="6">
        <f t="shared" si="15"/>
        <v>25200000</v>
      </c>
      <c r="L241" s="48">
        <v>0</v>
      </c>
      <c r="M241" s="48">
        <v>0</v>
      </c>
      <c r="N241" s="49" t="s">
        <v>19</v>
      </c>
      <c r="O241" s="12" t="s">
        <v>20</v>
      </c>
      <c r="P241" s="50" t="s">
        <v>103</v>
      </c>
      <c r="Q241" s="48">
        <v>3822500</v>
      </c>
      <c r="R241" s="60" t="s">
        <v>309</v>
      </c>
      <c r="S241" s="93"/>
    </row>
    <row r="242" spans="1:19" s="1" customFormat="1" ht="31.5" x14ac:dyDescent="0.25">
      <c r="A242" s="92"/>
      <c r="B242" s="70">
        <v>80111600</v>
      </c>
      <c r="C242" s="38" t="s">
        <v>322</v>
      </c>
      <c r="D242" s="48">
        <v>7</v>
      </c>
      <c r="E242" s="48">
        <v>7</v>
      </c>
      <c r="F242" s="48">
        <v>8</v>
      </c>
      <c r="G242" s="48">
        <v>1</v>
      </c>
      <c r="H242" s="3" t="s">
        <v>79</v>
      </c>
      <c r="I242" s="47">
        <v>0</v>
      </c>
      <c r="J242" s="8">
        <f>2100000*F242</f>
        <v>16800000</v>
      </c>
      <c r="K242" s="6">
        <f t="shared" si="15"/>
        <v>16800000</v>
      </c>
      <c r="L242" s="48">
        <v>0</v>
      </c>
      <c r="M242" s="48">
        <v>0</v>
      </c>
      <c r="N242" s="49" t="s">
        <v>19</v>
      </c>
      <c r="O242" s="12" t="s">
        <v>20</v>
      </c>
      <c r="P242" s="50" t="s">
        <v>103</v>
      </c>
      <c r="Q242" s="48">
        <v>3822500</v>
      </c>
      <c r="R242" s="60" t="s">
        <v>309</v>
      </c>
      <c r="S242" s="93"/>
    </row>
    <row r="243" spans="1:19" s="1" customFormat="1" ht="31.5" x14ac:dyDescent="0.25">
      <c r="A243" s="92"/>
      <c r="B243" s="70">
        <v>80111600</v>
      </c>
      <c r="C243" s="38" t="s">
        <v>310</v>
      </c>
      <c r="D243" s="48">
        <v>1</v>
      </c>
      <c r="E243" s="48">
        <v>1</v>
      </c>
      <c r="F243" s="48">
        <v>11</v>
      </c>
      <c r="G243" s="48">
        <v>1</v>
      </c>
      <c r="H243" s="3" t="s">
        <v>79</v>
      </c>
      <c r="I243" s="47">
        <v>0</v>
      </c>
      <c r="J243" s="8">
        <f>2100000*F243</f>
        <v>23100000</v>
      </c>
      <c r="K243" s="6">
        <f t="shared" si="15"/>
        <v>23100000</v>
      </c>
      <c r="L243" s="48">
        <v>0</v>
      </c>
      <c r="M243" s="48">
        <v>0</v>
      </c>
      <c r="N243" s="49" t="s">
        <v>19</v>
      </c>
      <c r="O243" s="12" t="s">
        <v>20</v>
      </c>
      <c r="P243" s="50" t="s">
        <v>103</v>
      </c>
      <c r="Q243" s="48">
        <v>3822500</v>
      </c>
      <c r="R243" s="60" t="s">
        <v>309</v>
      </c>
      <c r="S243" s="93"/>
    </row>
    <row r="244" spans="1:19" s="1" customFormat="1" ht="31.5" x14ac:dyDescent="0.25">
      <c r="A244" s="92"/>
      <c r="B244" s="70">
        <v>80111600</v>
      </c>
      <c r="C244" s="38" t="s">
        <v>323</v>
      </c>
      <c r="D244" s="48">
        <v>7</v>
      </c>
      <c r="E244" s="48">
        <v>7</v>
      </c>
      <c r="F244" s="48">
        <v>7</v>
      </c>
      <c r="G244" s="48">
        <v>1</v>
      </c>
      <c r="H244" s="3" t="s">
        <v>79</v>
      </c>
      <c r="I244" s="47">
        <v>0</v>
      </c>
      <c r="J244" s="8">
        <f>2808750*F244</f>
        <v>19661250</v>
      </c>
      <c r="K244" s="6">
        <f t="shared" si="15"/>
        <v>19661250</v>
      </c>
      <c r="L244" s="48">
        <v>0</v>
      </c>
      <c r="M244" s="48">
        <v>0</v>
      </c>
      <c r="N244" s="49" t="s">
        <v>19</v>
      </c>
      <c r="O244" s="12" t="s">
        <v>20</v>
      </c>
      <c r="P244" s="50" t="s">
        <v>103</v>
      </c>
      <c r="Q244" s="48">
        <v>3822500</v>
      </c>
      <c r="R244" s="60" t="s">
        <v>309</v>
      </c>
      <c r="S244" s="93"/>
    </row>
    <row r="245" spans="1:19" s="1" customFormat="1" ht="84" x14ac:dyDescent="0.25">
      <c r="A245" s="92"/>
      <c r="B245" s="70">
        <v>80111600</v>
      </c>
      <c r="C245" s="38" t="s">
        <v>324</v>
      </c>
      <c r="D245" s="48">
        <v>1</v>
      </c>
      <c r="E245" s="48">
        <v>1</v>
      </c>
      <c r="F245" s="48">
        <v>12</v>
      </c>
      <c r="G245" s="48">
        <v>1</v>
      </c>
      <c r="H245" s="3" t="s">
        <v>79</v>
      </c>
      <c r="I245" s="47">
        <v>0</v>
      </c>
      <c r="J245" s="8">
        <f>(5350000+1650000)*F245</f>
        <v>84000000</v>
      </c>
      <c r="K245" s="6">
        <f t="shared" si="15"/>
        <v>84000000</v>
      </c>
      <c r="L245" s="48">
        <v>0</v>
      </c>
      <c r="M245" s="48">
        <v>0</v>
      </c>
      <c r="N245" s="49" t="s">
        <v>19</v>
      </c>
      <c r="O245" s="12" t="s">
        <v>20</v>
      </c>
      <c r="P245" s="50" t="s">
        <v>103</v>
      </c>
      <c r="Q245" s="48">
        <v>3822500</v>
      </c>
      <c r="R245" s="60" t="s">
        <v>309</v>
      </c>
      <c r="S245" s="93"/>
    </row>
    <row r="246" spans="1:19" s="1" customFormat="1" ht="52.5" x14ac:dyDescent="0.25">
      <c r="A246" s="92"/>
      <c r="B246" s="70">
        <v>80111600</v>
      </c>
      <c r="C246" s="38" t="s">
        <v>325</v>
      </c>
      <c r="D246" s="48">
        <v>1</v>
      </c>
      <c r="E246" s="48">
        <v>1</v>
      </c>
      <c r="F246" s="48">
        <v>11</v>
      </c>
      <c r="G246" s="48">
        <v>1</v>
      </c>
      <c r="H246" s="3" t="s">
        <v>79</v>
      </c>
      <c r="I246" s="47">
        <v>0</v>
      </c>
      <c r="J246" s="8">
        <f>3600000*F246</f>
        <v>39600000</v>
      </c>
      <c r="K246" s="6">
        <f t="shared" si="15"/>
        <v>39600000</v>
      </c>
      <c r="L246" s="48">
        <v>0</v>
      </c>
      <c r="M246" s="48">
        <v>0</v>
      </c>
      <c r="N246" s="49" t="s">
        <v>19</v>
      </c>
      <c r="O246" s="12" t="s">
        <v>20</v>
      </c>
      <c r="P246" s="50" t="s">
        <v>103</v>
      </c>
      <c r="Q246" s="48">
        <v>3822500</v>
      </c>
      <c r="R246" s="60" t="s">
        <v>309</v>
      </c>
      <c r="S246" s="93"/>
    </row>
    <row r="247" spans="1:19" s="1" customFormat="1" ht="31.5" x14ac:dyDescent="0.25">
      <c r="A247" s="92"/>
      <c r="B247" s="70">
        <v>80111600</v>
      </c>
      <c r="C247" s="38" t="s">
        <v>310</v>
      </c>
      <c r="D247" s="48">
        <v>7</v>
      </c>
      <c r="E247" s="48">
        <v>7</v>
      </c>
      <c r="F247" s="48">
        <v>7</v>
      </c>
      <c r="G247" s="48">
        <v>1</v>
      </c>
      <c r="H247" s="3" t="s">
        <v>79</v>
      </c>
      <c r="I247" s="47">
        <v>0</v>
      </c>
      <c r="J247" s="8">
        <f>2100000*F247</f>
        <v>14700000</v>
      </c>
      <c r="K247" s="6">
        <f t="shared" si="15"/>
        <v>14700000</v>
      </c>
      <c r="L247" s="48">
        <v>0</v>
      </c>
      <c r="M247" s="48">
        <v>0</v>
      </c>
      <c r="N247" s="49" t="s">
        <v>19</v>
      </c>
      <c r="O247" s="12" t="s">
        <v>20</v>
      </c>
      <c r="P247" s="50" t="s">
        <v>103</v>
      </c>
      <c r="Q247" s="48">
        <v>3822500</v>
      </c>
      <c r="R247" s="60" t="s">
        <v>309</v>
      </c>
      <c r="S247" s="93"/>
    </row>
    <row r="248" spans="1:19" s="1" customFormat="1" ht="52.5" x14ac:dyDescent="0.25">
      <c r="A248" s="92"/>
      <c r="B248" s="70">
        <v>80111600</v>
      </c>
      <c r="C248" s="38" t="s">
        <v>326</v>
      </c>
      <c r="D248" s="48">
        <v>1</v>
      </c>
      <c r="E248" s="48">
        <v>1</v>
      </c>
      <c r="F248" s="48">
        <v>11</v>
      </c>
      <c r="G248" s="48">
        <v>1</v>
      </c>
      <c r="H248" s="3" t="s">
        <v>79</v>
      </c>
      <c r="I248" s="47">
        <v>0</v>
      </c>
      <c r="J248" s="8">
        <f>3300000*F248</f>
        <v>36300000</v>
      </c>
      <c r="K248" s="6">
        <f t="shared" si="15"/>
        <v>36300000</v>
      </c>
      <c r="L248" s="48">
        <v>0</v>
      </c>
      <c r="M248" s="48">
        <v>0</v>
      </c>
      <c r="N248" s="49" t="s">
        <v>19</v>
      </c>
      <c r="O248" s="12" t="s">
        <v>20</v>
      </c>
      <c r="P248" s="50" t="s">
        <v>103</v>
      </c>
      <c r="Q248" s="48">
        <v>3822500</v>
      </c>
      <c r="R248" s="60" t="s">
        <v>309</v>
      </c>
      <c r="S248" s="93"/>
    </row>
    <row r="249" spans="1:19" s="1" customFormat="1" ht="42" x14ac:dyDescent="0.25">
      <c r="A249" s="92"/>
      <c r="B249" s="70">
        <v>80111600</v>
      </c>
      <c r="C249" s="38" t="s">
        <v>459</v>
      </c>
      <c r="D249" s="48">
        <v>1</v>
      </c>
      <c r="E249" s="48">
        <v>1</v>
      </c>
      <c r="F249" s="48">
        <v>11</v>
      </c>
      <c r="G249" s="48">
        <v>1</v>
      </c>
      <c r="H249" s="3" t="s">
        <v>79</v>
      </c>
      <c r="I249" s="47">
        <v>0</v>
      </c>
      <c r="J249" s="8">
        <f>3100000*F249</f>
        <v>34100000</v>
      </c>
      <c r="K249" s="6">
        <f t="shared" ref="K249" si="16">J249</f>
        <v>34100000</v>
      </c>
      <c r="L249" s="48">
        <v>0</v>
      </c>
      <c r="M249" s="48">
        <v>0</v>
      </c>
      <c r="N249" s="49" t="s">
        <v>19</v>
      </c>
      <c r="O249" s="12" t="s">
        <v>20</v>
      </c>
      <c r="P249" s="50" t="s">
        <v>103</v>
      </c>
      <c r="Q249" s="48">
        <v>3822500</v>
      </c>
      <c r="R249" s="60" t="s">
        <v>309</v>
      </c>
      <c r="S249" s="93"/>
    </row>
    <row r="250" spans="1:19" s="1" customFormat="1" ht="31.5" x14ac:dyDescent="0.25">
      <c r="A250" s="92"/>
      <c r="B250" s="70">
        <v>80111600</v>
      </c>
      <c r="C250" s="38" t="s">
        <v>321</v>
      </c>
      <c r="D250" s="48">
        <v>1</v>
      </c>
      <c r="E250" s="48">
        <v>1</v>
      </c>
      <c r="F250" s="48">
        <v>11</v>
      </c>
      <c r="G250" s="48">
        <v>1</v>
      </c>
      <c r="H250" s="3" t="s">
        <v>79</v>
      </c>
      <c r="I250" s="47">
        <v>0</v>
      </c>
      <c r="J250" s="8">
        <f>3380000*F250</f>
        <v>37180000</v>
      </c>
      <c r="K250" s="6">
        <f t="shared" si="15"/>
        <v>37180000</v>
      </c>
      <c r="L250" s="48">
        <v>0</v>
      </c>
      <c r="M250" s="48">
        <v>0</v>
      </c>
      <c r="N250" s="49" t="s">
        <v>19</v>
      </c>
      <c r="O250" s="12" t="s">
        <v>20</v>
      </c>
      <c r="P250" s="50" t="s">
        <v>103</v>
      </c>
      <c r="Q250" s="48">
        <v>3822500</v>
      </c>
      <c r="R250" s="60" t="s">
        <v>309</v>
      </c>
      <c r="S250" s="93"/>
    </row>
    <row r="251" spans="1:19" s="1" customFormat="1" ht="94.5" x14ac:dyDescent="0.25">
      <c r="A251" s="92"/>
      <c r="B251" s="70">
        <v>80111600</v>
      </c>
      <c r="C251" s="38" t="s">
        <v>389</v>
      </c>
      <c r="D251" s="48">
        <v>2</v>
      </c>
      <c r="E251" s="48">
        <v>2</v>
      </c>
      <c r="F251" s="48">
        <v>6</v>
      </c>
      <c r="G251" s="48">
        <v>1</v>
      </c>
      <c r="H251" s="3" t="s">
        <v>79</v>
      </c>
      <c r="I251" s="47">
        <v>0</v>
      </c>
      <c r="J251" s="8">
        <f>7300000*F251</f>
        <v>43800000</v>
      </c>
      <c r="K251" s="6">
        <f t="shared" si="15"/>
        <v>43800000</v>
      </c>
      <c r="L251" s="48">
        <v>0</v>
      </c>
      <c r="M251" s="47">
        <v>0</v>
      </c>
      <c r="N251" s="49" t="s">
        <v>19</v>
      </c>
      <c r="O251" s="12" t="s">
        <v>20</v>
      </c>
      <c r="P251" s="50" t="s">
        <v>91</v>
      </c>
      <c r="Q251" s="48">
        <v>3822500</v>
      </c>
      <c r="R251" s="60" t="s">
        <v>92</v>
      </c>
      <c r="S251" s="93"/>
    </row>
    <row r="252" spans="1:19" s="1" customFormat="1" ht="73.5" x14ac:dyDescent="0.25">
      <c r="A252" s="92"/>
      <c r="B252" s="70">
        <v>80111600</v>
      </c>
      <c r="C252" s="38" t="s">
        <v>382</v>
      </c>
      <c r="D252" s="48">
        <v>8</v>
      </c>
      <c r="E252" s="48">
        <v>8</v>
      </c>
      <c r="F252" s="48">
        <v>5</v>
      </c>
      <c r="G252" s="48">
        <v>1</v>
      </c>
      <c r="H252" s="3" t="s">
        <v>79</v>
      </c>
      <c r="I252" s="47">
        <v>0</v>
      </c>
      <c r="J252" s="8">
        <f>7300000*F252</f>
        <v>36500000</v>
      </c>
      <c r="K252" s="6">
        <f t="shared" si="15"/>
        <v>36500000</v>
      </c>
      <c r="L252" s="48">
        <v>0</v>
      </c>
      <c r="M252" s="47">
        <v>0</v>
      </c>
      <c r="N252" s="49" t="s">
        <v>19</v>
      </c>
      <c r="O252" s="12" t="s">
        <v>20</v>
      </c>
      <c r="P252" s="50" t="s">
        <v>91</v>
      </c>
      <c r="Q252" s="48">
        <v>3822500</v>
      </c>
      <c r="R252" s="60" t="s">
        <v>92</v>
      </c>
      <c r="S252" s="93"/>
    </row>
    <row r="253" spans="1:19" s="1" customFormat="1" ht="94.5" x14ac:dyDescent="0.25">
      <c r="A253" s="92"/>
      <c r="B253" s="70">
        <v>80111600</v>
      </c>
      <c r="C253" s="38" t="s">
        <v>390</v>
      </c>
      <c r="D253" s="48">
        <v>2</v>
      </c>
      <c r="E253" s="48">
        <v>2</v>
      </c>
      <c r="F253" s="48">
        <v>6</v>
      </c>
      <c r="G253" s="48">
        <v>1</v>
      </c>
      <c r="H253" s="3" t="s">
        <v>79</v>
      </c>
      <c r="I253" s="47">
        <v>0</v>
      </c>
      <c r="J253" s="8">
        <f>3033450*F253</f>
        <v>18200700</v>
      </c>
      <c r="K253" s="6">
        <f t="shared" si="15"/>
        <v>18200700</v>
      </c>
      <c r="L253" s="48">
        <v>0</v>
      </c>
      <c r="M253" s="48">
        <v>0</v>
      </c>
      <c r="N253" s="49" t="s">
        <v>19</v>
      </c>
      <c r="O253" s="12" t="s">
        <v>20</v>
      </c>
      <c r="P253" s="50" t="s">
        <v>91</v>
      </c>
      <c r="Q253" s="48">
        <v>3822500</v>
      </c>
      <c r="R253" s="60" t="s">
        <v>92</v>
      </c>
      <c r="S253" s="93"/>
    </row>
    <row r="254" spans="1:19" s="1" customFormat="1" ht="84" x14ac:dyDescent="0.25">
      <c r="A254" s="92"/>
      <c r="B254" s="70">
        <v>80111600</v>
      </c>
      <c r="C254" s="38" t="s">
        <v>383</v>
      </c>
      <c r="D254" s="48">
        <v>8</v>
      </c>
      <c r="E254" s="48">
        <v>8</v>
      </c>
      <c r="F254" s="48">
        <v>5</v>
      </c>
      <c r="G254" s="48">
        <v>1</v>
      </c>
      <c r="H254" s="3" t="s">
        <v>79</v>
      </c>
      <c r="I254" s="47">
        <v>0</v>
      </c>
      <c r="J254" s="8">
        <f>3033450*F254</f>
        <v>15167250</v>
      </c>
      <c r="K254" s="6">
        <f t="shared" si="15"/>
        <v>15167250</v>
      </c>
      <c r="L254" s="48">
        <v>0</v>
      </c>
      <c r="M254" s="48">
        <v>0</v>
      </c>
      <c r="N254" s="49" t="s">
        <v>19</v>
      </c>
      <c r="O254" s="12" t="s">
        <v>20</v>
      </c>
      <c r="P254" s="50" t="s">
        <v>91</v>
      </c>
      <c r="Q254" s="48">
        <v>3822500</v>
      </c>
      <c r="R254" s="60" t="s">
        <v>92</v>
      </c>
      <c r="S254" s="93"/>
    </row>
    <row r="255" spans="1:19" s="1" customFormat="1" ht="115.5" x14ac:dyDescent="0.25">
      <c r="A255" s="92"/>
      <c r="B255" s="70">
        <v>80111600</v>
      </c>
      <c r="C255" s="38" t="s">
        <v>391</v>
      </c>
      <c r="D255" s="48">
        <v>2</v>
      </c>
      <c r="E255" s="48">
        <v>2</v>
      </c>
      <c r="F255" s="48">
        <v>6</v>
      </c>
      <c r="G255" s="48">
        <v>1</v>
      </c>
      <c r="H255" s="3" t="s">
        <v>79</v>
      </c>
      <c r="I255" s="47">
        <v>0</v>
      </c>
      <c r="J255" s="8">
        <f>2584051*F255</f>
        <v>15504306</v>
      </c>
      <c r="K255" s="6">
        <f t="shared" si="15"/>
        <v>15504306</v>
      </c>
      <c r="L255" s="48">
        <v>0</v>
      </c>
      <c r="M255" s="48">
        <v>0</v>
      </c>
      <c r="N255" s="49" t="s">
        <v>19</v>
      </c>
      <c r="O255" s="12" t="s">
        <v>20</v>
      </c>
      <c r="P255" s="50" t="s">
        <v>91</v>
      </c>
      <c r="Q255" s="48">
        <v>3822500</v>
      </c>
      <c r="R255" s="60" t="s">
        <v>92</v>
      </c>
      <c r="S255" s="93"/>
    </row>
    <row r="256" spans="1:19" s="1" customFormat="1" ht="94.5" x14ac:dyDescent="0.25">
      <c r="A256" s="92"/>
      <c r="B256" s="70">
        <v>80111600</v>
      </c>
      <c r="C256" s="38" t="s">
        <v>384</v>
      </c>
      <c r="D256" s="48">
        <v>8</v>
      </c>
      <c r="E256" s="48">
        <v>8</v>
      </c>
      <c r="F256" s="48">
        <v>5</v>
      </c>
      <c r="G256" s="48">
        <v>1</v>
      </c>
      <c r="H256" s="3" t="s">
        <v>79</v>
      </c>
      <c r="I256" s="47">
        <v>0</v>
      </c>
      <c r="J256" s="8">
        <f>2584051*F256</f>
        <v>12920255</v>
      </c>
      <c r="K256" s="6">
        <f t="shared" si="15"/>
        <v>12920255</v>
      </c>
      <c r="L256" s="48">
        <v>0</v>
      </c>
      <c r="M256" s="48">
        <v>0</v>
      </c>
      <c r="N256" s="49" t="s">
        <v>19</v>
      </c>
      <c r="O256" s="12" t="s">
        <v>20</v>
      </c>
      <c r="P256" s="50" t="s">
        <v>91</v>
      </c>
      <c r="Q256" s="48">
        <v>3822500</v>
      </c>
      <c r="R256" s="60" t="s">
        <v>92</v>
      </c>
      <c r="S256" s="93"/>
    </row>
    <row r="257" spans="1:19" s="1" customFormat="1" ht="126" x14ac:dyDescent="0.25">
      <c r="A257" s="92"/>
      <c r="B257" s="70">
        <v>80111600</v>
      </c>
      <c r="C257" s="38" t="s">
        <v>392</v>
      </c>
      <c r="D257" s="48">
        <v>2</v>
      </c>
      <c r="E257" s="48">
        <v>2</v>
      </c>
      <c r="F257" s="48">
        <v>6</v>
      </c>
      <c r="G257" s="48">
        <v>1</v>
      </c>
      <c r="H257" s="3" t="s">
        <v>79</v>
      </c>
      <c r="I257" s="47">
        <v>0</v>
      </c>
      <c r="J257" s="8">
        <f>3370500*F257</f>
        <v>20223000</v>
      </c>
      <c r="K257" s="6">
        <f t="shared" si="15"/>
        <v>20223000</v>
      </c>
      <c r="L257" s="48">
        <v>0</v>
      </c>
      <c r="M257" s="48">
        <v>0</v>
      </c>
      <c r="N257" s="49" t="s">
        <v>19</v>
      </c>
      <c r="O257" s="12" t="s">
        <v>20</v>
      </c>
      <c r="P257" s="50" t="s">
        <v>91</v>
      </c>
      <c r="Q257" s="48">
        <v>3822500</v>
      </c>
      <c r="R257" s="60" t="s">
        <v>92</v>
      </c>
      <c r="S257" s="93"/>
    </row>
    <row r="258" spans="1:19" s="1" customFormat="1" ht="105" x14ac:dyDescent="0.25">
      <c r="A258" s="92"/>
      <c r="B258" s="70">
        <v>80111600</v>
      </c>
      <c r="C258" s="38" t="s">
        <v>385</v>
      </c>
      <c r="D258" s="48">
        <v>8</v>
      </c>
      <c r="E258" s="48">
        <v>8</v>
      </c>
      <c r="F258" s="48">
        <v>5</v>
      </c>
      <c r="G258" s="48">
        <v>1</v>
      </c>
      <c r="H258" s="3" t="s">
        <v>79</v>
      </c>
      <c r="I258" s="47">
        <v>0</v>
      </c>
      <c r="J258" s="8">
        <f>3370500*F258</f>
        <v>16852500</v>
      </c>
      <c r="K258" s="6">
        <f t="shared" si="15"/>
        <v>16852500</v>
      </c>
      <c r="L258" s="48">
        <v>0</v>
      </c>
      <c r="M258" s="48">
        <v>0</v>
      </c>
      <c r="N258" s="49" t="s">
        <v>19</v>
      </c>
      <c r="O258" s="12" t="s">
        <v>20</v>
      </c>
      <c r="P258" s="50" t="s">
        <v>91</v>
      </c>
      <c r="Q258" s="48">
        <v>3822500</v>
      </c>
      <c r="R258" s="60" t="s">
        <v>92</v>
      </c>
      <c r="S258" s="93"/>
    </row>
    <row r="259" spans="1:19" s="1" customFormat="1" ht="84" x14ac:dyDescent="0.25">
      <c r="A259" s="92"/>
      <c r="B259" s="70">
        <v>80111600</v>
      </c>
      <c r="C259" s="38" t="s">
        <v>386</v>
      </c>
      <c r="D259" s="48">
        <v>7</v>
      </c>
      <c r="E259" s="48">
        <v>7</v>
      </c>
      <c r="F259" s="48">
        <v>6</v>
      </c>
      <c r="G259" s="48">
        <v>1</v>
      </c>
      <c r="H259" s="3" t="s">
        <v>79</v>
      </c>
      <c r="I259" s="47">
        <v>0</v>
      </c>
      <c r="J259" s="8">
        <f>2584050*F259</f>
        <v>15504300</v>
      </c>
      <c r="K259" s="6">
        <f t="shared" si="15"/>
        <v>15504300</v>
      </c>
      <c r="L259" s="48">
        <v>0</v>
      </c>
      <c r="M259" s="48">
        <v>0</v>
      </c>
      <c r="N259" s="49" t="s">
        <v>19</v>
      </c>
      <c r="O259" s="12" t="s">
        <v>20</v>
      </c>
      <c r="P259" s="50" t="s">
        <v>91</v>
      </c>
      <c r="Q259" s="48">
        <v>3822500</v>
      </c>
      <c r="R259" s="60" t="s">
        <v>92</v>
      </c>
      <c r="S259" s="93"/>
    </row>
    <row r="260" spans="1:19" s="1" customFormat="1" ht="94.5" x14ac:dyDescent="0.25">
      <c r="A260" s="92"/>
      <c r="B260" s="70">
        <v>80111600</v>
      </c>
      <c r="C260" s="38" t="s">
        <v>387</v>
      </c>
      <c r="D260" s="48">
        <v>7</v>
      </c>
      <c r="E260" s="48">
        <v>7</v>
      </c>
      <c r="F260" s="48">
        <v>7</v>
      </c>
      <c r="G260" s="48">
        <v>1</v>
      </c>
      <c r="H260" s="3" t="s">
        <v>79</v>
      </c>
      <c r="I260" s="47">
        <v>0</v>
      </c>
      <c r="J260" s="8">
        <f>2800000*F260</f>
        <v>19600000</v>
      </c>
      <c r="K260" s="6">
        <f t="shared" si="15"/>
        <v>19600000</v>
      </c>
      <c r="L260" s="48">
        <v>0</v>
      </c>
      <c r="M260" s="48">
        <v>0</v>
      </c>
      <c r="N260" s="49" t="s">
        <v>19</v>
      </c>
      <c r="O260" s="12" t="s">
        <v>20</v>
      </c>
      <c r="P260" s="50" t="s">
        <v>91</v>
      </c>
      <c r="Q260" s="48">
        <v>3822500</v>
      </c>
      <c r="R260" s="60" t="s">
        <v>92</v>
      </c>
      <c r="S260" s="93"/>
    </row>
    <row r="261" spans="1:19" s="1" customFormat="1" ht="73.5" x14ac:dyDescent="0.25">
      <c r="A261" s="92"/>
      <c r="B261" s="70">
        <v>80111600</v>
      </c>
      <c r="C261" s="38" t="s">
        <v>388</v>
      </c>
      <c r="D261" s="48">
        <v>1</v>
      </c>
      <c r="E261" s="48">
        <v>1</v>
      </c>
      <c r="F261" s="48">
        <v>11</v>
      </c>
      <c r="G261" s="48">
        <v>1</v>
      </c>
      <c r="H261" s="3" t="s">
        <v>79</v>
      </c>
      <c r="I261" s="47">
        <v>0</v>
      </c>
      <c r="J261" s="8">
        <f>5500000*F261</f>
        <v>60500000</v>
      </c>
      <c r="K261" s="6">
        <f t="shared" si="15"/>
        <v>60500000</v>
      </c>
      <c r="L261" s="48">
        <v>0</v>
      </c>
      <c r="M261" s="48">
        <v>0</v>
      </c>
      <c r="N261" s="49" t="s">
        <v>19</v>
      </c>
      <c r="O261" s="12" t="s">
        <v>20</v>
      </c>
      <c r="P261" s="50" t="s">
        <v>91</v>
      </c>
      <c r="Q261" s="48">
        <v>3822500</v>
      </c>
      <c r="R261" s="60" t="s">
        <v>92</v>
      </c>
      <c r="S261" s="93"/>
    </row>
    <row r="262" spans="1:19" s="1" customFormat="1" ht="63" x14ac:dyDescent="0.25">
      <c r="A262" s="92"/>
      <c r="B262" s="70">
        <v>80111600</v>
      </c>
      <c r="C262" s="38" t="s">
        <v>468</v>
      </c>
      <c r="D262" s="48">
        <v>1</v>
      </c>
      <c r="E262" s="48">
        <v>1</v>
      </c>
      <c r="F262" s="48">
        <v>11</v>
      </c>
      <c r="G262" s="48">
        <v>1</v>
      </c>
      <c r="H262" s="3" t="s">
        <v>79</v>
      </c>
      <c r="I262" s="47">
        <v>0</v>
      </c>
      <c r="J262" s="8">
        <f>7000000*F262</f>
        <v>77000000</v>
      </c>
      <c r="K262" s="6">
        <f t="shared" si="15"/>
        <v>77000000</v>
      </c>
      <c r="L262" s="48">
        <v>0</v>
      </c>
      <c r="M262" s="48">
        <v>0</v>
      </c>
      <c r="N262" s="49" t="s">
        <v>19</v>
      </c>
      <c r="O262" s="12" t="s">
        <v>20</v>
      </c>
      <c r="P262" s="50" t="s">
        <v>91</v>
      </c>
      <c r="Q262" s="48">
        <v>3822500</v>
      </c>
      <c r="R262" s="60" t="s">
        <v>92</v>
      </c>
      <c r="S262" s="93"/>
    </row>
    <row r="263" spans="1:19" s="1" customFormat="1" ht="42" x14ac:dyDescent="0.25">
      <c r="A263" s="92"/>
      <c r="B263" s="70">
        <v>42141800</v>
      </c>
      <c r="C263" s="46" t="s">
        <v>460</v>
      </c>
      <c r="D263" s="48">
        <v>2</v>
      </c>
      <c r="E263" s="48">
        <v>3</v>
      </c>
      <c r="F263" s="48">
        <v>4</v>
      </c>
      <c r="G263" s="48">
        <v>1</v>
      </c>
      <c r="H263" s="3" t="s">
        <v>29</v>
      </c>
      <c r="I263" s="47">
        <v>0</v>
      </c>
      <c r="J263" s="44">
        <v>250000000</v>
      </c>
      <c r="K263" s="6">
        <f t="shared" si="15"/>
        <v>250000000</v>
      </c>
      <c r="L263" s="48">
        <v>0</v>
      </c>
      <c r="M263" s="48">
        <v>0</v>
      </c>
      <c r="N263" s="49" t="s">
        <v>19</v>
      </c>
      <c r="O263" s="12" t="s">
        <v>20</v>
      </c>
      <c r="P263" s="50" t="s">
        <v>103</v>
      </c>
      <c r="Q263" s="48">
        <v>3822500</v>
      </c>
      <c r="R263" s="60" t="s">
        <v>309</v>
      </c>
      <c r="S263" s="93"/>
    </row>
    <row r="264" spans="1:19" s="1" customFormat="1" ht="31.5" x14ac:dyDescent="0.25">
      <c r="A264" s="92"/>
      <c r="B264" s="70" t="s">
        <v>462</v>
      </c>
      <c r="C264" s="46" t="s">
        <v>461</v>
      </c>
      <c r="D264" s="48">
        <v>3</v>
      </c>
      <c r="E264" s="48">
        <v>4</v>
      </c>
      <c r="F264" s="48">
        <v>4</v>
      </c>
      <c r="G264" s="48">
        <v>1</v>
      </c>
      <c r="H264" s="3" t="s">
        <v>29</v>
      </c>
      <c r="I264" s="47">
        <v>0</v>
      </c>
      <c r="J264" s="44">
        <v>200000000</v>
      </c>
      <c r="K264" s="6">
        <f t="shared" si="15"/>
        <v>200000000</v>
      </c>
      <c r="L264" s="48">
        <v>0</v>
      </c>
      <c r="M264" s="48">
        <v>0</v>
      </c>
      <c r="N264" s="49" t="s">
        <v>19</v>
      </c>
      <c r="O264" s="12" t="s">
        <v>20</v>
      </c>
      <c r="P264" s="50" t="s">
        <v>103</v>
      </c>
      <c r="Q264" s="48">
        <v>3822500</v>
      </c>
      <c r="R264" s="60" t="s">
        <v>309</v>
      </c>
      <c r="S264" s="93"/>
    </row>
    <row r="265" spans="1:19" s="1" customFormat="1" ht="31.5" x14ac:dyDescent="0.25">
      <c r="A265" s="92"/>
      <c r="B265" s="70" t="s">
        <v>518</v>
      </c>
      <c r="C265" s="38" t="s">
        <v>463</v>
      </c>
      <c r="D265" s="48">
        <v>4</v>
      </c>
      <c r="E265" s="48">
        <v>5</v>
      </c>
      <c r="F265" s="48">
        <v>6</v>
      </c>
      <c r="G265" s="48">
        <v>1</v>
      </c>
      <c r="H265" s="3" t="s">
        <v>76</v>
      </c>
      <c r="I265" s="47">
        <v>0</v>
      </c>
      <c r="J265" s="8">
        <v>650000000</v>
      </c>
      <c r="K265" s="6">
        <f t="shared" si="15"/>
        <v>650000000</v>
      </c>
      <c r="L265" s="48">
        <v>0</v>
      </c>
      <c r="M265" s="48">
        <v>0</v>
      </c>
      <c r="N265" s="49" t="s">
        <v>19</v>
      </c>
      <c r="O265" s="12" t="s">
        <v>20</v>
      </c>
      <c r="P265" s="50" t="s">
        <v>103</v>
      </c>
      <c r="Q265" s="48">
        <v>3822500</v>
      </c>
      <c r="R265" s="60" t="s">
        <v>309</v>
      </c>
      <c r="S265" s="93"/>
    </row>
    <row r="266" spans="1:19" s="1" customFormat="1" ht="42" x14ac:dyDescent="0.25">
      <c r="A266" s="92"/>
      <c r="B266" s="70">
        <v>81101500</v>
      </c>
      <c r="C266" s="38" t="s">
        <v>464</v>
      </c>
      <c r="D266" s="48">
        <v>6</v>
      </c>
      <c r="E266" s="48">
        <v>6</v>
      </c>
      <c r="F266" s="48">
        <v>6</v>
      </c>
      <c r="G266" s="48">
        <v>1</v>
      </c>
      <c r="H266" s="40" t="s">
        <v>107</v>
      </c>
      <c r="I266" s="47">
        <v>0</v>
      </c>
      <c r="J266" s="8">
        <v>65000000</v>
      </c>
      <c r="K266" s="6">
        <f t="shared" si="15"/>
        <v>65000000</v>
      </c>
      <c r="L266" s="48">
        <v>0</v>
      </c>
      <c r="M266" s="48">
        <v>0</v>
      </c>
      <c r="N266" s="49" t="s">
        <v>19</v>
      </c>
      <c r="O266" s="12" t="s">
        <v>20</v>
      </c>
      <c r="P266" s="50" t="s">
        <v>103</v>
      </c>
      <c r="Q266" s="48">
        <v>3822500</v>
      </c>
      <c r="R266" s="60" t="s">
        <v>309</v>
      </c>
      <c r="S266" s="93"/>
    </row>
    <row r="267" spans="1:19" s="1" customFormat="1" ht="42" x14ac:dyDescent="0.25">
      <c r="A267" s="92"/>
      <c r="B267" s="67" t="s">
        <v>93</v>
      </c>
      <c r="C267" s="38" t="s">
        <v>515</v>
      </c>
      <c r="D267" s="48">
        <v>4</v>
      </c>
      <c r="E267" s="48">
        <v>5</v>
      </c>
      <c r="F267" s="48">
        <v>4</v>
      </c>
      <c r="G267" s="48">
        <v>1</v>
      </c>
      <c r="H267" s="40" t="s">
        <v>29</v>
      </c>
      <c r="I267" s="47">
        <v>0</v>
      </c>
      <c r="J267" s="8">
        <f>131704895-85250000+58850000</f>
        <v>105304895</v>
      </c>
      <c r="K267" s="6">
        <f t="shared" si="15"/>
        <v>105304895</v>
      </c>
      <c r="L267" s="48">
        <v>0</v>
      </c>
      <c r="M267" s="48">
        <v>0</v>
      </c>
      <c r="N267" s="49" t="s">
        <v>19</v>
      </c>
      <c r="O267" s="12" t="s">
        <v>20</v>
      </c>
      <c r="P267" s="50" t="s">
        <v>103</v>
      </c>
      <c r="Q267" s="48">
        <v>3822500</v>
      </c>
      <c r="R267" s="60" t="s">
        <v>309</v>
      </c>
      <c r="S267" s="93"/>
    </row>
    <row r="268" spans="1:19" ht="31.5" x14ac:dyDescent="0.25">
      <c r="A268" s="92"/>
      <c r="B268" s="71">
        <v>43233000</v>
      </c>
      <c r="C268" s="5" t="s">
        <v>82</v>
      </c>
      <c r="D268" s="47">
        <v>2</v>
      </c>
      <c r="E268" s="47">
        <v>2</v>
      </c>
      <c r="F268" s="47">
        <v>2</v>
      </c>
      <c r="G268" s="47">
        <v>1</v>
      </c>
      <c r="H268" s="7" t="s">
        <v>24</v>
      </c>
      <c r="I268" s="47">
        <v>0</v>
      </c>
      <c r="J268" s="16">
        <v>4400000</v>
      </c>
      <c r="K268" s="15">
        <f t="shared" si="15"/>
        <v>4400000</v>
      </c>
      <c r="L268" s="47">
        <v>0</v>
      </c>
      <c r="M268" s="47">
        <v>0</v>
      </c>
      <c r="N268" s="17" t="s">
        <v>19</v>
      </c>
      <c r="O268" s="31" t="s">
        <v>20</v>
      </c>
      <c r="P268" s="17" t="s">
        <v>54</v>
      </c>
      <c r="Q268" s="47">
        <v>3822500</v>
      </c>
      <c r="R268" s="62" t="s">
        <v>35</v>
      </c>
      <c r="S268" s="93"/>
    </row>
    <row r="269" spans="1:19" ht="42" x14ac:dyDescent="0.25">
      <c r="A269" s="92"/>
      <c r="B269" s="71" t="s">
        <v>126</v>
      </c>
      <c r="C269" s="5" t="s">
        <v>134</v>
      </c>
      <c r="D269" s="47">
        <v>7</v>
      </c>
      <c r="E269" s="47">
        <v>7</v>
      </c>
      <c r="F269" s="47">
        <v>6</v>
      </c>
      <c r="G269" s="47">
        <v>1</v>
      </c>
      <c r="H269" s="7" t="s">
        <v>79</v>
      </c>
      <c r="I269" s="47">
        <v>0</v>
      </c>
      <c r="J269" s="16">
        <v>240000000</v>
      </c>
      <c r="K269" s="15">
        <f t="shared" si="15"/>
        <v>240000000</v>
      </c>
      <c r="L269" s="47">
        <v>0</v>
      </c>
      <c r="M269" s="47">
        <v>0</v>
      </c>
      <c r="N269" s="17" t="s">
        <v>19</v>
      </c>
      <c r="O269" s="31" t="s">
        <v>20</v>
      </c>
      <c r="P269" s="17" t="s">
        <v>54</v>
      </c>
      <c r="Q269" s="47">
        <v>3822500</v>
      </c>
      <c r="R269" s="62" t="s">
        <v>35</v>
      </c>
      <c r="S269" s="93"/>
    </row>
    <row r="270" spans="1:19" ht="52.5" x14ac:dyDescent="0.25">
      <c r="A270" s="92"/>
      <c r="B270" s="71" t="s">
        <v>135</v>
      </c>
      <c r="C270" s="5" t="s">
        <v>136</v>
      </c>
      <c r="D270" s="47">
        <v>2</v>
      </c>
      <c r="E270" s="47">
        <v>2</v>
      </c>
      <c r="F270" s="47">
        <v>12</v>
      </c>
      <c r="G270" s="47">
        <v>1</v>
      </c>
      <c r="H270" s="7" t="s">
        <v>79</v>
      </c>
      <c r="I270" s="47">
        <v>0</v>
      </c>
      <c r="J270" s="16">
        <v>2795000</v>
      </c>
      <c r="K270" s="15">
        <f t="shared" si="15"/>
        <v>2795000</v>
      </c>
      <c r="L270" s="47">
        <v>0</v>
      </c>
      <c r="M270" s="47">
        <v>0</v>
      </c>
      <c r="N270" s="17" t="s">
        <v>19</v>
      </c>
      <c r="O270" s="31" t="s">
        <v>20</v>
      </c>
      <c r="P270" s="17" t="s">
        <v>54</v>
      </c>
      <c r="Q270" s="47">
        <v>3822500</v>
      </c>
      <c r="R270" s="62" t="s">
        <v>35</v>
      </c>
      <c r="S270" s="93"/>
    </row>
    <row r="271" spans="1:19" ht="42" x14ac:dyDescent="0.25">
      <c r="A271" s="92"/>
      <c r="B271" s="67">
        <v>81112101</v>
      </c>
      <c r="C271" s="5" t="s">
        <v>114</v>
      </c>
      <c r="D271" s="47">
        <v>5</v>
      </c>
      <c r="E271" s="47">
        <v>6</v>
      </c>
      <c r="F271" s="47">
        <v>12</v>
      </c>
      <c r="G271" s="47">
        <v>1</v>
      </c>
      <c r="H271" s="7" t="s">
        <v>29</v>
      </c>
      <c r="I271" s="47">
        <v>0</v>
      </c>
      <c r="J271" s="16">
        <v>57600000</v>
      </c>
      <c r="K271" s="15">
        <f t="shared" si="15"/>
        <v>57600000</v>
      </c>
      <c r="L271" s="47">
        <v>0</v>
      </c>
      <c r="M271" s="47">
        <v>0</v>
      </c>
      <c r="N271" s="17" t="s">
        <v>19</v>
      </c>
      <c r="O271" s="31" t="s">
        <v>20</v>
      </c>
      <c r="P271" s="17" t="s">
        <v>54</v>
      </c>
      <c r="Q271" s="47">
        <v>3822500</v>
      </c>
      <c r="R271" s="62" t="s">
        <v>35</v>
      </c>
      <c r="S271" s="93"/>
    </row>
    <row r="272" spans="1:19" ht="63" x14ac:dyDescent="0.25">
      <c r="A272" s="92"/>
      <c r="B272" s="67" t="s">
        <v>137</v>
      </c>
      <c r="C272" s="5" t="s">
        <v>115</v>
      </c>
      <c r="D272" s="47">
        <v>3</v>
      </c>
      <c r="E272" s="47">
        <v>3</v>
      </c>
      <c r="F272" s="47">
        <v>12</v>
      </c>
      <c r="G272" s="47">
        <v>1</v>
      </c>
      <c r="H272" s="7" t="s">
        <v>58</v>
      </c>
      <c r="I272" s="47">
        <v>0</v>
      </c>
      <c r="J272" s="16">
        <v>355040000</v>
      </c>
      <c r="K272" s="15">
        <f t="shared" si="15"/>
        <v>355040000</v>
      </c>
      <c r="L272" s="47">
        <v>0</v>
      </c>
      <c r="M272" s="47">
        <v>0</v>
      </c>
      <c r="N272" s="17" t="s">
        <v>19</v>
      </c>
      <c r="O272" s="31" t="s">
        <v>20</v>
      </c>
      <c r="P272" s="17" t="s">
        <v>54</v>
      </c>
      <c r="Q272" s="47">
        <v>3822500</v>
      </c>
      <c r="R272" s="62" t="s">
        <v>35</v>
      </c>
      <c r="S272" s="93"/>
    </row>
    <row r="273" spans="1:19" ht="42" x14ac:dyDescent="0.25">
      <c r="A273" s="92"/>
      <c r="B273" s="67">
        <v>45111902</v>
      </c>
      <c r="C273" s="5" t="s">
        <v>138</v>
      </c>
      <c r="D273" s="47">
        <v>3</v>
      </c>
      <c r="E273" s="47">
        <v>4</v>
      </c>
      <c r="F273" s="47">
        <v>3</v>
      </c>
      <c r="G273" s="47">
        <v>1</v>
      </c>
      <c r="H273" s="7" t="s">
        <v>76</v>
      </c>
      <c r="I273" s="47">
        <v>0</v>
      </c>
      <c r="J273" s="16">
        <v>684000000</v>
      </c>
      <c r="K273" s="15">
        <f t="shared" si="15"/>
        <v>684000000</v>
      </c>
      <c r="L273" s="47">
        <v>0</v>
      </c>
      <c r="M273" s="47">
        <v>0</v>
      </c>
      <c r="N273" s="17" t="s">
        <v>19</v>
      </c>
      <c r="O273" s="31" t="s">
        <v>20</v>
      </c>
      <c r="P273" s="17" t="s">
        <v>54</v>
      </c>
      <c r="Q273" s="47">
        <v>3822500</v>
      </c>
      <c r="R273" s="62" t="s">
        <v>35</v>
      </c>
      <c r="S273" s="93"/>
    </row>
    <row r="274" spans="1:19" ht="31.5" x14ac:dyDescent="0.25">
      <c r="A274" s="92"/>
      <c r="B274" s="67">
        <v>43233004</v>
      </c>
      <c r="C274" s="5" t="s">
        <v>139</v>
      </c>
      <c r="D274" s="47">
        <v>8</v>
      </c>
      <c r="E274" s="47">
        <v>8</v>
      </c>
      <c r="F274" s="47">
        <v>2</v>
      </c>
      <c r="G274" s="47">
        <v>1</v>
      </c>
      <c r="H274" s="7" t="s">
        <v>58</v>
      </c>
      <c r="I274" s="47">
        <v>0</v>
      </c>
      <c r="J274" s="16">
        <v>27000000</v>
      </c>
      <c r="K274" s="15">
        <f t="shared" si="15"/>
        <v>27000000</v>
      </c>
      <c r="L274" s="47">
        <v>0</v>
      </c>
      <c r="M274" s="47">
        <v>0</v>
      </c>
      <c r="N274" s="17" t="s">
        <v>19</v>
      </c>
      <c r="O274" s="31" t="s">
        <v>20</v>
      </c>
      <c r="P274" s="17" t="s">
        <v>54</v>
      </c>
      <c r="Q274" s="47">
        <v>3822500</v>
      </c>
      <c r="R274" s="62" t="s">
        <v>35</v>
      </c>
      <c r="S274" s="93"/>
    </row>
    <row r="275" spans="1:19" ht="42" x14ac:dyDescent="0.25">
      <c r="A275" s="92"/>
      <c r="B275" s="67" t="s">
        <v>127</v>
      </c>
      <c r="C275" s="5" t="s">
        <v>140</v>
      </c>
      <c r="D275" s="47">
        <v>3</v>
      </c>
      <c r="E275" s="47">
        <v>4</v>
      </c>
      <c r="F275" s="47">
        <v>6</v>
      </c>
      <c r="G275" s="47">
        <v>1</v>
      </c>
      <c r="H275" s="7" t="s">
        <v>76</v>
      </c>
      <c r="I275" s="47">
        <v>0</v>
      </c>
      <c r="J275" s="16">
        <v>900000000</v>
      </c>
      <c r="K275" s="15">
        <f t="shared" si="15"/>
        <v>900000000</v>
      </c>
      <c r="L275" s="47">
        <v>0</v>
      </c>
      <c r="M275" s="47">
        <v>0</v>
      </c>
      <c r="N275" s="17" t="s">
        <v>19</v>
      </c>
      <c r="O275" s="31" t="s">
        <v>20</v>
      </c>
      <c r="P275" s="17" t="s">
        <v>54</v>
      </c>
      <c r="Q275" s="47">
        <v>3822500</v>
      </c>
      <c r="R275" s="62" t="s">
        <v>35</v>
      </c>
      <c r="S275" s="93"/>
    </row>
    <row r="276" spans="1:19" ht="42" x14ac:dyDescent="0.25">
      <c r="A276" s="92"/>
      <c r="B276" s="67" t="s">
        <v>141</v>
      </c>
      <c r="C276" s="5" t="s">
        <v>142</v>
      </c>
      <c r="D276" s="47">
        <v>5</v>
      </c>
      <c r="E276" s="47">
        <v>6</v>
      </c>
      <c r="F276" s="47">
        <v>3</v>
      </c>
      <c r="G276" s="47">
        <v>1</v>
      </c>
      <c r="H276" s="7" t="s">
        <v>29</v>
      </c>
      <c r="I276" s="47">
        <v>0</v>
      </c>
      <c r="J276" s="16">
        <v>144000000</v>
      </c>
      <c r="K276" s="15">
        <f t="shared" si="15"/>
        <v>144000000</v>
      </c>
      <c r="L276" s="47">
        <v>0</v>
      </c>
      <c r="M276" s="47">
        <v>0</v>
      </c>
      <c r="N276" s="17" t="s">
        <v>19</v>
      </c>
      <c r="O276" s="31" t="s">
        <v>20</v>
      </c>
      <c r="P276" s="17" t="s">
        <v>54</v>
      </c>
      <c r="Q276" s="47">
        <v>3822500</v>
      </c>
      <c r="R276" s="62" t="s">
        <v>35</v>
      </c>
      <c r="S276" s="93"/>
    </row>
    <row r="277" spans="1:19" ht="31.5" x14ac:dyDescent="0.25">
      <c r="A277" s="92"/>
      <c r="B277" s="67">
        <v>39121000</v>
      </c>
      <c r="C277" s="5" t="s">
        <v>143</v>
      </c>
      <c r="D277" s="47">
        <v>5</v>
      </c>
      <c r="E277" s="47">
        <v>6</v>
      </c>
      <c r="F277" s="47">
        <v>2</v>
      </c>
      <c r="G277" s="47">
        <v>1</v>
      </c>
      <c r="H277" s="7" t="s">
        <v>18</v>
      </c>
      <c r="I277" s="47">
        <v>0</v>
      </c>
      <c r="J277" s="16">
        <f>180000000-30000000</f>
        <v>150000000</v>
      </c>
      <c r="K277" s="15">
        <f t="shared" si="15"/>
        <v>150000000</v>
      </c>
      <c r="L277" s="47">
        <v>0</v>
      </c>
      <c r="M277" s="47">
        <v>0</v>
      </c>
      <c r="N277" s="17" t="s">
        <v>19</v>
      </c>
      <c r="O277" s="31" t="s">
        <v>20</v>
      </c>
      <c r="P277" s="17" t="s">
        <v>54</v>
      </c>
      <c r="Q277" s="47">
        <v>3822500</v>
      </c>
      <c r="R277" s="62" t="s">
        <v>35</v>
      </c>
      <c r="S277" s="93"/>
    </row>
    <row r="278" spans="1:19" ht="52.5" x14ac:dyDescent="0.25">
      <c r="A278" s="92"/>
      <c r="B278" s="72" t="s">
        <v>144</v>
      </c>
      <c r="C278" s="5" t="s">
        <v>145</v>
      </c>
      <c r="D278" s="26">
        <v>5</v>
      </c>
      <c r="E278" s="26">
        <v>6</v>
      </c>
      <c r="F278" s="47">
        <v>1</v>
      </c>
      <c r="G278" s="47">
        <v>1</v>
      </c>
      <c r="H278" s="7" t="s">
        <v>18</v>
      </c>
      <c r="I278" s="47">
        <v>0</v>
      </c>
      <c r="J278" s="16">
        <v>468880000</v>
      </c>
      <c r="K278" s="15">
        <f t="shared" si="15"/>
        <v>468880000</v>
      </c>
      <c r="L278" s="47">
        <v>0</v>
      </c>
      <c r="M278" s="47">
        <v>0</v>
      </c>
      <c r="N278" s="17" t="s">
        <v>19</v>
      </c>
      <c r="O278" s="31" t="s">
        <v>20</v>
      </c>
      <c r="P278" s="17" t="s">
        <v>54</v>
      </c>
      <c r="Q278" s="47">
        <v>3822500</v>
      </c>
      <c r="R278" s="62" t="s">
        <v>35</v>
      </c>
      <c r="S278" s="93"/>
    </row>
    <row r="279" spans="1:19" ht="31.5" x14ac:dyDescent="0.25">
      <c r="A279" s="92"/>
      <c r="B279" s="67" t="s">
        <v>146</v>
      </c>
      <c r="C279" s="9" t="s">
        <v>234</v>
      </c>
      <c r="D279" s="26">
        <v>6</v>
      </c>
      <c r="E279" s="26">
        <v>7</v>
      </c>
      <c r="F279" s="47">
        <v>3</v>
      </c>
      <c r="G279" s="47">
        <v>1</v>
      </c>
      <c r="H279" s="7" t="s">
        <v>29</v>
      </c>
      <c r="I279" s="47">
        <v>0</v>
      </c>
      <c r="J279" s="16">
        <f>108000000+34000000+28000000+80000000+40000000</f>
        <v>290000000</v>
      </c>
      <c r="K279" s="15">
        <f t="shared" si="15"/>
        <v>290000000</v>
      </c>
      <c r="L279" s="47">
        <v>0</v>
      </c>
      <c r="M279" s="47">
        <v>0</v>
      </c>
      <c r="N279" s="17" t="s">
        <v>19</v>
      </c>
      <c r="O279" s="31" t="s">
        <v>20</v>
      </c>
      <c r="P279" s="17" t="s">
        <v>54</v>
      </c>
      <c r="Q279" s="47">
        <v>3822500</v>
      </c>
      <c r="R279" s="62" t="s">
        <v>35</v>
      </c>
      <c r="S279" s="93"/>
    </row>
    <row r="280" spans="1:19" ht="31.5" x14ac:dyDescent="0.25">
      <c r="A280" s="92"/>
      <c r="B280" s="67">
        <v>43231503</v>
      </c>
      <c r="C280" s="9" t="s">
        <v>147</v>
      </c>
      <c r="D280" s="26">
        <v>10</v>
      </c>
      <c r="E280" s="26">
        <v>11</v>
      </c>
      <c r="F280" s="47">
        <v>1</v>
      </c>
      <c r="G280" s="47">
        <v>1</v>
      </c>
      <c r="H280" s="7" t="s">
        <v>29</v>
      </c>
      <c r="I280" s="47">
        <v>0</v>
      </c>
      <c r="J280" s="16">
        <v>72000000</v>
      </c>
      <c r="K280" s="15">
        <f t="shared" si="15"/>
        <v>72000000</v>
      </c>
      <c r="L280" s="47">
        <v>0</v>
      </c>
      <c r="M280" s="47">
        <v>0</v>
      </c>
      <c r="N280" s="17" t="s">
        <v>19</v>
      </c>
      <c r="O280" s="31" t="s">
        <v>20</v>
      </c>
      <c r="P280" s="17" t="s">
        <v>54</v>
      </c>
      <c r="Q280" s="47">
        <v>3822500</v>
      </c>
      <c r="R280" s="62" t="s">
        <v>35</v>
      </c>
      <c r="S280" s="93"/>
    </row>
    <row r="281" spans="1:19" ht="21" x14ac:dyDescent="0.25">
      <c r="A281" s="92"/>
      <c r="B281" s="72">
        <v>43231503</v>
      </c>
      <c r="C281" s="5" t="s">
        <v>116</v>
      </c>
      <c r="D281" s="47">
        <v>11</v>
      </c>
      <c r="E281" s="47">
        <v>11</v>
      </c>
      <c r="F281" s="47">
        <v>1</v>
      </c>
      <c r="G281" s="47">
        <v>1</v>
      </c>
      <c r="H281" s="7" t="s">
        <v>24</v>
      </c>
      <c r="I281" s="47">
        <v>0</v>
      </c>
      <c r="J281" s="16">
        <v>11250000</v>
      </c>
      <c r="K281" s="18">
        <f t="shared" si="15"/>
        <v>11250000</v>
      </c>
      <c r="L281" s="47">
        <v>0</v>
      </c>
      <c r="M281" s="47">
        <v>0</v>
      </c>
      <c r="N281" s="17" t="s">
        <v>19</v>
      </c>
      <c r="O281" s="31" t="s">
        <v>20</v>
      </c>
      <c r="P281" s="17" t="s">
        <v>54</v>
      </c>
      <c r="Q281" s="47">
        <v>3822500</v>
      </c>
      <c r="R281" s="62" t="s">
        <v>35</v>
      </c>
      <c r="S281" s="93"/>
    </row>
    <row r="282" spans="1:19" ht="52.5" x14ac:dyDescent="0.25">
      <c r="A282" s="92"/>
      <c r="B282" s="67" t="s">
        <v>148</v>
      </c>
      <c r="C282" s="5" t="s">
        <v>149</v>
      </c>
      <c r="D282" s="47">
        <v>3</v>
      </c>
      <c r="E282" s="47">
        <v>4</v>
      </c>
      <c r="F282" s="47">
        <v>12</v>
      </c>
      <c r="G282" s="47">
        <v>1</v>
      </c>
      <c r="H282" s="7" t="s">
        <v>29</v>
      </c>
      <c r="I282" s="47">
        <v>0</v>
      </c>
      <c r="J282" s="16">
        <v>126000000</v>
      </c>
      <c r="K282" s="18">
        <f t="shared" si="15"/>
        <v>126000000</v>
      </c>
      <c r="L282" s="47">
        <v>0</v>
      </c>
      <c r="M282" s="47">
        <v>0</v>
      </c>
      <c r="N282" s="17" t="s">
        <v>19</v>
      </c>
      <c r="O282" s="31" t="s">
        <v>20</v>
      </c>
      <c r="P282" s="17" t="s">
        <v>54</v>
      </c>
      <c r="Q282" s="47">
        <v>3822500</v>
      </c>
      <c r="R282" s="62" t="s">
        <v>35</v>
      </c>
      <c r="S282" s="93"/>
    </row>
    <row r="283" spans="1:19" ht="52.5" x14ac:dyDescent="0.25">
      <c r="A283" s="92"/>
      <c r="B283" s="73">
        <v>43231512</v>
      </c>
      <c r="C283" s="5" t="s">
        <v>150</v>
      </c>
      <c r="D283" s="47">
        <v>7</v>
      </c>
      <c r="E283" s="47">
        <v>7</v>
      </c>
      <c r="F283" s="47">
        <v>12</v>
      </c>
      <c r="G283" s="47">
        <v>1</v>
      </c>
      <c r="H283" s="7" t="s">
        <v>58</v>
      </c>
      <c r="I283" s="47">
        <v>0</v>
      </c>
      <c r="J283" s="16">
        <v>121500000</v>
      </c>
      <c r="K283" s="18">
        <f t="shared" si="15"/>
        <v>121500000</v>
      </c>
      <c r="L283" s="47">
        <v>0</v>
      </c>
      <c r="M283" s="47">
        <v>0</v>
      </c>
      <c r="N283" s="17" t="s">
        <v>19</v>
      </c>
      <c r="O283" s="31" t="s">
        <v>20</v>
      </c>
      <c r="P283" s="17" t="s">
        <v>54</v>
      </c>
      <c r="Q283" s="47">
        <v>3822500</v>
      </c>
      <c r="R283" s="62" t="s">
        <v>35</v>
      </c>
      <c r="S283" s="93"/>
    </row>
    <row r="284" spans="1:19" ht="42" x14ac:dyDescent="0.25">
      <c r="A284" s="92"/>
      <c r="B284" s="67">
        <v>43231512</v>
      </c>
      <c r="C284" s="5" t="s">
        <v>117</v>
      </c>
      <c r="D284" s="47">
        <v>11</v>
      </c>
      <c r="E284" s="47">
        <v>11</v>
      </c>
      <c r="F284" s="47">
        <v>12</v>
      </c>
      <c r="G284" s="47">
        <v>1</v>
      </c>
      <c r="H284" s="7" t="s">
        <v>24</v>
      </c>
      <c r="I284" s="47">
        <v>0</v>
      </c>
      <c r="J284" s="16">
        <v>10800000</v>
      </c>
      <c r="K284" s="18">
        <f t="shared" si="15"/>
        <v>10800000</v>
      </c>
      <c r="L284" s="47">
        <v>0</v>
      </c>
      <c r="M284" s="47">
        <v>0</v>
      </c>
      <c r="N284" s="17" t="s">
        <v>19</v>
      </c>
      <c r="O284" s="31" t="s">
        <v>20</v>
      </c>
      <c r="P284" s="17" t="s">
        <v>54</v>
      </c>
      <c r="Q284" s="47">
        <v>3822500</v>
      </c>
      <c r="R284" s="62" t="s">
        <v>35</v>
      </c>
      <c r="S284" s="93"/>
    </row>
    <row r="285" spans="1:19" ht="31.5" x14ac:dyDescent="0.25">
      <c r="A285" s="92"/>
      <c r="B285" s="74">
        <v>81112220</v>
      </c>
      <c r="C285" s="53" t="s">
        <v>517</v>
      </c>
      <c r="D285" s="47">
        <v>6</v>
      </c>
      <c r="E285" s="47">
        <v>7</v>
      </c>
      <c r="F285" s="47">
        <v>3</v>
      </c>
      <c r="G285" s="47">
        <v>1</v>
      </c>
      <c r="H285" s="7" t="s">
        <v>29</v>
      </c>
      <c r="I285" s="47">
        <v>0</v>
      </c>
      <c r="J285" s="16">
        <v>185500000</v>
      </c>
      <c r="K285" s="18">
        <f t="shared" si="15"/>
        <v>185500000</v>
      </c>
      <c r="L285" s="47">
        <v>0</v>
      </c>
      <c r="M285" s="47">
        <v>0</v>
      </c>
      <c r="N285" s="17" t="s">
        <v>19</v>
      </c>
      <c r="O285" s="31" t="s">
        <v>20</v>
      </c>
      <c r="P285" s="17" t="s">
        <v>54</v>
      </c>
      <c r="Q285" s="47">
        <v>3822500</v>
      </c>
      <c r="R285" s="62" t="s">
        <v>35</v>
      </c>
      <c r="S285" s="93"/>
    </row>
    <row r="286" spans="1:19" ht="21" x14ac:dyDescent="0.25">
      <c r="A286" s="92"/>
      <c r="B286" s="74" t="s">
        <v>457</v>
      </c>
      <c r="C286" s="54" t="s">
        <v>456</v>
      </c>
      <c r="D286" s="47">
        <v>3</v>
      </c>
      <c r="E286" s="47">
        <v>4</v>
      </c>
      <c r="F286" s="47">
        <v>8</v>
      </c>
      <c r="G286" s="47">
        <v>1</v>
      </c>
      <c r="H286" s="7" t="s">
        <v>29</v>
      </c>
      <c r="I286" s="47">
        <v>0</v>
      </c>
      <c r="J286" s="16">
        <v>121000000</v>
      </c>
      <c r="K286" s="18">
        <f t="shared" si="15"/>
        <v>121000000</v>
      </c>
      <c r="L286" s="47">
        <v>0</v>
      </c>
      <c r="M286" s="47">
        <v>0</v>
      </c>
      <c r="N286" s="17" t="s">
        <v>19</v>
      </c>
      <c r="O286" s="31" t="s">
        <v>20</v>
      </c>
      <c r="P286" s="17" t="s">
        <v>54</v>
      </c>
      <c r="Q286" s="47">
        <v>3822500</v>
      </c>
      <c r="R286" s="62" t="s">
        <v>35</v>
      </c>
      <c r="S286" s="93"/>
    </row>
    <row r="287" spans="1:19" ht="31.5" x14ac:dyDescent="0.25">
      <c r="A287" s="92"/>
      <c r="B287" s="74">
        <v>43231503</v>
      </c>
      <c r="C287" s="54" t="s">
        <v>458</v>
      </c>
      <c r="D287" s="47">
        <v>3</v>
      </c>
      <c r="E287" s="47">
        <v>3</v>
      </c>
      <c r="F287" s="47">
        <v>1</v>
      </c>
      <c r="G287" s="47">
        <v>1</v>
      </c>
      <c r="H287" s="7" t="s">
        <v>24</v>
      </c>
      <c r="I287" s="47">
        <v>0</v>
      </c>
      <c r="J287" s="16">
        <v>10000000</v>
      </c>
      <c r="K287" s="18">
        <f t="shared" si="15"/>
        <v>10000000</v>
      </c>
      <c r="L287" s="47">
        <v>0</v>
      </c>
      <c r="M287" s="47">
        <v>0</v>
      </c>
      <c r="N287" s="17" t="s">
        <v>19</v>
      </c>
      <c r="O287" s="31" t="s">
        <v>20</v>
      </c>
      <c r="P287" s="17" t="s">
        <v>54</v>
      </c>
      <c r="Q287" s="47">
        <v>3822500</v>
      </c>
      <c r="R287" s="62" t="s">
        <v>35</v>
      </c>
      <c r="S287" s="93"/>
    </row>
    <row r="288" spans="1:19" ht="105" x14ac:dyDescent="0.25">
      <c r="A288" s="92"/>
      <c r="B288" s="67">
        <v>80111600</v>
      </c>
      <c r="C288" s="5" t="s">
        <v>285</v>
      </c>
      <c r="D288" s="47">
        <v>1</v>
      </c>
      <c r="E288" s="47">
        <v>1</v>
      </c>
      <c r="F288" s="47">
        <v>11</v>
      </c>
      <c r="G288" s="47">
        <v>1</v>
      </c>
      <c r="H288" s="7" t="s">
        <v>79</v>
      </c>
      <c r="I288" s="47">
        <v>0</v>
      </c>
      <c r="J288" s="27">
        <f>2200000*F288</f>
        <v>24200000</v>
      </c>
      <c r="K288" s="18">
        <f t="shared" si="15"/>
        <v>24200000</v>
      </c>
      <c r="L288" s="47">
        <v>0</v>
      </c>
      <c r="M288" s="47">
        <v>0</v>
      </c>
      <c r="N288" s="51" t="s">
        <v>19</v>
      </c>
      <c r="O288" s="31" t="s">
        <v>20</v>
      </c>
      <c r="P288" s="17" t="s">
        <v>54</v>
      </c>
      <c r="Q288" s="47">
        <v>3822500</v>
      </c>
      <c r="R288" s="62" t="s">
        <v>35</v>
      </c>
      <c r="S288" s="93"/>
    </row>
    <row r="289" spans="1:19" s="34" customFormat="1" ht="105" x14ac:dyDescent="0.15">
      <c r="A289" s="92"/>
      <c r="B289" s="67">
        <v>80111600</v>
      </c>
      <c r="C289" s="5" t="s">
        <v>286</v>
      </c>
      <c r="D289" s="47">
        <v>1</v>
      </c>
      <c r="E289" s="47">
        <v>1</v>
      </c>
      <c r="F289" s="47">
        <v>11</v>
      </c>
      <c r="G289" s="47">
        <v>1</v>
      </c>
      <c r="H289" s="7" t="s">
        <v>79</v>
      </c>
      <c r="I289" s="47">
        <v>0</v>
      </c>
      <c r="J289" s="27">
        <f>6200000*F289</f>
        <v>68200000</v>
      </c>
      <c r="K289" s="18">
        <f t="shared" si="15"/>
        <v>68200000</v>
      </c>
      <c r="L289" s="47">
        <v>0</v>
      </c>
      <c r="M289" s="47">
        <v>0</v>
      </c>
      <c r="N289" s="51" t="s">
        <v>19</v>
      </c>
      <c r="O289" s="31" t="s">
        <v>20</v>
      </c>
      <c r="P289" s="17" t="s">
        <v>54</v>
      </c>
      <c r="Q289" s="47">
        <v>3822500</v>
      </c>
      <c r="R289" s="62" t="s">
        <v>35</v>
      </c>
      <c r="S289" s="93"/>
    </row>
    <row r="290" spans="1:19" s="34" customFormat="1" ht="63" x14ac:dyDescent="0.15">
      <c r="A290" s="92"/>
      <c r="B290" s="67">
        <v>80111600</v>
      </c>
      <c r="C290" s="5" t="s">
        <v>166</v>
      </c>
      <c r="D290" s="47">
        <v>7</v>
      </c>
      <c r="E290" s="47">
        <v>7</v>
      </c>
      <c r="F290" s="47">
        <v>5</v>
      </c>
      <c r="G290" s="47">
        <v>1</v>
      </c>
      <c r="H290" s="7" t="s">
        <v>79</v>
      </c>
      <c r="I290" s="47">
        <v>0</v>
      </c>
      <c r="J290" s="27">
        <f>5500000*F290</f>
        <v>27500000</v>
      </c>
      <c r="K290" s="18">
        <f t="shared" ref="K290:K343" si="17">J290</f>
        <v>27500000</v>
      </c>
      <c r="L290" s="47">
        <v>0</v>
      </c>
      <c r="M290" s="47">
        <v>0</v>
      </c>
      <c r="N290" s="51" t="s">
        <v>19</v>
      </c>
      <c r="O290" s="31" t="s">
        <v>20</v>
      </c>
      <c r="P290" s="17" t="s">
        <v>54</v>
      </c>
      <c r="Q290" s="47">
        <v>3822500</v>
      </c>
      <c r="R290" s="62" t="s">
        <v>35</v>
      </c>
      <c r="S290" s="93"/>
    </row>
    <row r="291" spans="1:19" s="34" customFormat="1" ht="94.5" x14ac:dyDescent="0.15">
      <c r="A291" s="92"/>
      <c r="B291" s="67">
        <v>80111600</v>
      </c>
      <c r="C291" s="5" t="s">
        <v>167</v>
      </c>
      <c r="D291" s="47">
        <v>7</v>
      </c>
      <c r="E291" s="47">
        <v>7</v>
      </c>
      <c r="F291" s="47">
        <v>7</v>
      </c>
      <c r="G291" s="47">
        <v>1</v>
      </c>
      <c r="H291" s="7" t="s">
        <v>79</v>
      </c>
      <c r="I291" s="47">
        <v>0</v>
      </c>
      <c r="J291" s="27">
        <f>2800000*F291</f>
        <v>19600000</v>
      </c>
      <c r="K291" s="18">
        <f t="shared" si="17"/>
        <v>19600000</v>
      </c>
      <c r="L291" s="47">
        <v>0</v>
      </c>
      <c r="M291" s="47">
        <v>0</v>
      </c>
      <c r="N291" s="51" t="s">
        <v>19</v>
      </c>
      <c r="O291" s="31" t="s">
        <v>20</v>
      </c>
      <c r="P291" s="17" t="s">
        <v>54</v>
      </c>
      <c r="Q291" s="47">
        <v>3822500</v>
      </c>
      <c r="R291" s="62" t="s">
        <v>35</v>
      </c>
      <c r="S291" s="93"/>
    </row>
    <row r="292" spans="1:19" s="34" customFormat="1" ht="115.5" x14ac:dyDescent="0.15">
      <c r="A292" s="92"/>
      <c r="B292" s="67">
        <v>80111600</v>
      </c>
      <c r="C292" s="5" t="s">
        <v>172</v>
      </c>
      <c r="D292" s="47">
        <v>6</v>
      </c>
      <c r="E292" s="47">
        <v>6</v>
      </c>
      <c r="F292" s="47">
        <v>6</v>
      </c>
      <c r="G292" s="47">
        <v>1</v>
      </c>
      <c r="H292" s="7" t="s">
        <v>79</v>
      </c>
      <c r="I292" s="47">
        <v>0</v>
      </c>
      <c r="J292" s="27">
        <f>4280000*F292</f>
        <v>25680000</v>
      </c>
      <c r="K292" s="18">
        <f t="shared" si="17"/>
        <v>25680000</v>
      </c>
      <c r="L292" s="47">
        <v>0</v>
      </c>
      <c r="M292" s="47">
        <v>0</v>
      </c>
      <c r="N292" s="51" t="s">
        <v>19</v>
      </c>
      <c r="O292" s="31" t="s">
        <v>20</v>
      </c>
      <c r="P292" s="17" t="s">
        <v>54</v>
      </c>
      <c r="Q292" s="47">
        <v>3822500</v>
      </c>
      <c r="R292" s="62" t="s">
        <v>35</v>
      </c>
      <c r="S292" s="93"/>
    </row>
    <row r="293" spans="1:19" s="34" customFormat="1" ht="63" x14ac:dyDescent="0.15">
      <c r="A293" s="92"/>
      <c r="B293" s="67">
        <v>80111600</v>
      </c>
      <c r="C293" s="5" t="s">
        <v>287</v>
      </c>
      <c r="D293" s="47">
        <v>7</v>
      </c>
      <c r="E293" s="47">
        <v>7</v>
      </c>
      <c r="F293" s="47">
        <v>7</v>
      </c>
      <c r="G293" s="47">
        <v>1</v>
      </c>
      <c r="H293" s="7" t="s">
        <v>79</v>
      </c>
      <c r="I293" s="47">
        <v>0</v>
      </c>
      <c r="J293" s="27">
        <f>5350000*F293</f>
        <v>37450000</v>
      </c>
      <c r="K293" s="18">
        <f t="shared" si="17"/>
        <v>37450000</v>
      </c>
      <c r="L293" s="47">
        <v>0</v>
      </c>
      <c r="M293" s="47">
        <v>0</v>
      </c>
      <c r="N293" s="51" t="s">
        <v>19</v>
      </c>
      <c r="O293" s="31" t="s">
        <v>20</v>
      </c>
      <c r="P293" s="17" t="s">
        <v>54</v>
      </c>
      <c r="Q293" s="47">
        <v>3822500</v>
      </c>
      <c r="R293" s="62" t="s">
        <v>35</v>
      </c>
      <c r="S293" s="93"/>
    </row>
    <row r="294" spans="1:19" s="34" customFormat="1" ht="105" x14ac:dyDescent="0.15">
      <c r="A294" s="92"/>
      <c r="B294" s="67">
        <v>80111600</v>
      </c>
      <c r="C294" s="5" t="s">
        <v>288</v>
      </c>
      <c r="D294" s="47">
        <v>7</v>
      </c>
      <c r="E294" s="47">
        <v>7</v>
      </c>
      <c r="F294" s="47">
        <v>7</v>
      </c>
      <c r="G294" s="47">
        <v>1</v>
      </c>
      <c r="H294" s="7" t="s">
        <v>79</v>
      </c>
      <c r="I294" s="47">
        <v>0</v>
      </c>
      <c r="J294" s="27">
        <f>6000000*F294</f>
        <v>42000000</v>
      </c>
      <c r="K294" s="18">
        <f t="shared" si="17"/>
        <v>42000000</v>
      </c>
      <c r="L294" s="47">
        <v>0</v>
      </c>
      <c r="M294" s="47">
        <v>0</v>
      </c>
      <c r="N294" s="51" t="s">
        <v>19</v>
      </c>
      <c r="O294" s="31" t="s">
        <v>20</v>
      </c>
      <c r="P294" s="17" t="s">
        <v>54</v>
      </c>
      <c r="Q294" s="47">
        <v>3822500</v>
      </c>
      <c r="R294" s="62" t="s">
        <v>35</v>
      </c>
      <c r="S294" s="93"/>
    </row>
    <row r="295" spans="1:19" s="34" customFormat="1" ht="147" x14ac:dyDescent="0.15">
      <c r="A295" s="92"/>
      <c r="B295" s="67">
        <v>80111600</v>
      </c>
      <c r="C295" s="5" t="s">
        <v>173</v>
      </c>
      <c r="D295" s="47">
        <v>8</v>
      </c>
      <c r="E295" s="47">
        <v>8</v>
      </c>
      <c r="F295" s="47">
        <v>7</v>
      </c>
      <c r="G295" s="47">
        <v>1</v>
      </c>
      <c r="H295" s="7" t="s">
        <v>79</v>
      </c>
      <c r="I295" s="47">
        <v>0</v>
      </c>
      <c r="J295" s="27">
        <f>3000000*F295</f>
        <v>21000000</v>
      </c>
      <c r="K295" s="18">
        <f t="shared" si="17"/>
        <v>21000000</v>
      </c>
      <c r="L295" s="47">
        <v>0</v>
      </c>
      <c r="M295" s="47">
        <v>0</v>
      </c>
      <c r="N295" s="51" t="s">
        <v>19</v>
      </c>
      <c r="O295" s="31" t="s">
        <v>20</v>
      </c>
      <c r="P295" s="17" t="s">
        <v>54</v>
      </c>
      <c r="Q295" s="47">
        <v>3822500</v>
      </c>
      <c r="R295" s="62" t="s">
        <v>35</v>
      </c>
      <c r="S295" s="93"/>
    </row>
    <row r="296" spans="1:19" s="34" customFormat="1" ht="94.5" x14ac:dyDescent="0.15">
      <c r="A296" s="92"/>
      <c r="B296" s="67">
        <v>80111600</v>
      </c>
      <c r="C296" s="5" t="s">
        <v>168</v>
      </c>
      <c r="D296" s="47">
        <v>8</v>
      </c>
      <c r="E296" s="47">
        <v>8</v>
      </c>
      <c r="F296" s="47">
        <v>7</v>
      </c>
      <c r="G296" s="47">
        <v>1</v>
      </c>
      <c r="H296" s="7" t="s">
        <v>79</v>
      </c>
      <c r="I296" s="47">
        <v>0</v>
      </c>
      <c r="J296" s="27">
        <f>2800000*F296</f>
        <v>19600000</v>
      </c>
      <c r="K296" s="18">
        <f t="shared" si="17"/>
        <v>19600000</v>
      </c>
      <c r="L296" s="47">
        <v>0</v>
      </c>
      <c r="M296" s="47">
        <v>0</v>
      </c>
      <c r="N296" s="51" t="s">
        <v>19</v>
      </c>
      <c r="O296" s="31" t="s">
        <v>20</v>
      </c>
      <c r="P296" s="17" t="s">
        <v>54</v>
      </c>
      <c r="Q296" s="47">
        <v>3822500</v>
      </c>
      <c r="R296" s="62" t="s">
        <v>35</v>
      </c>
      <c r="S296" s="93"/>
    </row>
    <row r="297" spans="1:19" s="34" customFormat="1" ht="105" x14ac:dyDescent="0.15">
      <c r="A297" s="92"/>
      <c r="B297" s="67">
        <v>80111600</v>
      </c>
      <c r="C297" s="5" t="s">
        <v>169</v>
      </c>
      <c r="D297" s="47">
        <v>7</v>
      </c>
      <c r="E297" s="47">
        <v>7</v>
      </c>
      <c r="F297" s="47">
        <v>6</v>
      </c>
      <c r="G297" s="47">
        <v>1</v>
      </c>
      <c r="H297" s="7" t="s">
        <v>79</v>
      </c>
      <c r="I297" s="47">
        <v>0</v>
      </c>
      <c r="J297" s="27">
        <f>4500000*F297</f>
        <v>27000000</v>
      </c>
      <c r="K297" s="18">
        <f t="shared" si="17"/>
        <v>27000000</v>
      </c>
      <c r="L297" s="47">
        <v>0</v>
      </c>
      <c r="M297" s="47">
        <v>0</v>
      </c>
      <c r="N297" s="51" t="s">
        <v>19</v>
      </c>
      <c r="O297" s="31" t="s">
        <v>20</v>
      </c>
      <c r="P297" s="17" t="s">
        <v>54</v>
      </c>
      <c r="Q297" s="47">
        <v>3822500</v>
      </c>
      <c r="R297" s="62" t="s">
        <v>35</v>
      </c>
      <c r="S297" s="93"/>
    </row>
    <row r="298" spans="1:19" s="34" customFormat="1" ht="94.5" x14ac:dyDescent="0.15">
      <c r="A298" s="92"/>
      <c r="B298" s="67">
        <v>80111600</v>
      </c>
      <c r="C298" s="5" t="s">
        <v>289</v>
      </c>
      <c r="D298" s="47">
        <v>1</v>
      </c>
      <c r="E298" s="47">
        <v>1</v>
      </c>
      <c r="F298" s="47">
        <v>11</v>
      </c>
      <c r="G298" s="47">
        <v>1</v>
      </c>
      <c r="H298" s="7" t="s">
        <v>79</v>
      </c>
      <c r="I298" s="47">
        <v>0</v>
      </c>
      <c r="J298" s="27">
        <f>3000000*F298</f>
        <v>33000000</v>
      </c>
      <c r="K298" s="18">
        <f t="shared" si="17"/>
        <v>33000000</v>
      </c>
      <c r="L298" s="47">
        <v>0</v>
      </c>
      <c r="M298" s="47">
        <v>0</v>
      </c>
      <c r="N298" s="51" t="s">
        <v>19</v>
      </c>
      <c r="O298" s="31" t="s">
        <v>20</v>
      </c>
      <c r="P298" s="17" t="s">
        <v>54</v>
      </c>
      <c r="Q298" s="47">
        <v>3822500</v>
      </c>
      <c r="R298" s="62" t="s">
        <v>35</v>
      </c>
      <c r="S298" s="93"/>
    </row>
    <row r="299" spans="1:19" s="34" customFormat="1" ht="94.5" x14ac:dyDescent="0.15">
      <c r="A299" s="92"/>
      <c r="B299" s="67">
        <v>80111600</v>
      </c>
      <c r="C299" s="5" t="s">
        <v>188</v>
      </c>
      <c r="D299" s="47">
        <v>1</v>
      </c>
      <c r="E299" s="47">
        <v>1</v>
      </c>
      <c r="F299" s="47">
        <v>12</v>
      </c>
      <c r="G299" s="47">
        <v>1</v>
      </c>
      <c r="H299" s="7" t="s">
        <v>79</v>
      </c>
      <c r="I299" s="47">
        <v>0</v>
      </c>
      <c r="J299" s="27">
        <f>5000000*F299</f>
        <v>60000000</v>
      </c>
      <c r="K299" s="18">
        <f t="shared" si="17"/>
        <v>60000000</v>
      </c>
      <c r="L299" s="47">
        <v>0</v>
      </c>
      <c r="M299" s="47">
        <v>0</v>
      </c>
      <c r="N299" s="51" t="s">
        <v>19</v>
      </c>
      <c r="O299" s="31" t="s">
        <v>20</v>
      </c>
      <c r="P299" s="17" t="s">
        <v>54</v>
      </c>
      <c r="Q299" s="47">
        <v>3822500</v>
      </c>
      <c r="R299" s="62" t="s">
        <v>35</v>
      </c>
      <c r="S299" s="93"/>
    </row>
    <row r="300" spans="1:19" s="34" customFormat="1" ht="63" x14ac:dyDescent="0.15">
      <c r="A300" s="92"/>
      <c r="B300" s="67">
        <v>80111600</v>
      </c>
      <c r="C300" s="5" t="s">
        <v>290</v>
      </c>
      <c r="D300" s="47">
        <v>1</v>
      </c>
      <c r="E300" s="47">
        <v>1</v>
      </c>
      <c r="F300" s="47">
        <v>12</v>
      </c>
      <c r="G300" s="47">
        <v>1</v>
      </c>
      <c r="H300" s="7" t="s">
        <v>79</v>
      </c>
      <c r="I300" s="47">
        <v>0</v>
      </c>
      <c r="J300" s="27">
        <f>(6000000+180000)*F300</f>
        <v>74160000</v>
      </c>
      <c r="K300" s="18">
        <f t="shared" si="17"/>
        <v>74160000</v>
      </c>
      <c r="L300" s="47">
        <v>0</v>
      </c>
      <c r="M300" s="47">
        <v>0</v>
      </c>
      <c r="N300" s="51" t="s">
        <v>19</v>
      </c>
      <c r="O300" s="31" t="s">
        <v>20</v>
      </c>
      <c r="P300" s="17" t="s">
        <v>54</v>
      </c>
      <c r="Q300" s="47">
        <v>3822500</v>
      </c>
      <c r="R300" s="62" t="s">
        <v>35</v>
      </c>
      <c r="S300" s="93"/>
    </row>
    <row r="301" spans="1:19" s="34" customFormat="1" ht="94.5" x14ac:dyDescent="0.15">
      <c r="A301" s="92"/>
      <c r="B301" s="67">
        <v>80111600</v>
      </c>
      <c r="C301" s="5" t="s">
        <v>170</v>
      </c>
      <c r="D301" s="47">
        <v>7</v>
      </c>
      <c r="E301" s="47">
        <v>7</v>
      </c>
      <c r="F301" s="47">
        <v>7</v>
      </c>
      <c r="G301" s="47">
        <v>1</v>
      </c>
      <c r="H301" s="7" t="s">
        <v>79</v>
      </c>
      <c r="I301" s="47">
        <v>0</v>
      </c>
      <c r="J301" s="27">
        <f>2400000*F301</f>
        <v>16800000</v>
      </c>
      <c r="K301" s="18">
        <f t="shared" si="17"/>
        <v>16800000</v>
      </c>
      <c r="L301" s="47">
        <v>0</v>
      </c>
      <c r="M301" s="47">
        <v>0</v>
      </c>
      <c r="N301" s="51" t="s">
        <v>19</v>
      </c>
      <c r="O301" s="31" t="s">
        <v>20</v>
      </c>
      <c r="P301" s="17" t="s">
        <v>54</v>
      </c>
      <c r="Q301" s="47">
        <v>3822500</v>
      </c>
      <c r="R301" s="62" t="s">
        <v>35</v>
      </c>
      <c r="S301" s="93"/>
    </row>
    <row r="302" spans="1:19" s="34" customFormat="1" ht="105" x14ac:dyDescent="0.15">
      <c r="A302" s="92"/>
      <c r="B302" s="67">
        <v>80111600</v>
      </c>
      <c r="C302" s="5" t="s">
        <v>171</v>
      </c>
      <c r="D302" s="47">
        <v>1</v>
      </c>
      <c r="E302" s="47">
        <v>1</v>
      </c>
      <c r="F302" s="47">
        <v>7</v>
      </c>
      <c r="G302" s="47">
        <v>1</v>
      </c>
      <c r="H302" s="7" t="s">
        <v>79</v>
      </c>
      <c r="I302" s="47">
        <v>0</v>
      </c>
      <c r="J302" s="27">
        <f>6179000*F302</f>
        <v>43253000</v>
      </c>
      <c r="K302" s="18">
        <f t="shared" si="17"/>
        <v>43253000</v>
      </c>
      <c r="L302" s="47">
        <v>0</v>
      </c>
      <c r="M302" s="47">
        <v>0</v>
      </c>
      <c r="N302" s="51" t="s">
        <v>19</v>
      </c>
      <c r="O302" s="31" t="s">
        <v>20</v>
      </c>
      <c r="P302" s="17" t="s">
        <v>54</v>
      </c>
      <c r="Q302" s="47">
        <v>3822500</v>
      </c>
      <c r="R302" s="62" t="s">
        <v>35</v>
      </c>
      <c r="S302" s="93"/>
    </row>
    <row r="303" spans="1:19" s="34" customFormat="1" ht="136.5" x14ac:dyDescent="0.15">
      <c r="A303" s="92"/>
      <c r="B303" s="67">
        <v>80111600</v>
      </c>
      <c r="C303" s="5" t="s">
        <v>174</v>
      </c>
      <c r="D303" s="47">
        <v>7</v>
      </c>
      <c r="E303" s="47">
        <v>7</v>
      </c>
      <c r="F303" s="47">
        <v>8</v>
      </c>
      <c r="G303" s="47">
        <v>1</v>
      </c>
      <c r="H303" s="7" t="s">
        <v>79</v>
      </c>
      <c r="I303" s="47">
        <v>0</v>
      </c>
      <c r="J303" s="27">
        <f>3034000*F303</f>
        <v>24272000</v>
      </c>
      <c r="K303" s="18">
        <f t="shared" si="17"/>
        <v>24272000</v>
      </c>
      <c r="L303" s="47">
        <v>0</v>
      </c>
      <c r="M303" s="47">
        <v>0</v>
      </c>
      <c r="N303" s="51" t="s">
        <v>19</v>
      </c>
      <c r="O303" s="31" t="s">
        <v>20</v>
      </c>
      <c r="P303" s="51" t="s">
        <v>54</v>
      </c>
      <c r="Q303" s="47">
        <v>3822500</v>
      </c>
      <c r="R303" s="62" t="s">
        <v>35</v>
      </c>
      <c r="S303" s="93"/>
    </row>
    <row r="304" spans="1:19" ht="73.5" x14ac:dyDescent="0.25">
      <c r="A304" s="92"/>
      <c r="B304" s="67">
        <v>80111600</v>
      </c>
      <c r="C304" s="46" t="s">
        <v>235</v>
      </c>
      <c r="D304" s="47">
        <v>1</v>
      </c>
      <c r="E304" s="47">
        <v>1</v>
      </c>
      <c r="F304" s="47">
        <v>11</v>
      </c>
      <c r="G304" s="47">
        <v>1</v>
      </c>
      <c r="H304" s="7" t="s">
        <v>79</v>
      </c>
      <c r="I304" s="47">
        <v>0</v>
      </c>
      <c r="J304" s="27">
        <f>80000000+7979000-5000000+3000000-2160000-5256303</f>
        <v>78562697</v>
      </c>
      <c r="K304" s="18">
        <f t="shared" si="17"/>
        <v>78562697</v>
      </c>
      <c r="L304" s="47">
        <v>0</v>
      </c>
      <c r="M304" s="47">
        <v>0</v>
      </c>
      <c r="N304" s="51" t="s">
        <v>19</v>
      </c>
      <c r="O304" s="31" t="s">
        <v>20</v>
      </c>
      <c r="P304" s="51" t="s">
        <v>54</v>
      </c>
      <c r="Q304" s="47">
        <v>3822500</v>
      </c>
      <c r="R304" s="62" t="s">
        <v>35</v>
      </c>
      <c r="S304" s="93"/>
    </row>
    <row r="305" spans="1:19" ht="21" x14ac:dyDescent="0.25">
      <c r="A305" s="92"/>
      <c r="B305" s="67">
        <v>80111600</v>
      </c>
      <c r="C305" s="5" t="s">
        <v>33</v>
      </c>
      <c r="D305" s="47">
        <v>5</v>
      </c>
      <c r="E305" s="47">
        <v>5</v>
      </c>
      <c r="F305" s="47">
        <v>6</v>
      </c>
      <c r="G305" s="47">
        <v>1</v>
      </c>
      <c r="H305" s="40" t="s">
        <v>107</v>
      </c>
      <c r="I305" s="47">
        <v>0</v>
      </c>
      <c r="J305" s="16">
        <f>600000000-415578799-14894500-5200000</f>
        <v>164326701</v>
      </c>
      <c r="K305" s="15">
        <f t="shared" si="17"/>
        <v>164326701</v>
      </c>
      <c r="L305" s="47">
        <v>0</v>
      </c>
      <c r="M305" s="47">
        <v>0</v>
      </c>
      <c r="N305" s="17" t="s">
        <v>19</v>
      </c>
      <c r="O305" s="31" t="s">
        <v>20</v>
      </c>
      <c r="P305" s="17" t="s">
        <v>119</v>
      </c>
      <c r="Q305" s="47">
        <v>3822500</v>
      </c>
      <c r="R305" s="62" t="s">
        <v>120</v>
      </c>
      <c r="S305" s="93"/>
    </row>
    <row r="306" spans="1:19" ht="22.5" x14ac:dyDescent="0.25">
      <c r="A306" s="92"/>
      <c r="B306" s="67">
        <v>84111600</v>
      </c>
      <c r="C306" s="5" t="s">
        <v>104</v>
      </c>
      <c r="D306" s="47">
        <v>3</v>
      </c>
      <c r="E306" s="47">
        <v>3</v>
      </c>
      <c r="F306" s="47">
        <v>4</v>
      </c>
      <c r="G306" s="47">
        <v>1</v>
      </c>
      <c r="H306" s="40" t="s">
        <v>24</v>
      </c>
      <c r="I306" s="47">
        <v>0</v>
      </c>
      <c r="J306" s="16">
        <v>25500000</v>
      </c>
      <c r="K306" s="15">
        <f t="shared" si="17"/>
        <v>25500000</v>
      </c>
      <c r="L306" s="47">
        <v>0</v>
      </c>
      <c r="M306" s="47">
        <v>0</v>
      </c>
      <c r="N306" s="17" t="s">
        <v>19</v>
      </c>
      <c r="O306" s="31" t="s">
        <v>20</v>
      </c>
      <c r="P306" s="17" t="s">
        <v>103</v>
      </c>
      <c r="Q306" s="47">
        <v>3822500</v>
      </c>
      <c r="R306" s="60" t="s">
        <v>309</v>
      </c>
      <c r="S306" s="93"/>
    </row>
    <row r="307" spans="1:19" ht="22.5" x14ac:dyDescent="0.25">
      <c r="A307" s="92"/>
      <c r="B307" s="67">
        <v>80101500</v>
      </c>
      <c r="C307" s="5" t="s">
        <v>105</v>
      </c>
      <c r="D307" s="47">
        <v>3</v>
      </c>
      <c r="E307" s="47">
        <v>3</v>
      </c>
      <c r="F307" s="47">
        <v>4</v>
      </c>
      <c r="G307" s="47">
        <v>1</v>
      </c>
      <c r="H307" s="40" t="s">
        <v>24</v>
      </c>
      <c r="I307" s="47">
        <v>0</v>
      </c>
      <c r="J307" s="16">
        <v>25500000</v>
      </c>
      <c r="K307" s="15">
        <f t="shared" si="17"/>
        <v>25500000</v>
      </c>
      <c r="L307" s="47">
        <v>0</v>
      </c>
      <c r="M307" s="47">
        <v>0</v>
      </c>
      <c r="N307" s="17" t="s">
        <v>19</v>
      </c>
      <c r="O307" s="31" t="s">
        <v>20</v>
      </c>
      <c r="P307" s="17" t="s">
        <v>103</v>
      </c>
      <c r="Q307" s="47">
        <v>3822500</v>
      </c>
      <c r="R307" s="60" t="s">
        <v>309</v>
      </c>
      <c r="S307" s="93"/>
    </row>
    <row r="308" spans="1:19" ht="31.5" x14ac:dyDescent="0.25">
      <c r="A308" s="92"/>
      <c r="B308" s="67" t="s">
        <v>108</v>
      </c>
      <c r="C308" s="5" t="s">
        <v>225</v>
      </c>
      <c r="D308" s="47">
        <v>3</v>
      </c>
      <c r="E308" s="47">
        <v>4</v>
      </c>
      <c r="F308" s="47">
        <v>4</v>
      </c>
      <c r="G308" s="47">
        <v>1</v>
      </c>
      <c r="H308" s="7" t="s">
        <v>29</v>
      </c>
      <c r="I308" s="47">
        <v>0</v>
      </c>
      <c r="J308" s="16">
        <v>68000000</v>
      </c>
      <c r="K308" s="15">
        <f t="shared" si="17"/>
        <v>68000000</v>
      </c>
      <c r="L308" s="47">
        <v>0</v>
      </c>
      <c r="M308" s="47">
        <v>0</v>
      </c>
      <c r="N308" s="17" t="s">
        <v>19</v>
      </c>
      <c r="O308" s="31" t="s">
        <v>20</v>
      </c>
      <c r="P308" s="17" t="s">
        <v>103</v>
      </c>
      <c r="Q308" s="47">
        <v>3822500</v>
      </c>
      <c r="R308" s="60" t="s">
        <v>309</v>
      </c>
      <c r="S308" s="93"/>
    </row>
    <row r="309" spans="1:19" ht="52.5" x14ac:dyDescent="0.25">
      <c r="A309" s="92"/>
      <c r="B309" s="68">
        <v>80111600</v>
      </c>
      <c r="C309" s="5" t="s">
        <v>109</v>
      </c>
      <c r="D309" s="47">
        <v>4</v>
      </c>
      <c r="E309" s="47">
        <v>4</v>
      </c>
      <c r="F309" s="47">
        <v>2</v>
      </c>
      <c r="G309" s="47">
        <v>1</v>
      </c>
      <c r="H309" s="7" t="s">
        <v>24</v>
      </c>
      <c r="I309" s="47">
        <v>0</v>
      </c>
      <c r="J309" s="16">
        <v>8500000</v>
      </c>
      <c r="K309" s="15">
        <f t="shared" si="17"/>
        <v>8500000</v>
      </c>
      <c r="L309" s="47">
        <v>0</v>
      </c>
      <c r="M309" s="47">
        <v>0</v>
      </c>
      <c r="N309" s="17" t="s">
        <v>19</v>
      </c>
      <c r="O309" s="31" t="s">
        <v>20</v>
      </c>
      <c r="P309" s="17" t="s">
        <v>103</v>
      </c>
      <c r="Q309" s="47">
        <v>3822500</v>
      </c>
      <c r="R309" s="60" t="s">
        <v>309</v>
      </c>
      <c r="S309" s="93"/>
    </row>
    <row r="310" spans="1:19" ht="52.5" x14ac:dyDescent="0.25">
      <c r="A310" s="92"/>
      <c r="B310" s="68">
        <v>77102000</v>
      </c>
      <c r="C310" s="5" t="s">
        <v>110</v>
      </c>
      <c r="D310" s="47">
        <v>3</v>
      </c>
      <c r="E310" s="47">
        <v>3</v>
      </c>
      <c r="F310" s="47">
        <v>2</v>
      </c>
      <c r="G310" s="47">
        <v>1</v>
      </c>
      <c r="H310" s="7" t="s">
        <v>24</v>
      </c>
      <c r="I310" s="47">
        <v>0</v>
      </c>
      <c r="J310" s="16">
        <v>20400000</v>
      </c>
      <c r="K310" s="15">
        <f t="shared" si="17"/>
        <v>20400000</v>
      </c>
      <c r="L310" s="47">
        <v>0</v>
      </c>
      <c r="M310" s="47">
        <v>0</v>
      </c>
      <c r="N310" s="17" t="s">
        <v>19</v>
      </c>
      <c r="O310" s="31" t="s">
        <v>20</v>
      </c>
      <c r="P310" s="17" t="s">
        <v>103</v>
      </c>
      <c r="Q310" s="47">
        <v>3822500</v>
      </c>
      <c r="R310" s="60" t="s">
        <v>309</v>
      </c>
      <c r="S310" s="93"/>
    </row>
    <row r="311" spans="1:19" ht="42" x14ac:dyDescent="0.25">
      <c r="A311" s="92"/>
      <c r="B311" s="68">
        <v>77121700</v>
      </c>
      <c r="C311" s="5" t="s">
        <v>111</v>
      </c>
      <c r="D311" s="47">
        <v>7</v>
      </c>
      <c r="E311" s="47">
        <v>7</v>
      </c>
      <c r="F311" s="47">
        <v>6</v>
      </c>
      <c r="G311" s="47">
        <v>1</v>
      </c>
      <c r="H311" s="7" t="s">
        <v>24</v>
      </c>
      <c r="I311" s="47">
        <v>0</v>
      </c>
      <c r="J311" s="16">
        <v>17000000</v>
      </c>
      <c r="K311" s="15">
        <f t="shared" si="17"/>
        <v>17000000</v>
      </c>
      <c r="L311" s="47">
        <v>0</v>
      </c>
      <c r="M311" s="47">
        <v>0</v>
      </c>
      <c r="N311" s="17" t="s">
        <v>19</v>
      </c>
      <c r="O311" s="31" t="s">
        <v>20</v>
      </c>
      <c r="P311" s="17" t="s">
        <v>103</v>
      </c>
      <c r="Q311" s="47">
        <v>3822500</v>
      </c>
      <c r="R311" s="60" t="s">
        <v>309</v>
      </c>
      <c r="S311" s="93"/>
    </row>
    <row r="312" spans="1:19" ht="31.5" x14ac:dyDescent="0.25">
      <c r="A312" s="92"/>
      <c r="B312" s="61">
        <v>77121700</v>
      </c>
      <c r="C312" s="46" t="s">
        <v>295</v>
      </c>
      <c r="D312" s="47">
        <v>3</v>
      </c>
      <c r="E312" s="47">
        <v>3</v>
      </c>
      <c r="F312" s="47">
        <v>2</v>
      </c>
      <c r="G312" s="47">
        <v>1</v>
      </c>
      <c r="H312" s="7" t="s">
        <v>24</v>
      </c>
      <c r="I312" s="47">
        <v>0</v>
      </c>
      <c r="J312" s="16">
        <v>34000000</v>
      </c>
      <c r="K312" s="15">
        <f t="shared" si="17"/>
        <v>34000000</v>
      </c>
      <c r="L312" s="47">
        <v>0</v>
      </c>
      <c r="M312" s="47">
        <v>0</v>
      </c>
      <c r="N312" s="17" t="s">
        <v>19</v>
      </c>
      <c r="O312" s="31" t="s">
        <v>20</v>
      </c>
      <c r="P312" s="17" t="s">
        <v>103</v>
      </c>
      <c r="Q312" s="47">
        <v>3822500</v>
      </c>
      <c r="R312" s="60" t="s">
        <v>309</v>
      </c>
      <c r="S312" s="93"/>
    </row>
    <row r="313" spans="1:19" ht="31.5" x14ac:dyDescent="0.25">
      <c r="A313" s="92"/>
      <c r="B313" s="74">
        <v>44110000</v>
      </c>
      <c r="C313" s="46" t="s">
        <v>151</v>
      </c>
      <c r="D313" s="47">
        <v>3</v>
      </c>
      <c r="E313" s="47">
        <v>3</v>
      </c>
      <c r="F313" s="47">
        <v>1</v>
      </c>
      <c r="G313" s="47">
        <v>1</v>
      </c>
      <c r="H313" s="7" t="s">
        <v>24</v>
      </c>
      <c r="I313" s="47">
        <v>0</v>
      </c>
      <c r="J313" s="27">
        <v>4500000</v>
      </c>
      <c r="K313" s="18">
        <f t="shared" si="17"/>
        <v>4500000</v>
      </c>
      <c r="L313" s="47">
        <v>0</v>
      </c>
      <c r="M313" s="47">
        <v>0</v>
      </c>
      <c r="N313" s="17" t="s">
        <v>19</v>
      </c>
      <c r="O313" s="31" t="s">
        <v>20</v>
      </c>
      <c r="P313" s="17" t="s">
        <v>54</v>
      </c>
      <c r="Q313" s="47">
        <v>3822500</v>
      </c>
      <c r="R313" s="62" t="s">
        <v>35</v>
      </c>
      <c r="S313" s="93"/>
    </row>
    <row r="314" spans="1:19" ht="42" x14ac:dyDescent="0.25">
      <c r="A314" s="92"/>
      <c r="B314" s="67">
        <v>80111600</v>
      </c>
      <c r="C314" s="5" t="s">
        <v>157</v>
      </c>
      <c r="D314" s="47">
        <v>1</v>
      </c>
      <c r="E314" s="47">
        <v>1</v>
      </c>
      <c r="F314" s="47">
        <v>12</v>
      </c>
      <c r="G314" s="47">
        <v>1</v>
      </c>
      <c r="H314" s="7" t="s">
        <v>79</v>
      </c>
      <c r="I314" s="47">
        <v>0</v>
      </c>
      <c r="J314" s="27">
        <f>(5350000+160500)*F314</f>
        <v>66126000</v>
      </c>
      <c r="K314" s="18">
        <f t="shared" si="17"/>
        <v>66126000</v>
      </c>
      <c r="L314" s="47">
        <v>0</v>
      </c>
      <c r="M314" s="47">
        <v>0</v>
      </c>
      <c r="N314" s="51" t="s">
        <v>19</v>
      </c>
      <c r="O314" s="31" t="s">
        <v>20</v>
      </c>
      <c r="P314" s="17" t="s">
        <v>119</v>
      </c>
      <c r="Q314" s="47">
        <v>3822500</v>
      </c>
      <c r="R314" s="62" t="s">
        <v>120</v>
      </c>
      <c r="S314" s="93"/>
    </row>
    <row r="315" spans="1:19" ht="42" x14ac:dyDescent="0.25">
      <c r="A315" s="92"/>
      <c r="B315" s="67">
        <v>80111600</v>
      </c>
      <c r="C315" s="5" t="s">
        <v>158</v>
      </c>
      <c r="D315" s="47">
        <v>1</v>
      </c>
      <c r="E315" s="47">
        <v>1</v>
      </c>
      <c r="F315" s="47">
        <v>12</v>
      </c>
      <c r="G315" s="47">
        <v>1</v>
      </c>
      <c r="H315" s="7" t="s">
        <v>79</v>
      </c>
      <c r="I315" s="47">
        <v>0</v>
      </c>
      <c r="J315" s="27">
        <f>(2996000+89880)*F315</f>
        <v>37030560</v>
      </c>
      <c r="K315" s="18">
        <f t="shared" si="17"/>
        <v>37030560</v>
      </c>
      <c r="L315" s="47">
        <v>0</v>
      </c>
      <c r="M315" s="47">
        <v>0</v>
      </c>
      <c r="N315" s="51" t="s">
        <v>19</v>
      </c>
      <c r="O315" s="31" t="s">
        <v>20</v>
      </c>
      <c r="P315" s="17" t="s">
        <v>119</v>
      </c>
      <c r="Q315" s="47">
        <v>3822500</v>
      </c>
      <c r="R315" s="62" t="s">
        <v>120</v>
      </c>
      <c r="S315" s="93"/>
    </row>
    <row r="316" spans="1:19" ht="31.5" x14ac:dyDescent="0.25">
      <c r="A316" s="92"/>
      <c r="B316" s="67">
        <v>80111600</v>
      </c>
      <c r="C316" s="46" t="s">
        <v>466</v>
      </c>
      <c r="D316" s="47">
        <v>1</v>
      </c>
      <c r="E316" s="47">
        <v>1</v>
      </c>
      <c r="F316" s="47">
        <v>11</v>
      </c>
      <c r="G316" s="47">
        <v>1</v>
      </c>
      <c r="H316" s="7" t="s">
        <v>79</v>
      </c>
      <c r="I316" s="47">
        <v>0</v>
      </c>
      <c r="J316" s="27">
        <f>7500000*F316</f>
        <v>82500000</v>
      </c>
      <c r="K316" s="18">
        <f t="shared" si="17"/>
        <v>82500000</v>
      </c>
      <c r="L316" s="47">
        <v>0</v>
      </c>
      <c r="M316" s="47">
        <v>0</v>
      </c>
      <c r="N316" s="51" t="s">
        <v>19</v>
      </c>
      <c r="O316" s="31" t="s">
        <v>20</v>
      </c>
      <c r="P316" s="17" t="s">
        <v>119</v>
      </c>
      <c r="Q316" s="47">
        <v>3822500</v>
      </c>
      <c r="R316" s="62" t="s">
        <v>120</v>
      </c>
      <c r="S316" s="93"/>
    </row>
    <row r="317" spans="1:19" ht="31.5" x14ac:dyDescent="0.25">
      <c r="A317" s="92"/>
      <c r="B317" s="67">
        <v>80111600</v>
      </c>
      <c r="C317" s="2" t="s">
        <v>467</v>
      </c>
      <c r="D317" s="47">
        <v>1</v>
      </c>
      <c r="E317" s="47">
        <v>1</v>
      </c>
      <c r="F317" s="47">
        <v>12</v>
      </c>
      <c r="G317" s="47">
        <v>1</v>
      </c>
      <c r="H317" s="7" t="s">
        <v>79</v>
      </c>
      <c r="I317" s="47">
        <v>0</v>
      </c>
      <c r="J317" s="27">
        <f>10000000*F317</f>
        <v>120000000</v>
      </c>
      <c r="K317" s="18">
        <f t="shared" si="17"/>
        <v>120000000</v>
      </c>
      <c r="L317" s="47">
        <v>0</v>
      </c>
      <c r="M317" s="47">
        <v>0</v>
      </c>
      <c r="N317" s="51" t="s">
        <v>19</v>
      </c>
      <c r="O317" s="31" t="s">
        <v>20</v>
      </c>
      <c r="P317" s="17" t="s">
        <v>119</v>
      </c>
      <c r="Q317" s="47">
        <v>3822500</v>
      </c>
      <c r="R317" s="62" t="s">
        <v>120</v>
      </c>
      <c r="S317" s="93"/>
    </row>
    <row r="318" spans="1:19" ht="42" x14ac:dyDescent="0.25">
      <c r="A318" s="92"/>
      <c r="B318" s="67">
        <v>80111600</v>
      </c>
      <c r="C318" s="46" t="s">
        <v>505</v>
      </c>
      <c r="D318" s="47">
        <v>1</v>
      </c>
      <c r="E318" s="47">
        <v>1</v>
      </c>
      <c r="F318" s="47">
        <v>11</v>
      </c>
      <c r="G318" s="47">
        <v>1</v>
      </c>
      <c r="H318" s="7" t="s">
        <v>79</v>
      </c>
      <c r="I318" s="47">
        <v>0</v>
      </c>
      <c r="J318" s="27">
        <f>2800000*F318</f>
        <v>30800000</v>
      </c>
      <c r="K318" s="18">
        <f t="shared" si="17"/>
        <v>30800000</v>
      </c>
      <c r="L318" s="47">
        <v>0</v>
      </c>
      <c r="M318" s="47">
        <v>0</v>
      </c>
      <c r="N318" s="51" t="s">
        <v>19</v>
      </c>
      <c r="O318" s="31" t="s">
        <v>20</v>
      </c>
      <c r="P318" s="17" t="s">
        <v>306</v>
      </c>
      <c r="Q318" s="47">
        <v>3822500</v>
      </c>
      <c r="R318" s="62" t="s">
        <v>507</v>
      </c>
      <c r="S318" s="93"/>
    </row>
    <row r="319" spans="1:19" ht="21" x14ac:dyDescent="0.25">
      <c r="A319" s="92"/>
      <c r="B319" s="67">
        <v>80111600</v>
      </c>
      <c r="C319" s="46" t="s">
        <v>273</v>
      </c>
      <c r="D319" s="47">
        <v>1</v>
      </c>
      <c r="E319" s="47">
        <v>1</v>
      </c>
      <c r="F319" s="47">
        <v>11</v>
      </c>
      <c r="G319" s="47">
        <v>1</v>
      </c>
      <c r="H319" s="7" t="s">
        <v>79</v>
      </c>
      <c r="I319" s="47">
        <v>0</v>
      </c>
      <c r="J319" s="27">
        <f>5500000*F319</f>
        <v>60500000</v>
      </c>
      <c r="K319" s="18">
        <f t="shared" si="17"/>
        <v>60500000</v>
      </c>
      <c r="L319" s="47">
        <v>0</v>
      </c>
      <c r="M319" s="47">
        <v>0</v>
      </c>
      <c r="N319" s="51" t="s">
        <v>19</v>
      </c>
      <c r="O319" s="31" t="s">
        <v>20</v>
      </c>
      <c r="P319" s="17" t="s">
        <v>306</v>
      </c>
      <c r="Q319" s="47">
        <v>3822500</v>
      </c>
      <c r="R319" s="62" t="s">
        <v>507</v>
      </c>
      <c r="S319" s="93"/>
    </row>
    <row r="320" spans="1:19" ht="31.5" x14ac:dyDescent="0.25">
      <c r="A320" s="92"/>
      <c r="B320" s="67">
        <v>80111600</v>
      </c>
      <c r="C320" s="46" t="s">
        <v>272</v>
      </c>
      <c r="D320" s="47">
        <v>1</v>
      </c>
      <c r="E320" s="47">
        <v>1</v>
      </c>
      <c r="F320" s="47">
        <v>11</v>
      </c>
      <c r="G320" s="47">
        <v>1</v>
      </c>
      <c r="H320" s="7" t="s">
        <v>79</v>
      </c>
      <c r="I320" s="47">
        <v>0</v>
      </c>
      <c r="J320" s="27">
        <f>5500000*F320</f>
        <v>60500000</v>
      </c>
      <c r="K320" s="18">
        <f t="shared" si="17"/>
        <v>60500000</v>
      </c>
      <c r="L320" s="47">
        <v>0</v>
      </c>
      <c r="M320" s="47">
        <v>0</v>
      </c>
      <c r="N320" s="51" t="s">
        <v>19</v>
      </c>
      <c r="O320" s="31" t="s">
        <v>20</v>
      </c>
      <c r="P320" s="17" t="s">
        <v>306</v>
      </c>
      <c r="Q320" s="47">
        <v>3822500</v>
      </c>
      <c r="R320" s="62" t="s">
        <v>507</v>
      </c>
      <c r="S320" s="93"/>
    </row>
    <row r="321" spans="1:19" ht="31.5" x14ac:dyDescent="0.25">
      <c r="A321" s="92"/>
      <c r="B321" s="67">
        <v>80111600</v>
      </c>
      <c r="C321" s="46" t="s">
        <v>307</v>
      </c>
      <c r="D321" s="47">
        <v>1</v>
      </c>
      <c r="E321" s="47">
        <v>1</v>
      </c>
      <c r="F321" s="47">
        <v>11</v>
      </c>
      <c r="G321" s="47">
        <v>1</v>
      </c>
      <c r="H321" s="7" t="s">
        <v>79</v>
      </c>
      <c r="I321" s="47">
        <v>0</v>
      </c>
      <c r="J321" s="27">
        <f>5500000*F321</f>
        <v>60500000</v>
      </c>
      <c r="K321" s="18">
        <f t="shared" si="17"/>
        <v>60500000</v>
      </c>
      <c r="L321" s="47">
        <v>0</v>
      </c>
      <c r="M321" s="47">
        <v>0</v>
      </c>
      <c r="N321" s="51" t="s">
        <v>19</v>
      </c>
      <c r="O321" s="31" t="s">
        <v>20</v>
      </c>
      <c r="P321" s="17" t="s">
        <v>306</v>
      </c>
      <c r="Q321" s="47">
        <v>3822500</v>
      </c>
      <c r="R321" s="62" t="s">
        <v>507</v>
      </c>
      <c r="S321" s="93"/>
    </row>
    <row r="322" spans="1:19" ht="21" x14ac:dyDescent="0.25">
      <c r="A322" s="92"/>
      <c r="B322" s="67">
        <v>80111600</v>
      </c>
      <c r="C322" s="46" t="s">
        <v>516</v>
      </c>
      <c r="D322" s="47">
        <v>1</v>
      </c>
      <c r="E322" s="47">
        <v>1</v>
      </c>
      <c r="F322" s="47">
        <v>11</v>
      </c>
      <c r="G322" s="47">
        <v>1</v>
      </c>
      <c r="H322" s="7" t="s">
        <v>79</v>
      </c>
      <c r="I322" s="47">
        <v>0</v>
      </c>
      <c r="J322" s="27">
        <f>2950000*F322</f>
        <v>32450000</v>
      </c>
      <c r="K322" s="18">
        <f t="shared" si="17"/>
        <v>32450000</v>
      </c>
      <c r="L322" s="47">
        <v>0</v>
      </c>
      <c r="M322" s="47">
        <v>0</v>
      </c>
      <c r="N322" s="51" t="s">
        <v>19</v>
      </c>
      <c r="O322" s="31" t="s">
        <v>20</v>
      </c>
      <c r="P322" s="17" t="s">
        <v>306</v>
      </c>
      <c r="Q322" s="47">
        <v>3822500</v>
      </c>
      <c r="R322" s="62" t="s">
        <v>507</v>
      </c>
      <c r="S322" s="93"/>
    </row>
    <row r="323" spans="1:19" ht="52.5" x14ac:dyDescent="0.25">
      <c r="A323" s="92"/>
      <c r="B323" s="67">
        <v>80111600</v>
      </c>
      <c r="C323" s="46" t="s">
        <v>508</v>
      </c>
      <c r="D323" s="47">
        <v>1</v>
      </c>
      <c r="E323" s="47">
        <v>1</v>
      </c>
      <c r="F323" s="47">
        <v>11</v>
      </c>
      <c r="G323" s="47">
        <v>1</v>
      </c>
      <c r="H323" s="7" t="s">
        <v>79</v>
      </c>
      <c r="I323" s="47">
        <v>0</v>
      </c>
      <c r="J323" s="27">
        <f>(4000000+1500000)*F323</f>
        <v>60500000</v>
      </c>
      <c r="K323" s="18">
        <f t="shared" si="17"/>
        <v>60500000</v>
      </c>
      <c r="L323" s="47">
        <v>0</v>
      </c>
      <c r="M323" s="47">
        <v>0</v>
      </c>
      <c r="N323" s="51" t="s">
        <v>19</v>
      </c>
      <c r="O323" s="31" t="s">
        <v>20</v>
      </c>
      <c r="P323" s="17" t="s">
        <v>119</v>
      </c>
      <c r="Q323" s="47">
        <v>3822500</v>
      </c>
      <c r="R323" s="62" t="s">
        <v>120</v>
      </c>
      <c r="S323" s="93"/>
    </row>
    <row r="324" spans="1:19" ht="31.5" x14ac:dyDescent="0.25">
      <c r="A324" s="92"/>
      <c r="B324" s="67">
        <v>80111600</v>
      </c>
      <c r="C324" s="46" t="s">
        <v>509</v>
      </c>
      <c r="D324" s="47">
        <v>1</v>
      </c>
      <c r="E324" s="47">
        <v>1</v>
      </c>
      <c r="F324" s="47">
        <v>11</v>
      </c>
      <c r="G324" s="47">
        <v>1</v>
      </c>
      <c r="H324" s="7" t="s">
        <v>79</v>
      </c>
      <c r="I324" s="47">
        <v>0</v>
      </c>
      <c r="J324" s="27">
        <f>(3033000+90990)*F324</f>
        <v>34363890</v>
      </c>
      <c r="K324" s="18">
        <f t="shared" si="17"/>
        <v>34363890</v>
      </c>
      <c r="L324" s="47">
        <v>0</v>
      </c>
      <c r="M324" s="47">
        <v>0</v>
      </c>
      <c r="N324" s="51" t="s">
        <v>19</v>
      </c>
      <c r="O324" s="31" t="s">
        <v>20</v>
      </c>
      <c r="P324" s="17" t="s">
        <v>119</v>
      </c>
      <c r="Q324" s="47">
        <v>3822500</v>
      </c>
      <c r="R324" s="62" t="s">
        <v>120</v>
      </c>
      <c r="S324" s="93"/>
    </row>
    <row r="325" spans="1:19" ht="63" x14ac:dyDescent="0.25">
      <c r="A325" s="92"/>
      <c r="B325" s="67">
        <v>80111600</v>
      </c>
      <c r="C325" s="46" t="s">
        <v>513</v>
      </c>
      <c r="D325" s="47">
        <v>1</v>
      </c>
      <c r="E325" s="47">
        <v>1</v>
      </c>
      <c r="F325" s="47">
        <v>11</v>
      </c>
      <c r="G325" s="47">
        <v>1</v>
      </c>
      <c r="H325" s="7" t="s">
        <v>79</v>
      </c>
      <c r="I325" s="47">
        <v>0</v>
      </c>
      <c r="J325" s="27">
        <f>(3370000+101100)*F325</f>
        <v>38182100</v>
      </c>
      <c r="K325" s="18">
        <f t="shared" si="17"/>
        <v>38182100</v>
      </c>
      <c r="L325" s="47">
        <v>0</v>
      </c>
      <c r="M325" s="47">
        <v>0</v>
      </c>
      <c r="N325" s="51" t="s">
        <v>19</v>
      </c>
      <c r="O325" s="31" t="s">
        <v>20</v>
      </c>
      <c r="P325" s="17" t="s">
        <v>119</v>
      </c>
      <c r="Q325" s="47">
        <v>3822500</v>
      </c>
      <c r="R325" s="62" t="s">
        <v>120</v>
      </c>
      <c r="S325" s="93"/>
    </row>
    <row r="326" spans="1:19" ht="42" x14ac:dyDescent="0.25">
      <c r="A326" s="92"/>
      <c r="B326" s="67">
        <v>80111600</v>
      </c>
      <c r="C326" s="46" t="s">
        <v>159</v>
      </c>
      <c r="D326" s="47">
        <v>1</v>
      </c>
      <c r="E326" s="47">
        <v>1</v>
      </c>
      <c r="F326" s="47">
        <v>11</v>
      </c>
      <c r="G326" s="47">
        <v>1</v>
      </c>
      <c r="H326" s="7" t="s">
        <v>79</v>
      </c>
      <c r="I326" s="47">
        <v>0</v>
      </c>
      <c r="J326" s="27">
        <f>(3033450+91004)*F326</f>
        <v>34368994</v>
      </c>
      <c r="K326" s="18">
        <f t="shared" si="17"/>
        <v>34368994</v>
      </c>
      <c r="L326" s="47">
        <v>0</v>
      </c>
      <c r="M326" s="47">
        <v>0</v>
      </c>
      <c r="N326" s="51" t="s">
        <v>19</v>
      </c>
      <c r="O326" s="31" t="s">
        <v>20</v>
      </c>
      <c r="P326" s="17" t="s">
        <v>119</v>
      </c>
      <c r="Q326" s="47">
        <v>3822500</v>
      </c>
      <c r="R326" s="62" t="s">
        <v>120</v>
      </c>
      <c r="S326" s="93"/>
    </row>
    <row r="327" spans="1:19" ht="31.5" x14ac:dyDescent="0.25">
      <c r="A327" s="92"/>
      <c r="B327" s="67">
        <v>80111600</v>
      </c>
      <c r="C327" s="46" t="s">
        <v>514</v>
      </c>
      <c r="D327" s="47">
        <v>1</v>
      </c>
      <c r="E327" s="47">
        <v>1</v>
      </c>
      <c r="F327" s="47">
        <v>11</v>
      </c>
      <c r="G327" s="47">
        <v>1</v>
      </c>
      <c r="H327" s="7" t="s">
        <v>79</v>
      </c>
      <c r="I327" s="47">
        <v>0</v>
      </c>
      <c r="J327" s="27">
        <f>(3033500+91005)*F327</f>
        <v>34369555</v>
      </c>
      <c r="K327" s="18">
        <f t="shared" si="17"/>
        <v>34369555</v>
      </c>
      <c r="L327" s="47">
        <v>0</v>
      </c>
      <c r="M327" s="47">
        <v>0</v>
      </c>
      <c r="N327" s="51" t="s">
        <v>19</v>
      </c>
      <c r="O327" s="31" t="s">
        <v>20</v>
      </c>
      <c r="P327" s="17" t="s">
        <v>119</v>
      </c>
      <c r="Q327" s="47">
        <v>3822500</v>
      </c>
      <c r="R327" s="62" t="s">
        <v>120</v>
      </c>
      <c r="S327" s="93"/>
    </row>
    <row r="328" spans="1:19" ht="31.5" x14ac:dyDescent="0.25">
      <c r="A328" s="92"/>
      <c r="B328" s="67">
        <v>80111600</v>
      </c>
      <c r="C328" s="46" t="s">
        <v>514</v>
      </c>
      <c r="D328" s="47">
        <v>1</v>
      </c>
      <c r="E328" s="47">
        <v>1</v>
      </c>
      <c r="F328" s="47">
        <v>11</v>
      </c>
      <c r="G328" s="47">
        <v>1</v>
      </c>
      <c r="H328" s="7" t="s">
        <v>79</v>
      </c>
      <c r="I328" s="47">
        <v>0</v>
      </c>
      <c r="J328" s="27">
        <f>6000000*F328</f>
        <v>66000000</v>
      </c>
      <c r="K328" s="18">
        <f t="shared" si="17"/>
        <v>66000000</v>
      </c>
      <c r="L328" s="47">
        <v>0</v>
      </c>
      <c r="M328" s="47">
        <v>0</v>
      </c>
      <c r="N328" s="51" t="s">
        <v>19</v>
      </c>
      <c r="O328" s="31" t="s">
        <v>20</v>
      </c>
      <c r="P328" s="17" t="s">
        <v>119</v>
      </c>
      <c r="Q328" s="47">
        <v>3822500</v>
      </c>
      <c r="R328" s="62" t="s">
        <v>120</v>
      </c>
      <c r="S328" s="93"/>
    </row>
    <row r="329" spans="1:19" ht="42" x14ac:dyDescent="0.25">
      <c r="A329" s="92"/>
      <c r="B329" s="67">
        <v>80111600</v>
      </c>
      <c r="C329" s="46" t="s">
        <v>511</v>
      </c>
      <c r="D329" s="47">
        <v>1</v>
      </c>
      <c r="E329" s="47">
        <v>1</v>
      </c>
      <c r="F329" s="47">
        <v>11</v>
      </c>
      <c r="G329" s="47">
        <v>1</v>
      </c>
      <c r="H329" s="7" t="s">
        <v>79</v>
      </c>
      <c r="I329" s="47">
        <v>0</v>
      </c>
      <c r="J329" s="27">
        <f>3500000*F329</f>
        <v>38500000</v>
      </c>
      <c r="K329" s="18">
        <f t="shared" si="17"/>
        <v>38500000</v>
      </c>
      <c r="L329" s="47">
        <v>0</v>
      </c>
      <c r="M329" s="47">
        <v>0</v>
      </c>
      <c r="N329" s="51" t="s">
        <v>19</v>
      </c>
      <c r="O329" s="31" t="s">
        <v>20</v>
      </c>
      <c r="P329" s="17" t="s">
        <v>119</v>
      </c>
      <c r="Q329" s="47">
        <v>3822500</v>
      </c>
      <c r="R329" s="62" t="s">
        <v>120</v>
      </c>
      <c r="S329" s="93"/>
    </row>
    <row r="330" spans="1:19" ht="31.5" x14ac:dyDescent="0.25">
      <c r="A330" s="92"/>
      <c r="B330" s="67">
        <v>80111600</v>
      </c>
      <c r="C330" s="46" t="s">
        <v>274</v>
      </c>
      <c r="D330" s="47">
        <v>1</v>
      </c>
      <c r="E330" s="47">
        <v>1</v>
      </c>
      <c r="F330" s="47">
        <v>11</v>
      </c>
      <c r="G330" s="47">
        <v>1</v>
      </c>
      <c r="H330" s="7" t="s">
        <v>79</v>
      </c>
      <c r="I330" s="47">
        <v>0</v>
      </c>
      <c r="J330" s="27">
        <f>2800000*F330</f>
        <v>30800000</v>
      </c>
      <c r="K330" s="18">
        <f t="shared" si="17"/>
        <v>30800000</v>
      </c>
      <c r="L330" s="47">
        <v>0</v>
      </c>
      <c r="M330" s="47">
        <v>0</v>
      </c>
      <c r="N330" s="51" t="s">
        <v>19</v>
      </c>
      <c r="O330" s="31" t="s">
        <v>20</v>
      </c>
      <c r="P330" s="17" t="s">
        <v>119</v>
      </c>
      <c r="Q330" s="47">
        <v>3822500</v>
      </c>
      <c r="R330" s="62" t="s">
        <v>120</v>
      </c>
      <c r="S330" s="93"/>
    </row>
    <row r="331" spans="1:19" ht="42" x14ac:dyDescent="0.25">
      <c r="A331" s="92"/>
      <c r="B331" s="67">
        <v>80111600</v>
      </c>
      <c r="C331" s="37" t="s">
        <v>510</v>
      </c>
      <c r="D331" s="47">
        <v>1</v>
      </c>
      <c r="E331" s="47">
        <v>1</v>
      </c>
      <c r="F331" s="47">
        <v>11</v>
      </c>
      <c r="G331" s="47">
        <v>1</v>
      </c>
      <c r="H331" s="7" t="s">
        <v>79</v>
      </c>
      <c r="I331" s="47">
        <v>0</v>
      </c>
      <c r="J331" s="27">
        <f>3034000*F331</f>
        <v>33374000</v>
      </c>
      <c r="K331" s="18">
        <f t="shared" si="17"/>
        <v>33374000</v>
      </c>
      <c r="L331" s="47">
        <v>0</v>
      </c>
      <c r="M331" s="47">
        <v>0</v>
      </c>
      <c r="N331" s="51" t="s">
        <v>19</v>
      </c>
      <c r="O331" s="31" t="s">
        <v>20</v>
      </c>
      <c r="P331" s="17" t="s">
        <v>119</v>
      </c>
      <c r="Q331" s="47">
        <v>3822500</v>
      </c>
      <c r="R331" s="62" t="s">
        <v>120</v>
      </c>
      <c r="S331" s="93"/>
    </row>
    <row r="332" spans="1:19" ht="31.5" x14ac:dyDescent="0.25">
      <c r="A332" s="92"/>
      <c r="B332" s="67">
        <v>80111600</v>
      </c>
      <c r="C332" s="46" t="s">
        <v>512</v>
      </c>
      <c r="D332" s="47">
        <v>1</v>
      </c>
      <c r="E332" s="47">
        <v>1</v>
      </c>
      <c r="F332" s="47">
        <v>11</v>
      </c>
      <c r="G332" s="47">
        <v>1</v>
      </c>
      <c r="H332" s="7" t="s">
        <v>79</v>
      </c>
      <c r="I332" s="47">
        <v>0</v>
      </c>
      <c r="J332" s="27">
        <f>2800000*F332</f>
        <v>30800000</v>
      </c>
      <c r="K332" s="18">
        <f t="shared" si="17"/>
        <v>30800000</v>
      </c>
      <c r="L332" s="47">
        <v>0</v>
      </c>
      <c r="M332" s="47">
        <v>0</v>
      </c>
      <c r="N332" s="51" t="s">
        <v>19</v>
      </c>
      <c r="O332" s="31" t="s">
        <v>20</v>
      </c>
      <c r="P332" s="17" t="s">
        <v>119</v>
      </c>
      <c r="Q332" s="47">
        <v>3822500</v>
      </c>
      <c r="R332" s="62" t="s">
        <v>120</v>
      </c>
      <c r="S332" s="93"/>
    </row>
    <row r="333" spans="1:19" ht="31.5" x14ac:dyDescent="0.25">
      <c r="A333" s="92"/>
      <c r="B333" s="67">
        <v>80111600</v>
      </c>
      <c r="C333" s="46" t="s">
        <v>514</v>
      </c>
      <c r="D333" s="47">
        <v>1</v>
      </c>
      <c r="E333" s="47">
        <v>1</v>
      </c>
      <c r="F333" s="47">
        <v>11</v>
      </c>
      <c r="G333" s="47">
        <v>1</v>
      </c>
      <c r="H333" s="7" t="s">
        <v>79</v>
      </c>
      <c r="I333" s="47">
        <v>0</v>
      </c>
      <c r="J333" s="27">
        <f>3033500*F333</f>
        <v>33368500</v>
      </c>
      <c r="K333" s="18">
        <f t="shared" si="17"/>
        <v>33368500</v>
      </c>
      <c r="L333" s="47">
        <v>0</v>
      </c>
      <c r="M333" s="47">
        <v>0</v>
      </c>
      <c r="N333" s="51" t="s">
        <v>19</v>
      </c>
      <c r="O333" s="31" t="s">
        <v>20</v>
      </c>
      <c r="P333" s="17" t="s">
        <v>119</v>
      </c>
      <c r="Q333" s="47">
        <v>3822500</v>
      </c>
      <c r="R333" s="62" t="s">
        <v>120</v>
      </c>
      <c r="S333" s="93"/>
    </row>
    <row r="334" spans="1:19" ht="31.5" x14ac:dyDescent="0.25">
      <c r="A334" s="92"/>
      <c r="B334" s="67">
        <v>80111600</v>
      </c>
      <c r="C334" s="46" t="s">
        <v>275</v>
      </c>
      <c r="D334" s="47">
        <v>1</v>
      </c>
      <c r="E334" s="47">
        <v>1</v>
      </c>
      <c r="F334" s="47">
        <v>12</v>
      </c>
      <c r="G334" s="47">
        <v>1</v>
      </c>
      <c r="H334" s="7" t="s">
        <v>79</v>
      </c>
      <c r="I334" s="47">
        <v>0</v>
      </c>
      <c r="J334" s="27">
        <f>2205000*F334</f>
        <v>26460000</v>
      </c>
      <c r="K334" s="18">
        <f t="shared" si="17"/>
        <v>26460000</v>
      </c>
      <c r="L334" s="47">
        <v>0</v>
      </c>
      <c r="M334" s="47">
        <v>0</v>
      </c>
      <c r="N334" s="51" t="s">
        <v>19</v>
      </c>
      <c r="O334" s="31" t="s">
        <v>20</v>
      </c>
      <c r="P334" s="17" t="s">
        <v>160</v>
      </c>
      <c r="Q334" s="47">
        <v>3822500</v>
      </c>
      <c r="R334" s="62" t="s">
        <v>161</v>
      </c>
      <c r="S334" s="93"/>
    </row>
    <row r="335" spans="1:19" ht="31.5" x14ac:dyDescent="0.25">
      <c r="A335" s="92"/>
      <c r="B335" s="67">
        <v>80111600</v>
      </c>
      <c r="C335" s="46" t="s">
        <v>275</v>
      </c>
      <c r="D335" s="47">
        <v>1</v>
      </c>
      <c r="E335" s="47">
        <v>1</v>
      </c>
      <c r="F335" s="47">
        <v>12</v>
      </c>
      <c r="G335" s="47">
        <v>1</v>
      </c>
      <c r="H335" s="7" t="s">
        <v>79</v>
      </c>
      <c r="I335" s="47">
        <v>0</v>
      </c>
      <c r="J335" s="27">
        <f>2205000*F335</f>
        <v>26460000</v>
      </c>
      <c r="K335" s="18">
        <f t="shared" si="17"/>
        <v>26460000</v>
      </c>
      <c r="L335" s="47">
        <v>0</v>
      </c>
      <c r="M335" s="47">
        <v>0</v>
      </c>
      <c r="N335" s="51" t="s">
        <v>19</v>
      </c>
      <c r="O335" s="31" t="s">
        <v>20</v>
      </c>
      <c r="P335" s="17" t="s">
        <v>160</v>
      </c>
      <c r="Q335" s="47">
        <v>3822500</v>
      </c>
      <c r="R335" s="62" t="s">
        <v>161</v>
      </c>
      <c r="S335" s="93"/>
    </row>
    <row r="336" spans="1:19" ht="63" x14ac:dyDescent="0.25">
      <c r="A336" s="92"/>
      <c r="B336" s="67">
        <v>80111600</v>
      </c>
      <c r="C336" s="46" t="s">
        <v>186</v>
      </c>
      <c r="D336" s="47">
        <v>1</v>
      </c>
      <c r="E336" s="47">
        <v>1</v>
      </c>
      <c r="F336" s="47">
        <v>12</v>
      </c>
      <c r="G336" s="47">
        <v>1</v>
      </c>
      <c r="H336" s="7" t="s">
        <v>79</v>
      </c>
      <c r="I336" s="47">
        <v>0</v>
      </c>
      <c r="J336" s="27">
        <f>7300000*F336</f>
        <v>87600000</v>
      </c>
      <c r="K336" s="18">
        <f t="shared" si="17"/>
        <v>87600000</v>
      </c>
      <c r="L336" s="47">
        <v>0</v>
      </c>
      <c r="M336" s="47">
        <v>0</v>
      </c>
      <c r="N336" s="51" t="s">
        <v>19</v>
      </c>
      <c r="O336" s="31" t="s">
        <v>20</v>
      </c>
      <c r="P336" s="17" t="s">
        <v>160</v>
      </c>
      <c r="Q336" s="47">
        <v>3822500</v>
      </c>
      <c r="R336" s="62" t="s">
        <v>161</v>
      </c>
      <c r="S336" s="93"/>
    </row>
    <row r="337" spans="1:19" ht="73.5" x14ac:dyDescent="0.25">
      <c r="A337" s="92"/>
      <c r="B337" s="67">
        <v>80111600</v>
      </c>
      <c r="C337" s="46" t="s">
        <v>183</v>
      </c>
      <c r="D337" s="47">
        <v>1</v>
      </c>
      <c r="E337" s="47">
        <v>1</v>
      </c>
      <c r="F337" s="47">
        <v>12</v>
      </c>
      <c r="G337" s="47">
        <v>1</v>
      </c>
      <c r="H337" s="7" t="s">
        <v>79</v>
      </c>
      <c r="I337" s="47">
        <v>0</v>
      </c>
      <c r="J337" s="27">
        <f>5500000*F337</f>
        <v>66000000</v>
      </c>
      <c r="K337" s="18">
        <f t="shared" si="17"/>
        <v>66000000</v>
      </c>
      <c r="L337" s="47">
        <v>0</v>
      </c>
      <c r="M337" s="47">
        <v>0</v>
      </c>
      <c r="N337" s="51" t="s">
        <v>19</v>
      </c>
      <c r="O337" s="31" t="s">
        <v>20</v>
      </c>
      <c r="P337" s="17" t="s">
        <v>160</v>
      </c>
      <c r="Q337" s="47">
        <v>3822500</v>
      </c>
      <c r="R337" s="62" t="s">
        <v>161</v>
      </c>
      <c r="S337" s="93"/>
    </row>
    <row r="338" spans="1:19" ht="73.5" x14ac:dyDescent="0.25">
      <c r="A338" s="92"/>
      <c r="B338" s="67">
        <v>80111600</v>
      </c>
      <c r="C338" s="46" t="s">
        <v>184</v>
      </c>
      <c r="D338" s="47">
        <v>1</v>
      </c>
      <c r="E338" s="47">
        <v>1</v>
      </c>
      <c r="F338" s="47">
        <v>12</v>
      </c>
      <c r="G338" s="47">
        <v>1</v>
      </c>
      <c r="H338" s="7" t="s">
        <v>79</v>
      </c>
      <c r="I338" s="47">
        <v>0</v>
      </c>
      <c r="J338" s="27">
        <f>3000000*F338</f>
        <v>36000000</v>
      </c>
      <c r="K338" s="18">
        <f t="shared" si="17"/>
        <v>36000000</v>
      </c>
      <c r="L338" s="47">
        <v>0</v>
      </c>
      <c r="M338" s="47">
        <v>0</v>
      </c>
      <c r="N338" s="51" t="s">
        <v>19</v>
      </c>
      <c r="O338" s="31" t="s">
        <v>20</v>
      </c>
      <c r="P338" s="17" t="s">
        <v>160</v>
      </c>
      <c r="Q338" s="47">
        <v>3822500</v>
      </c>
      <c r="R338" s="62" t="s">
        <v>161</v>
      </c>
      <c r="S338" s="93"/>
    </row>
    <row r="339" spans="1:19" ht="42" x14ac:dyDescent="0.25">
      <c r="A339" s="92"/>
      <c r="B339" s="67">
        <v>80111600</v>
      </c>
      <c r="C339" s="46" t="s">
        <v>162</v>
      </c>
      <c r="D339" s="47">
        <v>1</v>
      </c>
      <c r="E339" s="47">
        <v>1</v>
      </c>
      <c r="F339" s="47">
        <v>12</v>
      </c>
      <c r="G339" s="47">
        <v>1</v>
      </c>
      <c r="H339" s="7" t="s">
        <v>79</v>
      </c>
      <c r="I339" s="47">
        <v>0</v>
      </c>
      <c r="J339" s="27">
        <f>2780000*F339</f>
        <v>33360000</v>
      </c>
      <c r="K339" s="18">
        <f t="shared" si="17"/>
        <v>33360000</v>
      </c>
      <c r="L339" s="47">
        <v>0</v>
      </c>
      <c r="M339" s="47">
        <v>0</v>
      </c>
      <c r="N339" s="51" t="s">
        <v>19</v>
      </c>
      <c r="O339" s="31" t="s">
        <v>20</v>
      </c>
      <c r="P339" s="17" t="s">
        <v>160</v>
      </c>
      <c r="Q339" s="47">
        <v>3822500</v>
      </c>
      <c r="R339" s="62" t="s">
        <v>161</v>
      </c>
      <c r="S339" s="93"/>
    </row>
    <row r="340" spans="1:19" ht="42" x14ac:dyDescent="0.25">
      <c r="A340" s="92"/>
      <c r="B340" s="67">
        <v>80111600</v>
      </c>
      <c r="C340" s="46" t="s">
        <v>185</v>
      </c>
      <c r="D340" s="47">
        <v>1</v>
      </c>
      <c r="E340" s="47">
        <v>1</v>
      </c>
      <c r="F340" s="47">
        <v>12</v>
      </c>
      <c r="G340" s="47">
        <v>1</v>
      </c>
      <c r="H340" s="7" t="s">
        <v>79</v>
      </c>
      <c r="I340" s="47">
        <v>0</v>
      </c>
      <c r="J340" s="27">
        <f>7800000*F340</f>
        <v>93600000</v>
      </c>
      <c r="K340" s="18">
        <f t="shared" si="17"/>
        <v>93600000</v>
      </c>
      <c r="L340" s="47">
        <v>0</v>
      </c>
      <c r="M340" s="47">
        <v>0</v>
      </c>
      <c r="N340" s="51" t="s">
        <v>19</v>
      </c>
      <c r="O340" s="31" t="s">
        <v>20</v>
      </c>
      <c r="P340" s="17" t="s">
        <v>160</v>
      </c>
      <c r="Q340" s="47">
        <v>3822500</v>
      </c>
      <c r="R340" s="62" t="s">
        <v>161</v>
      </c>
      <c r="S340" s="93"/>
    </row>
    <row r="341" spans="1:19" ht="63" x14ac:dyDescent="0.25">
      <c r="A341" s="92"/>
      <c r="B341" s="67">
        <v>80111600</v>
      </c>
      <c r="C341" s="46" t="s">
        <v>186</v>
      </c>
      <c r="D341" s="47">
        <v>1</v>
      </c>
      <c r="E341" s="47">
        <v>1</v>
      </c>
      <c r="F341" s="47">
        <v>12</v>
      </c>
      <c r="G341" s="47">
        <v>1</v>
      </c>
      <c r="H341" s="7" t="s">
        <v>79</v>
      </c>
      <c r="I341" s="47">
        <v>0</v>
      </c>
      <c r="J341" s="27">
        <f>(7300000+225000)*F341</f>
        <v>90300000</v>
      </c>
      <c r="K341" s="18">
        <f t="shared" si="17"/>
        <v>90300000</v>
      </c>
      <c r="L341" s="47">
        <v>0</v>
      </c>
      <c r="M341" s="47">
        <v>0</v>
      </c>
      <c r="N341" s="51" t="s">
        <v>19</v>
      </c>
      <c r="O341" s="31" t="s">
        <v>20</v>
      </c>
      <c r="P341" s="17" t="s">
        <v>160</v>
      </c>
      <c r="Q341" s="47">
        <v>3822500</v>
      </c>
      <c r="R341" s="62" t="s">
        <v>161</v>
      </c>
      <c r="S341" s="93"/>
    </row>
    <row r="342" spans="1:19" ht="63" x14ac:dyDescent="0.25">
      <c r="A342" s="92"/>
      <c r="B342" s="67">
        <v>80111600</v>
      </c>
      <c r="C342" s="46" t="s">
        <v>186</v>
      </c>
      <c r="D342" s="47">
        <v>1</v>
      </c>
      <c r="E342" s="47">
        <v>1</v>
      </c>
      <c r="F342" s="47">
        <v>12</v>
      </c>
      <c r="G342" s="47">
        <v>1</v>
      </c>
      <c r="H342" s="7" t="s">
        <v>79</v>
      </c>
      <c r="I342" s="47">
        <v>0</v>
      </c>
      <c r="J342" s="27">
        <f>7300000*F342</f>
        <v>87600000</v>
      </c>
      <c r="K342" s="18">
        <f t="shared" si="17"/>
        <v>87600000</v>
      </c>
      <c r="L342" s="47">
        <v>0</v>
      </c>
      <c r="M342" s="47">
        <v>0</v>
      </c>
      <c r="N342" s="51" t="s">
        <v>19</v>
      </c>
      <c r="O342" s="31" t="s">
        <v>20</v>
      </c>
      <c r="P342" s="17" t="s">
        <v>160</v>
      </c>
      <c r="Q342" s="47">
        <v>3822500</v>
      </c>
      <c r="R342" s="62" t="s">
        <v>161</v>
      </c>
      <c r="S342" s="93"/>
    </row>
    <row r="343" spans="1:19" ht="63" x14ac:dyDescent="0.25">
      <c r="A343" s="92"/>
      <c r="B343" s="67">
        <v>80111600</v>
      </c>
      <c r="C343" s="46" t="s">
        <v>271</v>
      </c>
      <c r="D343" s="47">
        <v>1</v>
      </c>
      <c r="E343" s="47">
        <v>1</v>
      </c>
      <c r="F343" s="47">
        <v>12</v>
      </c>
      <c r="G343" s="47">
        <v>1</v>
      </c>
      <c r="H343" s="7" t="s">
        <v>79</v>
      </c>
      <c r="I343" s="47">
        <v>0</v>
      </c>
      <c r="J343" s="27">
        <f>7300000*F343</f>
        <v>87600000</v>
      </c>
      <c r="K343" s="18">
        <f t="shared" si="17"/>
        <v>87600000</v>
      </c>
      <c r="L343" s="47">
        <v>0</v>
      </c>
      <c r="M343" s="47">
        <v>0</v>
      </c>
      <c r="N343" s="51" t="s">
        <v>19</v>
      </c>
      <c r="O343" s="31" t="s">
        <v>20</v>
      </c>
      <c r="P343" s="17" t="s">
        <v>160</v>
      </c>
      <c r="Q343" s="47">
        <v>3822500</v>
      </c>
      <c r="R343" s="62" t="s">
        <v>161</v>
      </c>
      <c r="S343" s="93"/>
    </row>
    <row r="344" spans="1:19" ht="73.5" x14ac:dyDescent="0.25">
      <c r="A344" s="92"/>
      <c r="B344" s="67">
        <v>80111600</v>
      </c>
      <c r="C344" s="2" t="s">
        <v>465</v>
      </c>
      <c r="D344" s="26">
        <v>1</v>
      </c>
      <c r="E344" s="26">
        <v>1</v>
      </c>
      <c r="F344" s="26">
        <v>11</v>
      </c>
      <c r="G344" s="26">
        <v>1</v>
      </c>
      <c r="H344" s="42" t="s">
        <v>79</v>
      </c>
      <c r="I344" s="47">
        <v>0</v>
      </c>
      <c r="J344" s="27">
        <f>30000000*11</f>
        <v>330000000</v>
      </c>
      <c r="K344" s="15">
        <f t="shared" ref="K344:K388" si="18">J344</f>
        <v>330000000</v>
      </c>
      <c r="L344" s="26">
        <v>0</v>
      </c>
      <c r="M344" s="26">
        <v>0</v>
      </c>
      <c r="N344" s="36" t="s">
        <v>19</v>
      </c>
      <c r="O344" s="43" t="s">
        <v>20</v>
      </c>
      <c r="P344" s="35" t="s">
        <v>160</v>
      </c>
      <c r="Q344" s="26">
        <v>3822500</v>
      </c>
      <c r="R344" s="75" t="s">
        <v>161</v>
      </c>
      <c r="S344" s="93"/>
    </row>
    <row r="345" spans="1:19" ht="42" x14ac:dyDescent="0.25">
      <c r="A345" s="92"/>
      <c r="B345" s="67">
        <v>80111600</v>
      </c>
      <c r="C345" s="46" t="s">
        <v>276</v>
      </c>
      <c r="D345" s="47">
        <v>1</v>
      </c>
      <c r="E345" s="47">
        <v>1</v>
      </c>
      <c r="F345" s="47">
        <v>11</v>
      </c>
      <c r="G345" s="47">
        <v>1</v>
      </c>
      <c r="H345" s="7" t="s">
        <v>79</v>
      </c>
      <c r="I345" s="47">
        <v>0</v>
      </c>
      <c r="J345" s="27">
        <v>63800000</v>
      </c>
      <c r="K345" s="18">
        <v>63800000</v>
      </c>
      <c r="L345" s="47">
        <v>0</v>
      </c>
      <c r="M345" s="47">
        <v>0</v>
      </c>
      <c r="N345" s="51" t="s">
        <v>19</v>
      </c>
      <c r="O345" s="31" t="s">
        <v>20</v>
      </c>
      <c r="P345" s="35" t="s">
        <v>160</v>
      </c>
      <c r="Q345" s="26">
        <v>3822500</v>
      </c>
      <c r="R345" s="75" t="s">
        <v>161</v>
      </c>
      <c r="S345" s="93"/>
    </row>
    <row r="346" spans="1:19" ht="63" x14ac:dyDescent="0.25">
      <c r="A346" s="92"/>
      <c r="B346" s="67">
        <v>80111600</v>
      </c>
      <c r="C346" s="32" t="s">
        <v>238</v>
      </c>
      <c r="D346" s="47">
        <v>1</v>
      </c>
      <c r="E346" s="47">
        <v>1</v>
      </c>
      <c r="F346" s="47">
        <v>11</v>
      </c>
      <c r="G346" s="47">
        <v>1</v>
      </c>
      <c r="H346" s="7" t="s">
        <v>79</v>
      </c>
      <c r="I346" s="47">
        <v>0</v>
      </c>
      <c r="J346" s="27">
        <f>3150000*F346</f>
        <v>34650000</v>
      </c>
      <c r="K346" s="18">
        <f t="shared" si="18"/>
        <v>34650000</v>
      </c>
      <c r="L346" s="47">
        <v>0</v>
      </c>
      <c r="M346" s="47">
        <v>0</v>
      </c>
      <c r="N346" s="51" t="s">
        <v>19</v>
      </c>
      <c r="O346" s="31" t="s">
        <v>20</v>
      </c>
      <c r="P346" s="17" t="s">
        <v>54</v>
      </c>
      <c r="Q346" s="47">
        <v>3822500</v>
      </c>
      <c r="R346" s="62" t="s">
        <v>35</v>
      </c>
      <c r="S346" s="93"/>
    </row>
    <row r="347" spans="1:19" ht="52.5" x14ac:dyDescent="0.25">
      <c r="A347" s="92"/>
      <c r="B347" s="67">
        <v>80111600</v>
      </c>
      <c r="C347" s="32" t="s">
        <v>236</v>
      </c>
      <c r="D347" s="47">
        <v>1</v>
      </c>
      <c r="E347" s="47">
        <v>1</v>
      </c>
      <c r="F347" s="47">
        <v>11</v>
      </c>
      <c r="G347" s="47">
        <v>1</v>
      </c>
      <c r="H347" s="7" t="s">
        <v>79</v>
      </c>
      <c r="I347" s="47">
        <v>0</v>
      </c>
      <c r="J347" s="27">
        <f>3900000*F347</f>
        <v>42900000</v>
      </c>
      <c r="K347" s="18">
        <f t="shared" si="18"/>
        <v>42900000</v>
      </c>
      <c r="L347" s="47">
        <v>0</v>
      </c>
      <c r="M347" s="47">
        <v>0</v>
      </c>
      <c r="N347" s="51" t="s">
        <v>19</v>
      </c>
      <c r="O347" s="31" t="s">
        <v>20</v>
      </c>
      <c r="P347" s="17" t="s">
        <v>54</v>
      </c>
      <c r="Q347" s="47">
        <v>3822500</v>
      </c>
      <c r="R347" s="62" t="s">
        <v>35</v>
      </c>
      <c r="S347" s="93"/>
    </row>
    <row r="348" spans="1:19" ht="42" x14ac:dyDescent="0.25">
      <c r="A348" s="92"/>
      <c r="B348" s="67">
        <v>80111600</v>
      </c>
      <c r="C348" s="32" t="s">
        <v>277</v>
      </c>
      <c r="D348" s="47">
        <v>1</v>
      </c>
      <c r="E348" s="47">
        <v>1</v>
      </c>
      <c r="F348" s="47">
        <v>11</v>
      </c>
      <c r="G348" s="47">
        <v>1</v>
      </c>
      <c r="H348" s="7" t="s">
        <v>79</v>
      </c>
      <c r="I348" s="47">
        <v>0</v>
      </c>
      <c r="J348" s="27">
        <f>2400000*F348</f>
        <v>26400000</v>
      </c>
      <c r="K348" s="18">
        <f t="shared" si="18"/>
        <v>26400000</v>
      </c>
      <c r="L348" s="47">
        <v>0</v>
      </c>
      <c r="M348" s="47">
        <v>0</v>
      </c>
      <c r="N348" s="51" t="s">
        <v>19</v>
      </c>
      <c r="O348" s="31" t="s">
        <v>20</v>
      </c>
      <c r="P348" s="17" t="s">
        <v>54</v>
      </c>
      <c r="Q348" s="47">
        <v>3822500</v>
      </c>
      <c r="R348" s="62" t="s">
        <v>35</v>
      </c>
      <c r="S348" s="93"/>
    </row>
    <row r="349" spans="1:19" ht="52.5" x14ac:dyDescent="0.25">
      <c r="A349" s="92"/>
      <c r="B349" s="67">
        <v>80111600</v>
      </c>
      <c r="C349" s="5" t="s">
        <v>237</v>
      </c>
      <c r="D349" s="47">
        <v>1</v>
      </c>
      <c r="E349" s="47">
        <v>1</v>
      </c>
      <c r="F349" s="47">
        <v>11</v>
      </c>
      <c r="G349" s="47">
        <v>1</v>
      </c>
      <c r="H349" s="7" t="s">
        <v>79</v>
      </c>
      <c r="I349" s="47">
        <v>0</v>
      </c>
      <c r="J349" s="27">
        <f>5600000*F349</f>
        <v>61600000</v>
      </c>
      <c r="K349" s="18">
        <f t="shared" si="18"/>
        <v>61600000</v>
      </c>
      <c r="L349" s="47">
        <v>0</v>
      </c>
      <c r="M349" s="47">
        <v>0</v>
      </c>
      <c r="N349" s="51" t="s">
        <v>19</v>
      </c>
      <c r="O349" s="31" t="s">
        <v>20</v>
      </c>
      <c r="P349" s="17" t="s">
        <v>54</v>
      </c>
      <c r="Q349" s="47">
        <v>3822500</v>
      </c>
      <c r="R349" s="62" t="s">
        <v>35</v>
      </c>
      <c r="S349" s="93"/>
    </row>
    <row r="350" spans="1:19" ht="31.5" x14ac:dyDescent="0.25">
      <c r="A350" s="92"/>
      <c r="B350" s="67">
        <v>80111600</v>
      </c>
      <c r="C350" s="5" t="s">
        <v>278</v>
      </c>
      <c r="D350" s="47">
        <v>1</v>
      </c>
      <c r="E350" s="47">
        <v>1</v>
      </c>
      <c r="F350" s="47">
        <v>11</v>
      </c>
      <c r="G350" s="47">
        <v>1</v>
      </c>
      <c r="H350" s="7" t="s">
        <v>79</v>
      </c>
      <c r="I350" s="47">
        <v>0</v>
      </c>
      <c r="J350" s="27">
        <f>6000000*F350</f>
        <v>66000000</v>
      </c>
      <c r="K350" s="18">
        <f t="shared" si="18"/>
        <v>66000000</v>
      </c>
      <c r="L350" s="47">
        <v>0</v>
      </c>
      <c r="M350" s="47">
        <v>0</v>
      </c>
      <c r="N350" s="51" t="s">
        <v>19</v>
      </c>
      <c r="O350" s="31" t="s">
        <v>20</v>
      </c>
      <c r="P350" s="17" t="s">
        <v>54</v>
      </c>
      <c r="Q350" s="47">
        <v>3822500</v>
      </c>
      <c r="R350" s="62" t="s">
        <v>35</v>
      </c>
      <c r="S350" s="93"/>
    </row>
    <row r="351" spans="1:19" ht="73.5" x14ac:dyDescent="0.25">
      <c r="A351" s="92"/>
      <c r="B351" s="67">
        <v>80111600</v>
      </c>
      <c r="C351" s="5" t="s">
        <v>279</v>
      </c>
      <c r="D351" s="47">
        <v>1</v>
      </c>
      <c r="E351" s="47">
        <v>1</v>
      </c>
      <c r="F351" s="47">
        <v>11</v>
      </c>
      <c r="G351" s="47">
        <v>1</v>
      </c>
      <c r="H351" s="7" t="s">
        <v>79</v>
      </c>
      <c r="I351" s="47">
        <v>0</v>
      </c>
      <c r="J351" s="27">
        <f>3500000*F351</f>
        <v>38500000</v>
      </c>
      <c r="K351" s="18">
        <f t="shared" si="18"/>
        <v>38500000</v>
      </c>
      <c r="L351" s="47">
        <v>0</v>
      </c>
      <c r="M351" s="47">
        <v>0</v>
      </c>
      <c r="N351" s="51" t="s">
        <v>19</v>
      </c>
      <c r="O351" s="31" t="s">
        <v>20</v>
      </c>
      <c r="P351" s="17" t="s">
        <v>54</v>
      </c>
      <c r="Q351" s="47">
        <v>3822500</v>
      </c>
      <c r="R351" s="62" t="s">
        <v>35</v>
      </c>
      <c r="S351" s="93"/>
    </row>
    <row r="352" spans="1:19" ht="42" x14ac:dyDescent="0.25">
      <c r="A352" s="92"/>
      <c r="B352" s="67">
        <v>80111600</v>
      </c>
      <c r="C352" s="5" t="s">
        <v>280</v>
      </c>
      <c r="D352" s="47">
        <v>1</v>
      </c>
      <c r="E352" s="47">
        <v>1</v>
      </c>
      <c r="F352" s="47">
        <v>12</v>
      </c>
      <c r="G352" s="47">
        <v>1</v>
      </c>
      <c r="H352" s="7" t="s">
        <v>79</v>
      </c>
      <c r="I352" s="47">
        <v>0</v>
      </c>
      <c r="J352" s="27">
        <f>(4500000+500000)*F352</f>
        <v>60000000</v>
      </c>
      <c r="K352" s="18">
        <f t="shared" si="18"/>
        <v>60000000</v>
      </c>
      <c r="L352" s="47">
        <v>0</v>
      </c>
      <c r="M352" s="47">
        <v>0</v>
      </c>
      <c r="N352" s="51" t="s">
        <v>19</v>
      </c>
      <c r="O352" s="31" t="s">
        <v>20</v>
      </c>
      <c r="P352" s="17" t="s">
        <v>54</v>
      </c>
      <c r="Q352" s="47">
        <v>3822500</v>
      </c>
      <c r="R352" s="62" t="s">
        <v>35</v>
      </c>
      <c r="S352" s="93"/>
    </row>
    <row r="353" spans="1:16359" ht="63" x14ac:dyDescent="0.25">
      <c r="A353" s="92"/>
      <c r="B353" s="67">
        <v>80111600</v>
      </c>
      <c r="C353" s="5" t="s">
        <v>281</v>
      </c>
      <c r="D353" s="47">
        <v>1</v>
      </c>
      <c r="E353" s="47">
        <v>1</v>
      </c>
      <c r="F353" s="47">
        <v>11</v>
      </c>
      <c r="G353" s="47">
        <v>1</v>
      </c>
      <c r="H353" s="7" t="s">
        <v>79</v>
      </c>
      <c r="I353" s="47">
        <v>0</v>
      </c>
      <c r="J353" s="27">
        <f>(4500000+1000000)*F353</f>
        <v>60500000</v>
      </c>
      <c r="K353" s="18">
        <f t="shared" si="18"/>
        <v>60500000</v>
      </c>
      <c r="L353" s="47">
        <v>0</v>
      </c>
      <c r="M353" s="47">
        <v>0</v>
      </c>
      <c r="N353" s="51" t="s">
        <v>19</v>
      </c>
      <c r="O353" s="31" t="s">
        <v>20</v>
      </c>
      <c r="P353" s="17" t="s">
        <v>54</v>
      </c>
      <c r="Q353" s="47">
        <v>3822500</v>
      </c>
      <c r="R353" s="62" t="s">
        <v>35</v>
      </c>
      <c r="S353" s="93"/>
    </row>
    <row r="354" spans="1:16359" ht="105" x14ac:dyDescent="0.25">
      <c r="A354" s="92"/>
      <c r="B354" s="67">
        <v>80111600</v>
      </c>
      <c r="C354" s="5" t="s">
        <v>163</v>
      </c>
      <c r="D354" s="47">
        <v>6</v>
      </c>
      <c r="E354" s="47">
        <v>6</v>
      </c>
      <c r="F354" s="47">
        <v>6</v>
      </c>
      <c r="G354" s="47">
        <v>1</v>
      </c>
      <c r="H354" s="7" t="s">
        <v>79</v>
      </c>
      <c r="I354" s="47">
        <v>0</v>
      </c>
      <c r="J354" s="27">
        <f>3370000*F354</f>
        <v>20220000</v>
      </c>
      <c r="K354" s="18">
        <f t="shared" si="18"/>
        <v>20220000</v>
      </c>
      <c r="L354" s="47">
        <v>0</v>
      </c>
      <c r="M354" s="47">
        <v>0</v>
      </c>
      <c r="N354" s="51" t="s">
        <v>19</v>
      </c>
      <c r="O354" s="31" t="s">
        <v>20</v>
      </c>
      <c r="P354" s="17" t="s">
        <v>54</v>
      </c>
      <c r="Q354" s="47">
        <v>3822500</v>
      </c>
      <c r="R354" s="62" t="s">
        <v>35</v>
      </c>
      <c r="S354" s="93"/>
    </row>
    <row r="355" spans="1:16359" ht="31.5" x14ac:dyDescent="0.25">
      <c r="A355" s="92"/>
      <c r="B355" s="67">
        <v>80111600</v>
      </c>
      <c r="C355" s="5" t="s">
        <v>282</v>
      </c>
      <c r="D355" s="47">
        <v>7</v>
      </c>
      <c r="E355" s="47">
        <v>7</v>
      </c>
      <c r="F355" s="47">
        <v>6</v>
      </c>
      <c r="G355" s="47">
        <v>1</v>
      </c>
      <c r="H355" s="7" t="s">
        <v>79</v>
      </c>
      <c r="I355" s="47">
        <v>0</v>
      </c>
      <c r="J355" s="27">
        <f>3600000*F355</f>
        <v>21600000</v>
      </c>
      <c r="K355" s="18">
        <f t="shared" si="18"/>
        <v>21600000</v>
      </c>
      <c r="L355" s="47">
        <v>0</v>
      </c>
      <c r="M355" s="47">
        <v>0</v>
      </c>
      <c r="N355" s="51" t="s">
        <v>19</v>
      </c>
      <c r="O355" s="31" t="s">
        <v>20</v>
      </c>
      <c r="P355" s="17" t="s">
        <v>54</v>
      </c>
      <c r="Q355" s="47">
        <v>3822500</v>
      </c>
      <c r="R355" s="62" t="s">
        <v>35</v>
      </c>
      <c r="S355" s="93"/>
    </row>
    <row r="356" spans="1:16359" ht="52.5" x14ac:dyDescent="0.25">
      <c r="A356" s="92"/>
      <c r="B356" s="67">
        <v>80111600</v>
      </c>
      <c r="C356" s="5" t="s">
        <v>283</v>
      </c>
      <c r="D356" s="47">
        <v>1</v>
      </c>
      <c r="E356" s="47">
        <v>1</v>
      </c>
      <c r="F356" s="47">
        <v>12</v>
      </c>
      <c r="G356" s="47">
        <v>1</v>
      </c>
      <c r="H356" s="7" t="s">
        <v>79</v>
      </c>
      <c r="I356" s="47">
        <v>0</v>
      </c>
      <c r="J356" s="27">
        <f>7500000*F356</f>
        <v>90000000</v>
      </c>
      <c r="K356" s="18">
        <f t="shared" si="18"/>
        <v>90000000</v>
      </c>
      <c r="L356" s="47">
        <v>0</v>
      </c>
      <c r="M356" s="47">
        <v>0</v>
      </c>
      <c r="N356" s="51" t="s">
        <v>19</v>
      </c>
      <c r="O356" s="31" t="s">
        <v>20</v>
      </c>
      <c r="P356" s="17" t="s">
        <v>54</v>
      </c>
      <c r="Q356" s="47">
        <v>3822500</v>
      </c>
      <c r="R356" s="62" t="s">
        <v>35</v>
      </c>
      <c r="S356" s="93"/>
    </row>
    <row r="357" spans="1:16359" ht="52.5" x14ac:dyDescent="0.25">
      <c r="A357" s="92"/>
      <c r="B357" s="67">
        <v>80111600</v>
      </c>
      <c r="C357" s="5" t="s">
        <v>164</v>
      </c>
      <c r="D357" s="47">
        <v>1</v>
      </c>
      <c r="E357" s="47">
        <v>1</v>
      </c>
      <c r="F357" s="47">
        <v>12</v>
      </c>
      <c r="G357" s="47">
        <v>1</v>
      </c>
      <c r="H357" s="7" t="s">
        <v>79</v>
      </c>
      <c r="I357" s="47">
        <v>0</v>
      </c>
      <c r="J357" s="27">
        <f>(6000000+2000000)*F357</f>
        <v>96000000</v>
      </c>
      <c r="K357" s="18">
        <f t="shared" si="18"/>
        <v>96000000</v>
      </c>
      <c r="L357" s="47">
        <v>0</v>
      </c>
      <c r="M357" s="47">
        <v>0</v>
      </c>
      <c r="N357" s="51" t="s">
        <v>19</v>
      </c>
      <c r="O357" s="31" t="s">
        <v>20</v>
      </c>
      <c r="P357" s="17" t="s">
        <v>54</v>
      </c>
      <c r="Q357" s="47">
        <v>3822500</v>
      </c>
      <c r="R357" s="62" t="s">
        <v>35</v>
      </c>
      <c r="S357" s="93"/>
    </row>
    <row r="358" spans="1:16359" ht="31.5" x14ac:dyDescent="0.25">
      <c r="A358" s="92"/>
      <c r="B358" s="67">
        <v>80111600</v>
      </c>
      <c r="C358" s="5" t="s">
        <v>187</v>
      </c>
      <c r="D358" s="47">
        <v>1</v>
      </c>
      <c r="E358" s="47">
        <v>1</v>
      </c>
      <c r="F358" s="47">
        <v>12</v>
      </c>
      <c r="G358" s="47">
        <v>1</v>
      </c>
      <c r="H358" s="7" t="s">
        <v>79</v>
      </c>
      <c r="I358" s="47">
        <v>0</v>
      </c>
      <c r="J358" s="27">
        <f>(5056000+150000)*F358</f>
        <v>62472000</v>
      </c>
      <c r="K358" s="18">
        <f t="shared" si="18"/>
        <v>62472000</v>
      </c>
      <c r="L358" s="47">
        <v>0</v>
      </c>
      <c r="M358" s="47">
        <v>0</v>
      </c>
      <c r="N358" s="51" t="s">
        <v>19</v>
      </c>
      <c r="O358" s="31" t="s">
        <v>20</v>
      </c>
      <c r="P358" s="17" t="s">
        <v>54</v>
      </c>
      <c r="Q358" s="47">
        <v>3822500</v>
      </c>
      <c r="R358" s="62" t="s">
        <v>35</v>
      </c>
      <c r="S358" s="93"/>
    </row>
    <row r="359" spans="1:16359" ht="94.5" x14ac:dyDescent="0.25">
      <c r="A359" s="92"/>
      <c r="B359" s="67">
        <v>80111600</v>
      </c>
      <c r="C359" s="5" t="s">
        <v>165</v>
      </c>
      <c r="D359" s="47">
        <v>6</v>
      </c>
      <c r="E359" s="47">
        <v>6</v>
      </c>
      <c r="F359" s="47">
        <v>8</v>
      </c>
      <c r="G359" s="47">
        <v>1</v>
      </c>
      <c r="H359" s="7" t="s">
        <v>79</v>
      </c>
      <c r="I359" s="47">
        <v>0</v>
      </c>
      <c r="J359" s="27">
        <f>3371000*F359</f>
        <v>26968000</v>
      </c>
      <c r="K359" s="18">
        <f t="shared" si="18"/>
        <v>26968000</v>
      </c>
      <c r="L359" s="47">
        <v>0</v>
      </c>
      <c r="M359" s="47">
        <v>0</v>
      </c>
      <c r="N359" s="51" t="s">
        <v>19</v>
      </c>
      <c r="O359" s="31" t="s">
        <v>20</v>
      </c>
      <c r="P359" s="17" t="s">
        <v>54</v>
      </c>
      <c r="Q359" s="47">
        <v>3822500</v>
      </c>
      <c r="R359" s="62" t="s">
        <v>35</v>
      </c>
      <c r="S359" s="93"/>
    </row>
    <row r="360" spans="1:16359" ht="63" x14ac:dyDescent="0.15">
      <c r="A360" s="92"/>
      <c r="B360" s="67">
        <v>80111600</v>
      </c>
      <c r="C360" s="5" t="s">
        <v>284</v>
      </c>
      <c r="D360" s="47">
        <v>1</v>
      </c>
      <c r="E360" s="47">
        <v>1</v>
      </c>
      <c r="F360" s="47">
        <v>11</v>
      </c>
      <c r="G360" s="47">
        <v>1</v>
      </c>
      <c r="H360" s="7" t="s">
        <v>79</v>
      </c>
      <c r="I360" s="47">
        <v>0</v>
      </c>
      <c r="J360" s="27">
        <f>3200000*F360</f>
        <v>35200000</v>
      </c>
      <c r="K360" s="18">
        <f t="shared" si="18"/>
        <v>35200000</v>
      </c>
      <c r="L360" s="47">
        <v>0</v>
      </c>
      <c r="M360" s="47">
        <v>0</v>
      </c>
      <c r="N360" s="51" t="s">
        <v>19</v>
      </c>
      <c r="O360" s="31" t="s">
        <v>20</v>
      </c>
      <c r="P360" s="17" t="s">
        <v>54</v>
      </c>
      <c r="Q360" s="47">
        <v>3822500</v>
      </c>
      <c r="R360" s="62" t="s">
        <v>35</v>
      </c>
      <c r="S360" s="93"/>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34"/>
      <c r="BI360" s="34"/>
      <c r="BJ360" s="34"/>
      <c r="BK360" s="34"/>
      <c r="BL360" s="34"/>
      <c r="BM360" s="34"/>
      <c r="BN360" s="34"/>
      <c r="BO360" s="34"/>
      <c r="BP360" s="34"/>
      <c r="BQ360" s="34"/>
      <c r="BR360" s="34"/>
      <c r="BS360" s="34"/>
      <c r="BT360" s="34"/>
      <c r="BU360" s="34"/>
      <c r="BV360" s="34"/>
      <c r="BW360" s="34"/>
      <c r="BX360" s="34"/>
      <c r="BY360" s="34"/>
      <c r="BZ360" s="34"/>
      <c r="CA360" s="34"/>
      <c r="CB360" s="34"/>
      <c r="CC360" s="34"/>
      <c r="CD360" s="34"/>
      <c r="CE360" s="34"/>
      <c r="CF360" s="34"/>
      <c r="CG360" s="34"/>
      <c r="CH360" s="34"/>
      <c r="CI360" s="34"/>
      <c r="CJ360" s="34"/>
      <c r="CK360" s="34"/>
      <c r="CL360" s="34"/>
      <c r="CM360" s="34"/>
      <c r="CN360" s="34"/>
      <c r="CO360" s="34"/>
      <c r="CP360" s="34"/>
      <c r="CQ360" s="34"/>
      <c r="CR360" s="34"/>
      <c r="CS360" s="34"/>
      <c r="CT360" s="34"/>
      <c r="CU360" s="34"/>
      <c r="CV360" s="34"/>
      <c r="CW360" s="34"/>
      <c r="CX360" s="34"/>
      <c r="CY360" s="34"/>
      <c r="CZ360" s="34"/>
      <c r="DA360" s="34"/>
      <c r="DB360" s="34"/>
      <c r="DC360" s="34"/>
      <c r="DD360" s="34"/>
      <c r="DE360" s="34"/>
      <c r="DF360" s="34"/>
      <c r="DG360" s="34"/>
      <c r="DH360" s="34"/>
      <c r="DI360" s="34"/>
      <c r="DJ360" s="34"/>
      <c r="DK360" s="34"/>
      <c r="DL360" s="34"/>
      <c r="DM360" s="34"/>
      <c r="DN360" s="34"/>
      <c r="DO360" s="34"/>
      <c r="DP360" s="34"/>
      <c r="DQ360" s="34"/>
      <c r="DR360" s="34"/>
      <c r="DS360" s="34"/>
      <c r="DT360" s="34"/>
      <c r="DU360" s="34"/>
      <c r="DV360" s="34"/>
      <c r="DW360" s="34"/>
      <c r="DX360" s="34"/>
      <c r="DY360" s="34"/>
      <c r="DZ360" s="34"/>
      <c r="EA360" s="34"/>
      <c r="EB360" s="34"/>
      <c r="EC360" s="34"/>
      <c r="ED360" s="34"/>
      <c r="EE360" s="34"/>
      <c r="EF360" s="34"/>
      <c r="EG360" s="34"/>
      <c r="EH360" s="34"/>
      <c r="EI360" s="34"/>
      <c r="EJ360" s="34"/>
      <c r="EK360" s="34"/>
      <c r="EL360" s="34"/>
      <c r="EM360" s="34"/>
      <c r="EN360" s="34"/>
      <c r="EO360" s="34"/>
      <c r="EP360" s="34"/>
      <c r="EQ360" s="34"/>
      <c r="ER360" s="34"/>
      <c r="ES360" s="34"/>
      <c r="ET360" s="34"/>
      <c r="EU360" s="34"/>
      <c r="EV360" s="34"/>
      <c r="EW360" s="34"/>
      <c r="EX360" s="34"/>
      <c r="EY360" s="34"/>
      <c r="EZ360" s="34"/>
      <c r="FA360" s="34"/>
      <c r="FB360" s="34"/>
      <c r="FC360" s="34"/>
      <c r="FD360" s="34"/>
      <c r="FE360" s="34"/>
      <c r="FF360" s="34"/>
      <c r="FG360" s="34"/>
      <c r="FH360" s="34"/>
      <c r="FI360" s="34"/>
      <c r="FJ360" s="34"/>
      <c r="FK360" s="34"/>
      <c r="FL360" s="34"/>
      <c r="FM360" s="34"/>
      <c r="FN360" s="34"/>
      <c r="FO360" s="34"/>
      <c r="FP360" s="34"/>
      <c r="FQ360" s="34"/>
      <c r="FR360" s="34"/>
      <c r="FS360" s="34"/>
      <c r="FT360" s="34"/>
      <c r="FU360" s="34"/>
      <c r="FV360" s="34"/>
      <c r="FW360" s="34"/>
      <c r="FX360" s="34"/>
      <c r="FY360" s="34"/>
      <c r="FZ360" s="34"/>
      <c r="GA360" s="34"/>
      <c r="GB360" s="34"/>
      <c r="GC360" s="34"/>
      <c r="GD360" s="34"/>
      <c r="GE360" s="34"/>
      <c r="GF360" s="34"/>
      <c r="GG360" s="34"/>
      <c r="GH360" s="34"/>
      <c r="GI360" s="34"/>
      <c r="GJ360" s="34"/>
      <c r="GK360" s="34"/>
      <c r="GL360" s="34"/>
      <c r="GM360" s="34"/>
      <c r="GN360" s="34"/>
      <c r="GO360" s="34"/>
      <c r="GP360" s="34"/>
      <c r="GQ360" s="34"/>
      <c r="GR360" s="34"/>
      <c r="GS360" s="34"/>
      <c r="GT360" s="34"/>
      <c r="GU360" s="34"/>
      <c r="GV360" s="34"/>
      <c r="GW360" s="34"/>
      <c r="GX360" s="34"/>
      <c r="GY360" s="34"/>
      <c r="GZ360" s="34"/>
      <c r="HA360" s="34"/>
      <c r="HB360" s="34"/>
      <c r="HC360" s="34"/>
      <c r="HD360" s="34"/>
      <c r="HE360" s="34"/>
      <c r="HF360" s="34"/>
      <c r="HG360" s="34"/>
      <c r="HH360" s="34"/>
      <c r="HI360" s="34"/>
      <c r="HJ360" s="34"/>
      <c r="HK360" s="34"/>
      <c r="HL360" s="34"/>
      <c r="HM360" s="34"/>
      <c r="HN360" s="34"/>
      <c r="HO360" s="34"/>
      <c r="HP360" s="34"/>
      <c r="HQ360" s="34"/>
      <c r="HR360" s="34"/>
      <c r="HS360" s="34"/>
      <c r="HT360" s="34"/>
      <c r="HU360" s="34"/>
      <c r="HV360" s="34"/>
      <c r="HW360" s="34"/>
      <c r="HX360" s="34"/>
      <c r="HY360" s="34"/>
      <c r="HZ360" s="34"/>
      <c r="IA360" s="34"/>
      <c r="IB360" s="34"/>
      <c r="IC360" s="34"/>
      <c r="ID360" s="34"/>
      <c r="IE360" s="34"/>
      <c r="IF360" s="34"/>
      <c r="IG360" s="34"/>
      <c r="IH360" s="34"/>
      <c r="II360" s="34"/>
      <c r="IJ360" s="34"/>
      <c r="IK360" s="34"/>
      <c r="IL360" s="34"/>
      <c r="IM360" s="34"/>
      <c r="IN360" s="34"/>
      <c r="IO360" s="34"/>
      <c r="IP360" s="34"/>
      <c r="IQ360" s="34"/>
      <c r="IR360" s="34"/>
      <c r="IS360" s="34"/>
      <c r="IT360" s="34"/>
      <c r="IU360" s="34"/>
      <c r="IV360" s="34"/>
      <c r="IW360" s="34"/>
      <c r="IX360" s="34"/>
      <c r="IY360" s="34"/>
      <c r="IZ360" s="34"/>
      <c r="JA360" s="34"/>
      <c r="JB360" s="34"/>
      <c r="JC360" s="34"/>
      <c r="JD360" s="34"/>
      <c r="JE360" s="34"/>
      <c r="JF360" s="34"/>
      <c r="JG360" s="34"/>
      <c r="JH360" s="34"/>
      <c r="JI360" s="34"/>
      <c r="JJ360" s="34"/>
      <c r="JK360" s="34"/>
      <c r="JL360" s="34"/>
      <c r="JM360" s="34"/>
      <c r="JN360" s="34"/>
      <c r="JO360" s="34"/>
      <c r="JP360" s="34"/>
      <c r="JQ360" s="34"/>
      <c r="JR360" s="34"/>
      <c r="JS360" s="34"/>
      <c r="JT360" s="34"/>
      <c r="JU360" s="34"/>
      <c r="JV360" s="34"/>
      <c r="JW360" s="34"/>
      <c r="JX360" s="34"/>
      <c r="JY360" s="34"/>
      <c r="JZ360" s="34"/>
      <c r="KA360" s="34"/>
      <c r="KB360" s="34"/>
      <c r="KC360" s="34"/>
      <c r="KD360" s="34"/>
      <c r="KE360" s="34"/>
      <c r="KF360" s="34"/>
      <c r="KG360" s="34"/>
      <c r="KH360" s="34"/>
      <c r="KI360" s="34"/>
      <c r="KJ360" s="34"/>
      <c r="KK360" s="34"/>
      <c r="KL360" s="34"/>
      <c r="KM360" s="34"/>
      <c r="KN360" s="34"/>
      <c r="KO360" s="34"/>
      <c r="KP360" s="34"/>
      <c r="KQ360" s="34"/>
      <c r="KR360" s="34"/>
      <c r="KS360" s="34"/>
      <c r="KT360" s="34"/>
      <c r="KU360" s="34"/>
      <c r="KV360" s="34"/>
      <c r="KW360" s="34"/>
      <c r="KX360" s="34"/>
      <c r="KY360" s="34"/>
      <c r="KZ360" s="34"/>
      <c r="LA360" s="34"/>
      <c r="LB360" s="34"/>
      <c r="LC360" s="34"/>
      <c r="LD360" s="34"/>
      <c r="LE360" s="34"/>
      <c r="LF360" s="34"/>
      <c r="LG360" s="34"/>
      <c r="LH360" s="34"/>
      <c r="LI360" s="34"/>
      <c r="LJ360" s="34"/>
      <c r="LK360" s="34"/>
      <c r="LL360" s="34"/>
      <c r="LM360" s="34"/>
      <c r="LN360" s="34"/>
      <c r="LO360" s="34"/>
      <c r="LP360" s="34"/>
      <c r="LQ360" s="34"/>
      <c r="LR360" s="34"/>
      <c r="LS360" s="34"/>
      <c r="LT360" s="34"/>
      <c r="LU360" s="34"/>
      <c r="LV360" s="34"/>
      <c r="LW360" s="34"/>
      <c r="LX360" s="34"/>
      <c r="LY360" s="34"/>
      <c r="LZ360" s="34"/>
      <c r="MA360" s="34"/>
      <c r="MB360" s="34"/>
      <c r="MC360" s="34"/>
      <c r="MD360" s="34"/>
      <c r="ME360" s="34"/>
      <c r="MF360" s="34"/>
      <c r="MG360" s="34"/>
      <c r="MH360" s="34"/>
      <c r="MI360" s="34"/>
      <c r="MJ360" s="34"/>
      <c r="MK360" s="34"/>
      <c r="ML360" s="34"/>
      <c r="MM360" s="34"/>
      <c r="MN360" s="34"/>
      <c r="MO360" s="34"/>
      <c r="MP360" s="34"/>
      <c r="MQ360" s="34"/>
      <c r="MR360" s="34"/>
      <c r="MS360" s="34"/>
      <c r="MT360" s="34"/>
      <c r="MU360" s="34"/>
      <c r="MV360" s="34"/>
      <c r="MW360" s="34"/>
      <c r="MX360" s="34"/>
      <c r="MY360" s="34"/>
      <c r="MZ360" s="34"/>
      <c r="NA360" s="34"/>
      <c r="NB360" s="34"/>
      <c r="NC360" s="34"/>
      <c r="ND360" s="34"/>
      <c r="NE360" s="34"/>
      <c r="NF360" s="34"/>
      <c r="NG360" s="34"/>
      <c r="NH360" s="34"/>
      <c r="NI360" s="34"/>
      <c r="NJ360" s="34"/>
      <c r="NK360" s="34"/>
      <c r="NL360" s="34"/>
      <c r="NM360" s="34"/>
      <c r="NN360" s="34"/>
      <c r="NO360" s="34"/>
      <c r="NP360" s="34"/>
      <c r="NQ360" s="34"/>
      <c r="NR360" s="34"/>
      <c r="NS360" s="34"/>
      <c r="NT360" s="34"/>
      <c r="NU360" s="34"/>
      <c r="NV360" s="34"/>
      <c r="NW360" s="34"/>
      <c r="NX360" s="34"/>
      <c r="NY360" s="34"/>
      <c r="NZ360" s="34"/>
      <c r="OA360" s="34"/>
      <c r="OB360" s="34"/>
      <c r="OC360" s="34"/>
      <c r="OD360" s="34"/>
      <c r="OE360" s="34"/>
      <c r="OF360" s="34"/>
      <c r="OG360" s="34"/>
      <c r="OH360" s="34"/>
      <c r="OI360" s="34"/>
      <c r="OJ360" s="34"/>
      <c r="OK360" s="34"/>
      <c r="OL360" s="34"/>
      <c r="OM360" s="34"/>
      <c r="ON360" s="34"/>
      <c r="OO360" s="34"/>
      <c r="OP360" s="34"/>
      <c r="OQ360" s="34"/>
      <c r="OR360" s="34"/>
      <c r="OS360" s="34"/>
      <c r="OT360" s="34"/>
      <c r="OU360" s="34"/>
      <c r="OV360" s="34"/>
      <c r="OW360" s="34"/>
      <c r="OX360" s="34"/>
      <c r="OY360" s="34"/>
      <c r="OZ360" s="34"/>
      <c r="PA360" s="34"/>
      <c r="PB360" s="34"/>
      <c r="PC360" s="34"/>
      <c r="PD360" s="34"/>
      <c r="PE360" s="34"/>
      <c r="PF360" s="34"/>
      <c r="PG360" s="34"/>
      <c r="PH360" s="34"/>
      <c r="PI360" s="34"/>
      <c r="PJ360" s="34"/>
      <c r="PK360" s="34"/>
      <c r="PL360" s="34"/>
      <c r="PM360" s="34"/>
      <c r="PN360" s="34"/>
      <c r="PO360" s="34"/>
      <c r="PP360" s="34"/>
      <c r="PQ360" s="34"/>
      <c r="PR360" s="34"/>
      <c r="PS360" s="34"/>
      <c r="PT360" s="34"/>
      <c r="PU360" s="34"/>
      <c r="PV360" s="34"/>
      <c r="PW360" s="34"/>
      <c r="PX360" s="34"/>
      <c r="PY360" s="34"/>
      <c r="PZ360" s="34"/>
      <c r="QA360" s="34"/>
      <c r="QB360" s="34"/>
      <c r="QC360" s="34"/>
      <c r="QD360" s="34"/>
      <c r="QE360" s="34"/>
      <c r="QF360" s="34"/>
      <c r="QG360" s="34"/>
      <c r="QH360" s="34"/>
      <c r="QI360" s="34"/>
      <c r="QJ360" s="34"/>
      <c r="QK360" s="34"/>
      <c r="QL360" s="34"/>
      <c r="QM360" s="34"/>
      <c r="QN360" s="34"/>
      <c r="QO360" s="34"/>
      <c r="QP360" s="34"/>
      <c r="QQ360" s="34"/>
      <c r="QR360" s="34"/>
      <c r="QS360" s="34"/>
      <c r="QT360" s="34"/>
      <c r="QU360" s="34"/>
      <c r="QV360" s="34"/>
      <c r="QW360" s="34"/>
      <c r="QX360" s="34"/>
      <c r="QY360" s="34"/>
      <c r="QZ360" s="34"/>
      <c r="RA360" s="34"/>
      <c r="RB360" s="34"/>
      <c r="RC360" s="34"/>
      <c r="RD360" s="34"/>
      <c r="RE360" s="34"/>
      <c r="RF360" s="34"/>
      <c r="RG360" s="34"/>
      <c r="RH360" s="34"/>
      <c r="RI360" s="34"/>
      <c r="RJ360" s="34"/>
      <c r="RK360" s="34"/>
      <c r="RL360" s="34"/>
      <c r="RM360" s="34"/>
      <c r="RN360" s="34"/>
      <c r="RO360" s="34"/>
      <c r="RP360" s="34"/>
      <c r="RQ360" s="34"/>
      <c r="RR360" s="34"/>
      <c r="RS360" s="34"/>
      <c r="RT360" s="34"/>
      <c r="RU360" s="34"/>
      <c r="RV360" s="34"/>
      <c r="RW360" s="34"/>
      <c r="RX360" s="34"/>
      <c r="RY360" s="34"/>
      <c r="RZ360" s="34"/>
      <c r="SA360" s="34"/>
      <c r="SB360" s="34"/>
      <c r="SC360" s="34"/>
      <c r="SD360" s="34"/>
      <c r="SE360" s="34"/>
      <c r="SF360" s="34"/>
      <c r="SG360" s="34"/>
      <c r="SH360" s="34"/>
      <c r="SI360" s="34"/>
      <c r="SJ360" s="34"/>
      <c r="SK360" s="34"/>
      <c r="SL360" s="34"/>
      <c r="SM360" s="34"/>
      <c r="SN360" s="34"/>
      <c r="SO360" s="34"/>
      <c r="SP360" s="34"/>
      <c r="SQ360" s="34"/>
      <c r="SR360" s="34"/>
      <c r="SS360" s="34"/>
      <c r="ST360" s="34"/>
      <c r="SU360" s="34"/>
      <c r="SV360" s="34"/>
      <c r="SW360" s="34"/>
      <c r="SX360" s="34"/>
      <c r="SY360" s="34"/>
      <c r="SZ360" s="34"/>
      <c r="TA360" s="34"/>
      <c r="TB360" s="34"/>
      <c r="TC360" s="34"/>
      <c r="TD360" s="34"/>
      <c r="TE360" s="34"/>
      <c r="TF360" s="34"/>
      <c r="TG360" s="34"/>
      <c r="TH360" s="34"/>
      <c r="TI360" s="34"/>
      <c r="TJ360" s="34"/>
      <c r="TK360" s="34"/>
      <c r="TL360" s="34"/>
      <c r="TM360" s="34"/>
      <c r="TN360" s="34"/>
      <c r="TO360" s="34"/>
      <c r="TP360" s="34"/>
      <c r="TQ360" s="34"/>
      <c r="TR360" s="34"/>
      <c r="TS360" s="34"/>
      <c r="TT360" s="34"/>
      <c r="TU360" s="34"/>
      <c r="TV360" s="34"/>
      <c r="TW360" s="34"/>
      <c r="TX360" s="34"/>
      <c r="TY360" s="34"/>
      <c r="TZ360" s="34"/>
      <c r="UA360" s="34"/>
      <c r="UB360" s="34"/>
      <c r="UC360" s="34"/>
      <c r="UD360" s="34"/>
      <c r="UE360" s="34"/>
      <c r="UF360" s="34"/>
      <c r="UG360" s="34"/>
      <c r="UH360" s="34"/>
      <c r="UI360" s="34"/>
      <c r="UJ360" s="34"/>
      <c r="UK360" s="34"/>
      <c r="UL360" s="34"/>
      <c r="UM360" s="34"/>
      <c r="UN360" s="34"/>
      <c r="UO360" s="34"/>
      <c r="UP360" s="34"/>
      <c r="UQ360" s="34"/>
      <c r="UR360" s="34"/>
      <c r="US360" s="34"/>
      <c r="UT360" s="34"/>
      <c r="UU360" s="34"/>
      <c r="UV360" s="34"/>
      <c r="UW360" s="34"/>
      <c r="UX360" s="34"/>
      <c r="UY360" s="34"/>
      <c r="UZ360" s="34"/>
      <c r="VA360" s="34"/>
      <c r="VB360" s="34"/>
      <c r="VC360" s="34"/>
      <c r="VD360" s="34"/>
      <c r="VE360" s="34"/>
      <c r="VF360" s="34"/>
      <c r="VG360" s="34"/>
      <c r="VH360" s="34"/>
      <c r="VI360" s="34"/>
      <c r="VJ360" s="34"/>
      <c r="VK360" s="34"/>
      <c r="VL360" s="34"/>
      <c r="VM360" s="34"/>
      <c r="VN360" s="34"/>
      <c r="VO360" s="34"/>
      <c r="VP360" s="34"/>
      <c r="VQ360" s="34"/>
      <c r="VR360" s="34"/>
      <c r="VS360" s="34"/>
      <c r="VT360" s="34"/>
      <c r="VU360" s="34"/>
      <c r="VV360" s="34"/>
      <c r="VW360" s="34"/>
      <c r="VX360" s="34"/>
      <c r="VY360" s="34"/>
      <c r="VZ360" s="34"/>
      <c r="WA360" s="34"/>
      <c r="WB360" s="34"/>
      <c r="WC360" s="34"/>
      <c r="WD360" s="34"/>
      <c r="WE360" s="34"/>
      <c r="WF360" s="34"/>
      <c r="WG360" s="34"/>
      <c r="WH360" s="34"/>
      <c r="WI360" s="34"/>
      <c r="WJ360" s="34"/>
      <c r="WK360" s="34"/>
      <c r="WL360" s="34"/>
      <c r="WM360" s="34"/>
      <c r="WN360" s="34"/>
      <c r="WO360" s="34"/>
      <c r="WP360" s="34"/>
      <c r="WQ360" s="34"/>
      <c r="WR360" s="34"/>
      <c r="WS360" s="34"/>
      <c r="WT360" s="34"/>
      <c r="WU360" s="34"/>
      <c r="WV360" s="34"/>
      <c r="WW360" s="34"/>
      <c r="WX360" s="34"/>
      <c r="WY360" s="34"/>
      <c r="WZ360" s="34"/>
      <c r="XA360" s="34"/>
      <c r="XB360" s="34"/>
      <c r="XC360" s="34"/>
      <c r="XD360" s="34"/>
      <c r="XE360" s="34"/>
      <c r="XF360" s="34"/>
      <c r="XG360" s="34"/>
      <c r="XH360" s="34"/>
      <c r="XI360" s="34"/>
      <c r="XJ360" s="34"/>
      <c r="XK360" s="34"/>
      <c r="XL360" s="34"/>
      <c r="XM360" s="34"/>
      <c r="XN360" s="34"/>
      <c r="XO360" s="34"/>
      <c r="XP360" s="34"/>
      <c r="XQ360" s="34"/>
      <c r="XR360" s="34"/>
      <c r="XS360" s="34"/>
      <c r="XT360" s="34"/>
      <c r="XU360" s="34"/>
      <c r="XV360" s="34"/>
      <c r="XW360" s="34"/>
      <c r="XX360" s="34"/>
      <c r="XY360" s="34"/>
      <c r="XZ360" s="34"/>
      <c r="YA360" s="34"/>
      <c r="YB360" s="34"/>
      <c r="YC360" s="34"/>
      <c r="YD360" s="34"/>
      <c r="YE360" s="34"/>
      <c r="YF360" s="34"/>
      <c r="YG360" s="34"/>
      <c r="YH360" s="34"/>
      <c r="YI360" s="34"/>
      <c r="YJ360" s="34"/>
      <c r="YK360" s="34"/>
      <c r="YL360" s="34"/>
      <c r="YM360" s="34"/>
      <c r="YN360" s="34"/>
      <c r="YO360" s="34"/>
      <c r="YP360" s="34"/>
      <c r="YQ360" s="34"/>
      <c r="YR360" s="34"/>
      <c r="YS360" s="34"/>
      <c r="YT360" s="34"/>
      <c r="YU360" s="34"/>
      <c r="YV360" s="34"/>
      <c r="YW360" s="34"/>
      <c r="YX360" s="34"/>
      <c r="YY360" s="34"/>
      <c r="YZ360" s="34"/>
      <c r="ZA360" s="34"/>
      <c r="ZB360" s="34"/>
      <c r="ZC360" s="34"/>
      <c r="ZD360" s="34"/>
      <c r="ZE360" s="34"/>
      <c r="ZF360" s="34"/>
      <c r="ZG360" s="34"/>
      <c r="ZH360" s="34"/>
      <c r="ZI360" s="34"/>
      <c r="ZJ360" s="34"/>
      <c r="ZK360" s="34"/>
      <c r="ZL360" s="34"/>
      <c r="ZM360" s="34"/>
      <c r="ZN360" s="34"/>
      <c r="ZO360" s="34"/>
      <c r="ZP360" s="34"/>
      <c r="ZQ360" s="34"/>
      <c r="ZR360" s="34"/>
      <c r="ZS360" s="34"/>
      <c r="ZT360" s="34"/>
      <c r="ZU360" s="34"/>
      <c r="ZV360" s="34"/>
      <c r="ZW360" s="34"/>
      <c r="ZX360" s="34"/>
      <c r="ZY360" s="34"/>
      <c r="ZZ360" s="34"/>
      <c r="AAA360" s="34"/>
      <c r="AAB360" s="34"/>
      <c r="AAC360" s="34"/>
      <c r="AAD360" s="34"/>
      <c r="AAE360" s="34"/>
      <c r="AAF360" s="34"/>
      <c r="AAG360" s="34"/>
      <c r="AAH360" s="34"/>
      <c r="AAI360" s="34"/>
      <c r="AAJ360" s="34"/>
      <c r="AAK360" s="34"/>
      <c r="AAL360" s="34"/>
      <c r="AAM360" s="34"/>
      <c r="AAN360" s="34"/>
      <c r="AAO360" s="34"/>
      <c r="AAP360" s="34"/>
      <c r="AAQ360" s="34"/>
      <c r="AAR360" s="34"/>
      <c r="AAS360" s="34"/>
      <c r="AAT360" s="34"/>
      <c r="AAU360" s="34"/>
      <c r="AAV360" s="34"/>
      <c r="AAW360" s="34"/>
      <c r="AAX360" s="34"/>
      <c r="AAY360" s="34"/>
      <c r="AAZ360" s="34"/>
      <c r="ABA360" s="34"/>
      <c r="ABB360" s="34"/>
      <c r="ABC360" s="34"/>
      <c r="ABD360" s="34"/>
      <c r="ABE360" s="34"/>
      <c r="ABF360" s="34"/>
      <c r="ABG360" s="34"/>
      <c r="ABH360" s="34"/>
      <c r="ABI360" s="34"/>
      <c r="ABJ360" s="34"/>
      <c r="ABK360" s="34"/>
      <c r="ABL360" s="34"/>
      <c r="ABM360" s="34"/>
      <c r="ABN360" s="34"/>
      <c r="ABO360" s="34"/>
      <c r="ABP360" s="34"/>
      <c r="ABQ360" s="34"/>
      <c r="ABR360" s="34"/>
      <c r="ABS360" s="34"/>
      <c r="ABT360" s="34"/>
      <c r="ABU360" s="34"/>
      <c r="ABV360" s="34"/>
      <c r="ABW360" s="34"/>
      <c r="ABX360" s="34"/>
      <c r="ABY360" s="34"/>
      <c r="ABZ360" s="34"/>
      <c r="ACA360" s="34"/>
      <c r="ACB360" s="34"/>
      <c r="ACC360" s="34"/>
      <c r="ACD360" s="34"/>
      <c r="ACE360" s="34"/>
      <c r="ACF360" s="34"/>
      <c r="ACG360" s="34"/>
      <c r="ACH360" s="34"/>
      <c r="ACI360" s="34"/>
      <c r="ACJ360" s="34"/>
      <c r="ACK360" s="34"/>
      <c r="ACL360" s="34"/>
      <c r="ACM360" s="34"/>
      <c r="ACN360" s="34"/>
      <c r="ACO360" s="34"/>
      <c r="ACP360" s="34"/>
      <c r="ACQ360" s="34"/>
      <c r="ACR360" s="34"/>
      <c r="ACS360" s="34"/>
      <c r="ACT360" s="34"/>
      <c r="ACU360" s="34"/>
      <c r="ACV360" s="34"/>
      <c r="ACW360" s="34"/>
      <c r="ACX360" s="34"/>
      <c r="ACY360" s="34"/>
      <c r="ACZ360" s="34"/>
      <c r="ADA360" s="34"/>
      <c r="ADB360" s="34"/>
      <c r="ADC360" s="34"/>
      <c r="ADD360" s="34"/>
      <c r="ADE360" s="34"/>
      <c r="ADF360" s="34"/>
      <c r="ADG360" s="34"/>
      <c r="ADH360" s="34"/>
      <c r="ADI360" s="34"/>
      <c r="ADJ360" s="34"/>
      <c r="ADK360" s="34"/>
      <c r="ADL360" s="34"/>
      <c r="ADM360" s="34"/>
      <c r="ADN360" s="34"/>
      <c r="ADO360" s="34"/>
      <c r="ADP360" s="34"/>
      <c r="ADQ360" s="34"/>
      <c r="ADR360" s="34"/>
      <c r="ADS360" s="34"/>
      <c r="ADT360" s="34"/>
      <c r="ADU360" s="34"/>
      <c r="ADV360" s="34"/>
      <c r="ADW360" s="34"/>
      <c r="ADX360" s="34"/>
      <c r="ADY360" s="34"/>
      <c r="ADZ360" s="34"/>
      <c r="AEA360" s="34"/>
      <c r="AEB360" s="34"/>
      <c r="AEC360" s="34"/>
      <c r="AED360" s="34"/>
      <c r="AEE360" s="34"/>
      <c r="AEF360" s="34"/>
      <c r="AEG360" s="34"/>
      <c r="AEH360" s="34"/>
      <c r="AEI360" s="34"/>
      <c r="AEJ360" s="34"/>
      <c r="AEK360" s="34"/>
      <c r="AEL360" s="34"/>
      <c r="AEM360" s="34"/>
      <c r="AEN360" s="34"/>
      <c r="AEO360" s="34"/>
      <c r="AEP360" s="34"/>
      <c r="AEQ360" s="34"/>
      <c r="AER360" s="34"/>
      <c r="AES360" s="34"/>
      <c r="AET360" s="34"/>
      <c r="AEU360" s="34"/>
      <c r="AEV360" s="34"/>
      <c r="AEW360" s="34"/>
      <c r="AEX360" s="34"/>
      <c r="AEY360" s="34"/>
      <c r="AEZ360" s="34"/>
      <c r="AFA360" s="34"/>
      <c r="AFB360" s="34"/>
      <c r="AFC360" s="34"/>
      <c r="AFD360" s="34"/>
      <c r="AFE360" s="34"/>
      <c r="AFF360" s="34"/>
      <c r="AFG360" s="34"/>
      <c r="AFH360" s="34"/>
      <c r="AFI360" s="34"/>
      <c r="AFJ360" s="34"/>
      <c r="AFK360" s="34"/>
      <c r="AFL360" s="34"/>
      <c r="AFM360" s="34"/>
      <c r="AFN360" s="34"/>
      <c r="AFO360" s="34"/>
      <c r="AFP360" s="34"/>
      <c r="AFQ360" s="34"/>
      <c r="AFR360" s="34"/>
      <c r="AFS360" s="34"/>
      <c r="AFT360" s="34"/>
      <c r="AFU360" s="34"/>
      <c r="AFV360" s="34"/>
      <c r="AFW360" s="34"/>
      <c r="AFX360" s="34"/>
      <c r="AFY360" s="34"/>
      <c r="AFZ360" s="34"/>
      <c r="AGA360" s="34"/>
      <c r="AGB360" s="34"/>
      <c r="AGC360" s="34"/>
      <c r="AGD360" s="34"/>
      <c r="AGE360" s="34"/>
      <c r="AGF360" s="34"/>
      <c r="AGG360" s="34"/>
      <c r="AGH360" s="34"/>
      <c r="AGI360" s="34"/>
      <c r="AGJ360" s="34"/>
      <c r="AGK360" s="34"/>
      <c r="AGL360" s="34"/>
      <c r="AGM360" s="34"/>
      <c r="AGN360" s="34"/>
      <c r="AGO360" s="34"/>
      <c r="AGP360" s="34"/>
      <c r="AGQ360" s="34"/>
      <c r="AGR360" s="34"/>
      <c r="AGS360" s="34"/>
      <c r="AGT360" s="34"/>
      <c r="AGU360" s="34"/>
      <c r="AGV360" s="34"/>
      <c r="AGW360" s="34"/>
      <c r="AGX360" s="34"/>
      <c r="AGY360" s="34"/>
      <c r="AGZ360" s="34"/>
      <c r="AHA360" s="34"/>
      <c r="AHB360" s="34"/>
      <c r="AHC360" s="34"/>
      <c r="AHD360" s="34"/>
      <c r="AHE360" s="34"/>
      <c r="AHF360" s="34"/>
      <c r="AHG360" s="34"/>
      <c r="AHH360" s="34"/>
      <c r="AHI360" s="34"/>
      <c r="AHJ360" s="34"/>
      <c r="AHK360" s="34"/>
      <c r="AHL360" s="34"/>
      <c r="AHM360" s="34"/>
      <c r="AHN360" s="34"/>
      <c r="AHO360" s="34"/>
      <c r="AHP360" s="34"/>
      <c r="AHQ360" s="34"/>
      <c r="AHR360" s="34"/>
      <c r="AHS360" s="34"/>
      <c r="AHT360" s="34"/>
      <c r="AHU360" s="34"/>
      <c r="AHV360" s="34"/>
      <c r="AHW360" s="34"/>
      <c r="AHX360" s="34"/>
      <c r="AHY360" s="34"/>
      <c r="AHZ360" s="34"/>
      <c r="AIA360" s="34"/>
      <c r="AIB360" s="34"/>
      <c r="AIC360" s="34"/>
      <c r="AID360" s="34"/>
      <c r="AIE360" s="34"/>
      <c r="AIF360" s="34"/>
      <c r="AIG360" s="34"/>
      <c r="AIH360" s="34"/>
      <c r="AII360" s="34"/>
      <c r="AIJ360" s="34"/>
      <c r="AIK360" s="34"/>
      <c r="AIL360" s="34"/>
      <c r="AIM360" s="34"/>
      <c r="AIN360" s="34"/>
      <c r="AIO360" s="34"/>
      <c r="AIP360" s="34"/>
      <c r="AIQ360" s="34"/>
      <c r="AIR360" s="34"/>
      <c r="AIS360" s="34"/>
      <c r="AIT360" s="34"/>
      <c r="AIU360" s="34"/>
      <c r="AIV360" s="34"/>
      <c r="AIW360" s="34"/>
      <c r="AIX360" s="34"/>
      <c r="AIY360" s="34"/>
      <c r="AIZ360" s="34"/>
      <c r="AJA360" s="34"/>
      <c r="AJB360" s="34"/>
      <c r="AJC360" s="34"/>
      <c r="AJD360" s="34"/>
      <c r="AJE360" s="34"/>
      <c r="AJF360" s="34"/>
      <c r="AJG360" s="34"/>
      <c r="AJH360" s="34"/>
      <c r="AJI360" s="34"/>
      <c r="AJJ360" s="34"/>
      <c r="AJK360" s="34"/>
      <c r="AJL360" s="34"/>
      <c r="AJM360" s="34"/>
      <c r="AJN360" s="34"/>
      <c r="AJO360" s="34"/>
      <c r="AJP360" s="34"/>
      <c r="AJQ360" s="34"/>
      <c r="AJR360" s="34"/>
      <c r="AJS360" s="34"/>
      <c r="AJT360" s="34"/>
      <c r="AJU360" s="34"/>
      <c r="AJV360" s="34"/>
      <c r="AJW360" s="34"/>
      <c r="AJX360" s="34"/>
      <c r="AJY360" s="34"/>
      <c r="AJZ360" s="34"/>
      <c r="AKA360" s="34"/>
      <c r="AKB360" s="34"/>
      <c r="AKC360" s="34"/>
      <c r="AKD360" s="34"/>
      <c r="AKE360" s="34"/>
      <c r="AKF360" s="34"/>
      <c r="AKG360" s="34"/>
      <c r="AKH360" s="34"/>
      <c r="AKI360" s="34"/>
      <c r="AKJ360" s="34"/>
      <c r="AKK360" s="34"/>
      <c r="AKL360" s="34"/>
      <c r="AKM360" s="34"/>
      <c r="AKN360" s="34"/>
      <c r="AKO360" s="34"/>
      <c r="AKP360" s="34"/>
      <c r="AKQ360" s="34"/>
      <c r="AKR360" s="34"/>
      <c r="AKS360" s="34"/>
      <c r="AKT360" s="34"/>
      <c r="AKU360" s="34"/>
      <c r="AKV360" s="34"/>
      <c r="AKW360" s="34"/>
      <c r="AKX360" s="34"/>
      <c r="AKY360" s="34"/>
      <c r="AKZ360" s="34"/>
      <c r="ALA360" s="34"/>
      <c r="ALB360" s="34"/>
      <c r="ALC360" s="34"/>
      <c r="ALD360" s="34"/>
      <c r="ALE360" s="34"/>
      <c r="ALF360" s="34"/>
      <c r="ALG360" s="34"/>
      <c r="ALH360" s="34"/>
      <c r="ALI360" s="34"/>
      <c r="ALJ360" s="34"/>
      <c r="ALK360" s="34"/>
      <c r="ALL360" s="34"/>
      <c r="ALM360" s="34"/>
      <c r="ALN360" s="34"/>
      <c r="ALO360" s="34"/>
      <c r="ALP360" s="34"/>
      <c r="ALQ360" s="34"/>
      <c r="ALR360" s="34"/>
      <c r="ALS360" s="34"/>
      <c r="ALT360" s="34"/>
      <c r="ALU360" s="34"/>
      <c r="ALV360" s="34"/>
      <c r="ALW360" s="34"/>
      <c r="ALX360" s="34"/>
      <c r="ALY360" s="34"/>
      <c r="ALZ360" s="34"/>
      <c r="AMA360" s="34"/>
      <c r="AMB360" s="34"/>
      <c r="AMC360" s="34"/>
      <c r="AMD360" s="34"/>
      <c r="AME360" s="34"/>
      <c r="AMF360" s="34"/>
      <c r="AMG360" s="34"/>
      <c r="AMH360" s="34"/>
      <c r="AMI360" s="34"/>
      <c r="AMJ360" s="34"/>
      <c r="AMK360" s="34"/>
      <c r="AML360" s="34"/>
      <c r="AMM360" s="34"/>
      <c r="AMN360" s="34"/>
      <c r="AMO360" s="34"/>
      <c r="AMP360" s="34"/>
      <c r="AMQ360" s="34"/>
      <c r="AMR360" s="34"/>
      <c r="AMS360" s="34"/>
      <c r="AMT360" s="34"/>
      <c r="AMU360" s="34"/>
      <c r="AMV360" s="34"/>
      <c r="AMW360" s="34"/>
      <c r="AMX360" s="34"/>
      <c r="AMY360" s="34"/>
      <c r="AMZ360" s="34"/>
      <c r="ANA360" s="34"/>
      <c r="ANB360" s="34"/>
      <c r="ANC360" s="34"/>
      <c r="AND360" s="34"/>
      <c r="ANE360" s="34"/>
      <c r="ANF360" s="34"/>
      <c r="ANG360" s="34"/>
      <c r="ANH360" s="34"/>
      <c r="ANI360" s="34"/>
      <c r="ANJ360" s="34"/>
      <c r="ANK360" s="34"/>
      <c r="ANL360" s="34"/>
      <c r="ANM360" s="34"/>
      <c r="ANN360" s="34"/>
      <c r="ANO360" s="34"/>
      <c r="ANP360" s="34"/>
      <c r="ANQ360" s="34"/>
      <c r="ANR360" s="34"/>
      <c r="ANS360" s="34"/>
      <c r="ANT360" s="34"/>
      <c r="ANU360" s="34"/>
      <c r="ANV360" s="34"/>
      <c r="ANW360" s="34"/>
      <c r="ANX360" s="34"/>
      <c r="ANY360" s="34"/>
      <c r="ANZ360" s="34"/>
      <c r="AOA360" s="34"/>
      <c r="AOB360" s="34"/>
      <c r="AOC360" s="34"/>
      <c r="AOD360" s="34"/>
      <c r="AOE360" s="34"/>
      <c r="AOF360" s="34"/>
      <c r="AOG360" s="34"/>
      <c r="AOH360" s="34"/>
      <c r="AOI360" s="34"/>
      <c r="AOJ360" s="34"/>
      <c r="AOK360" s="34"/>
      <c r="AOL360" s="34"/>
      <c r="AOM360" s="34"/>
      <c r="AON360" s="34"/>
      <c r="AOO360" s="34"/>
      <c r="AOP360" s="34"/>
      <c r="AOQ360" s="34"/>
      <c r="AOR360" s="34"/>
      <c r="AOS360" s="34"/>
      <c r="AOT360" s="34"/>
      <c r="AOU360" s="34"/>
      <c r="AOV360" s="34"/>
      <c r="AOW360" s="34"/>
      <c r="AOX360" s="34"/>
      <c r="AOY360" s="34"/>
      <c r="AOZ360" s="34"/>
      <c r="APA360" s="34"/>
      <c r="APB360" s="34"/>
      <c r="APC360" s="34"/>
      <c r="APD360" s="34"/>
      <c r="APE360" s="34"/>
      <c r="APF360" s="34"/>
      <c r="APG360" s="34"/>
      <c r="APH360" s="34"/>
      <c r="API360" s="34"/>
      <c r="APJ360" s="34"/>
      <c r="APK360" s="34"/>
      <c r="APL360" s="34"/>
      <c r="APM360" s="34"/>
      <c r="APN360" s="34"/>
      <c r="APO360" s="34"/>
      <c r="APP360" s="34"/>
      <c r="APQ360" s="34"/>
      <c r="APR360" s="34"/>
      <c r="APS360" s="34"/>
      <c r="APT360" s="34"/>
      <c r="APU360" s="34"/>
      <c r="APV360" s="34"/>
      <c r="APW360" s="34"/>
      <c r="APX360" s="34"/>
      <c r="APY360" s="34"/>
      <c r="APZ360" s="34"/>
      <c r="AQA360" s="34"/>
      <c r="AQB360" s="34"/>
      <c r="AQC360" s="34"/>
      <c r="AQD360" s="34"/>
      <c r="AQE360" s="34"/>
      <c r="AQF360" s="34"/>
      <c r="AQG360" s="34"/>
      <c r="AQH360" s="34"/>
      <c r="AQI360" s="34"/>
      <c r="AQJ360" s="34"/>
      <c r="AQK360" s="34"/>
      <c r="AQL360" s="34"/>
      <c r="AQM360" s="34"/>
      <c r="AQN360" s="34"/>
      <c r="AQO360" s="34"/>
      <c r="AQP360" s="34"/>
      <c r="AQQ360" s="34"/>
      <c r="AQR360" s="34"/>
      <c r="AQS360" s="34"/>
      <c r="AQT360" s="34"/>
      <c r="AQU360" s="34"/>
      <c r="AQV360" s="34"/>
      <c r="AQW360" s="34"/>
      <c r="AQX360" s="34"/>
      <c r="AQY360" s="34"/>
      <c r="AQZ360" s="34"/>
      <c r="ARA360" s="34"/>
      <c r="ARB360" s="34"/>
      <c r="ARC360" s="34"/>
      <c r="ARD360" s="34"/>
      <c r="ARE360" s="34"/>
      <c r="ARF360" s="34"/>
      <c r="ARG360" s="34"/>
      <c r="ARH360" s="34"/>
      <c r="ARI360" s="34"/>
      <c r="ARJ360" s="34"/>
      <c r="ARK360" s="34"/>
      <c r="ARL360" s="34"/>
      <c r="ARM360" s="34"/>
      <c r="ARN360" s="34"/>
      <c r="ARO360" s="34"/>
      <c r="ARP360" s="34"/>
      <c r="ARQ360" s="34"/>
      <c r="ARR360" s="34"/>
      <c r="ARS360" s="34"/>
      <c r="ART360" s="34"/>
      <c r="ARU360" s="34"/>
      <c r="ARV360" s="34"/>
      <c r="ARW360" s="34"/>
      <c r="ARX360" s="34"/>
      <c r="ARY360" s="34"/>
      <c r="ARZ360" s="34"/>
      <c r="ASA360" s="34"/>
      <c r="ASB360" s="34"/>
      <c r="ASC360" s="34"/>
      <c r="ASD360" s="34"/>
      <c r="ASE360" s="34"/>
      <c r="ASF360" s="34"/>
      <c r="ASG360" s="34"/>
      <c r="ASH360" s="34"/>
      <c r="ASI360" s="34"/>
      <c r="ASJ360" s="34"/>
      <c r="ASK360" s="34"/>
      <c r="ASL360" s="34"/>
      <c r="ASM360" s="34"/>
      <c r="ASN360" s="34"/>
      <c r="ASO360" s="34"/>
      <c r="ASP360" s="34"/>
      <c r="ASQ360" s="34"/>
      <c r="ASR360" s="34"/>
      <c r="ASS360" s="34"/>
      <c r="AST360" s="34"/>
      <c r="ASU360" s="34"/>
      <c r="ASV360" s="34"/>
      <c r="ASW360" s="34"/>
      <c r="ASX360" s="34"/>
      <c r="ASY360" s="34"/>
      <c r="ASZ360" s="34"/>
      <c r="ATA360" s="34"/>
      <c r="ATB360" s="34"/>
      <c r="ATC360" s="34"/>
      <c r="ATD360" s="34"/>
      <c r="ATE360" s="34"/>
      <c r="ATF360" s="34"/>
      <c r="ATG360" s="34"/>
      <c r="ATH360" s="34"/>
      <c r="ATI360" s="34"/>
      <c r="ATJ360" s="34"/>
      <c r="ATK360" s="34"/>
      <c r="ATL360" s="34"/>
      <c r="ATM360" s="34"/>
      <c r="ATN360" s="34"/>
      <c r="ATO360" s="34"/>
      <c r="ATP360" s="34"/>
      <c r="ATQ360" s="34"/>
      <c r="ATR360" s="34"/>
      <c r="ATS360" s="34"/>
      <c r="ATT360" s="34"/>
      <c r="ATU360" s="34"/>
      <c r="ATV360" s="34"/>
      <c r="ATW360" s="34"/>
      <c r="ATX360" s="34"/>
      <c r="ATY360" s="34"/>
      <c r="ATZ360" s="34"/>
      <c r="AUA360" s="34"/>
      <c r="AUB360" s="34"/>
      <c r="AUC360" s="34"/>
      <c r="AUD360" s="34"/>
      <c r="AUE360" s="34"/>
      <c r="AUF360" s="34"/>
      <c r="AUG360" s="34"/>
      <c r="AUH360" s="34"/>
      <c r="AUI360" s="34"/>
      <c r="AUJ360" s="34"/>
      <c r="AUK360" s="34"/>
      <c r="AUL360" s="34"/>
      <c r="AUM360" s="34"/>
      <c r="AUN360" s="34"/>
      <c r="AUO360" s="34"/>
      <c r="AUP360" s="34"/>
      <c r="AUQ360" s="34"/>
      <c r="AUR360" s="34"/>
      <c r="AUS360" s="34"/>
      <c r="AUT360" s="34"/>
      <c r="AUU360" s="34"/>
      <c r="AUV360" s="34"/>
      <c r="AUW360" s="34"/>
      <c r="AUX360" s="34"/>
      <c r="AUY360" s="34"/>
      <c r="AUZ360" s="34"/>
      <c r="AVA360" s="34"/>
      <c r="AVB360" s="34"/>
      <c r="AVC360" s="34"/>
      <c r="AVD360" s="34"/>
      <c r="AVE360" s="34"/>
      <c r="AVF360" s="34"/>
      <c r="AVG360" s="34"/>
      <c r="AVH360" s="34"/>
      <c r="AVI360" s="34"/>
      <c r="AVJ360" s="34"/>
      <c r="AVK360" s="34"/>
      <c r="AVL360" s="34"/>
      <c r="AVM360" s="34"/>
      <c r="AVN360" s="34"/>
      <c r="AVO360" s="34"/>
      <c r="AVP360" s="34"/>
      <c r="AVQ360" s="34"/>
      <c r="AVR360" s="34"/>
      <c r="AVS360" s="34"/>
      <c r="AVT360" s="34"/>
      <c r="AVU360" s="34"/>
      <c r="AVV360" s="34"/>
      <c r="AVW360" s="34"/>
      <c r="AVX360" s="34"/>
      <c r="AVY360" s="34"/>
      <c r="AVZ360" s="34"/>
      <c r="AWA360" s="34"/>
      <c r="AWB360" s="34"/>
      <c r="AWC360" s="34"/>
      <c r="AWD360" s="34"/>
      <c r="AWE360" s="34"/>
      <c r="AWF360" s="34"/>
      <c r="AWG360" s="34"/>
      <c r="AWH360" s="34"/>
      <c r="AWI360" s="34"/>
      <c r="AWJ360" s="34"/>
      <c r="AWK360" s="34"/>
      <c r="AWL360" s="34"/>
      <c r="AWM360" s="34"/>
      <c r="AWN360" s="34"/>
      <c r="AWO360" s="34"/>
      <c r="AWP360" s="34"/>
      <c r="AWQ360" s="34"/>
      <c r="AWR360" s="34"/>
      <c r="AWS360" s="34"/>
      <c r="AWT360" s="34"/>
      <c r="AWU360" s="34"/>
      <c r="AWV360" s="34"/>
      <c r="AWW360" s="34"/>
      <c r="AWX360" s="34"/>
      <c r="AWY360" s="34"/>
      <c r="AWZ360" s="34"/>
      <c r="AXA360" s="34"/>
      <c r="AXB360" s="34"/>
      <c r="AXC360" s="34"/>
      <c r="AXD360" s="34"/>
      <c r="AXE360" s="34"/>
      <c r="AXF360" s="34"/>
      <c r="AXG360" s="34"/>
      <c r="AXH360" s="34"/>
      <c r="AXI360" s="34"/>
      <c r="AXJ360" s="34"/>
      <c r="AXK360" s="34"/>
      <c r="AXL360" s="34"/>
      <c r="AXM360" s="34"/>
      <c r="AXN360" s="34"/>
      <c r="AXO360" s="34"/>
      <c r="AXP360" s="34"/>
      <c r="AXQ360" s="34"/>
      <c r="AXR360" s="34"/>
      <c r="AXS360" s="34"/>
      <c r="AXT360" s="34"/>
      <c r="AXU360" s="34"/>
      <c r="AXV360" s="34"/>
      <c r="AXW360" s="34"/>
      <c r="AXX360" s="34"/>
      <c r="AXY360" s="34"/>
      <c r="AXZ360" s="34"/>
      <c r="AYA360" s="34"/>
      <c r="AYB360" s="34"/>
      <c r="AYC360" s="34"/>
      <c r="AYD360" s="34"/>
      <c r="AYE360" s="34"/>
      <c r="AYF360" s="34"/>
      <c r="AYG360" s="34"/>
      <c r="AYH360" s="34"/>
      <c r="AYI360" s="34"/>
      <c r="AYJ360" s="34"/>
      <c r="AYK360" s="34"/>
      <c r="AYL360" s="34"/>
      <c r="AYM360" s="34"/>
      <c r="AYN360" s="34"/>
      <c r="AYO360" s="34"/>
      <c r="AYP360" s="34"/>
      <c r="AYQ360" s="34"/>
      <c r="AYR360" s="34"/>
      <c r="AYS360" s="34"/>
      <c r="AYT360" s="34"/>
      <c r="AYU360" s="34"/>
      <c r="AYV360" s="34"/>
      <c r="AYW360" s="34"/>
      <c r="AYX360" s="34"/>
      <c r="AYY360" s="34"/>
      <c r="AYZ360" s="34"/>
      <c r="AZA360" s="34"/>
      <c r="AZB360" s="34"/>
      <c r="AZC360" s="34"/>
      <c r="AZD360" s="34"/>
      <c r="AZE360" s="34"/>
      <c r="AZF360" s="34"/>
      <c r="AZG360" s="34"/>
      <c r="AZH360" s="34"/>
      <c r="AZI360" s="34"/>
      <c r="AZJ360" s="34"/>
      <c r="AZK360" s="34"/>
      <c r="AZL360" s="34"/>
      <c r="AZM360" s="34"/>
      <c r="AZN360" s="34"/>
      <c r="AZO360" s="34"/>
      <c r="AZP360" s="34"/>
      <c r="AZQ360" s="34"/>
      <c r="AZR360" s="34"/>
      <c r="AZS360" s="34"/>
      <c r="AZT360" s="34"/>
      <c r="AZU360" s="34"/>
      <c r="AZV360" s="34"/>
      <c r="AZW360" s="34"/>
      <c r="AZX360" s="34"/>
      <c r="AZY360" s="34"/>
      <c r="AZZ360" s="34"/>
      <c r="BAA360" s="34"/>
      <c r="BAB360" s="34"/>
      <c r="BAC360" s="34"/>
      <c r="BAD360" s="34"/>
      <c r="BAE360" s="34"/>
      <c r="BAF360" s="34"/>
      <c r="BAG360" s="34"/>
      <c r="BAH360" s="34"/>
      <c r="BAI360" s="34"/>
      <c r="BAJ360" s="34"/>
      <c r="BAK360" s="34"/>
      <c r="BAL360" s="34"/>
      <c r="BAM360" s="34"/>
      <c r="BAN360" s="34"/>
      <c r="BAO360" s="34"/>
      <c r="BAP360" s="34"/>
      <c r="BAQ360" s="34"/>
      <c r="BAR360" s="34"/>
      <c r="BAS360" s="34"/>
      <c r="BAT360" s="34"/>
      <c r="BAU360" s="34"/>
      <c r="BAV360" s="34"/>
      <c r="BAW360" s="34"/>
      <c r="BAX360" s="34"/>
      <c r="BAY360" s="34"/>
      <c r="BAZ360" s="34"/>
      <c r="BBA360" s="34"/>
      <c r="BBB360" s="34"/>
      <c r="BBC360" s="34"/>
      <c r="BBD360" s="34"/>
      <c r="BBE360" s="34"/>
      <c r="BBF360" s="34"/>
      <c r="BBG360" s="34"/>
      <c r="BBH360" s="34"/>
      <c r="BBI360" s="34"/>
      <c r="BBJ360" s="34"/>
      <c r="BBK360" s="34"/>
      <c r="BBL360" s="34"/>
      <c r="BBM360" s="34"/>
      <c r="BBN360" s="34"/>
      <c r="BBO360" s="34"/>
      <c r="BBP360" s="34"/>
      <c r="BBQ360" s="34"/>
      <c r="BBR360" s="34"/>
      <c r="BBS360" s="34"/>
      <c r="BBT360" s="34"/>
      <c r="BBU360" s="34"/>
      <c r="BBV360" s="34"/>
      <c r="BBW360" s="34"/>
      <c r="BBX360" s="34"/>
      <c r="BBY360" s="34"/>
      <c r="BBZ360" s="34"/>
      <c r="BCA360" s="34"/>
      <c r="BCB360" s="34"/>
      <c r="BCC360" s="34"/>
      <c r="BCD360" s="34"/>
      <c r="BCE360" s="34"/>
      <c r="BCF360" s="34"/>
      <c r="BCG360" s="34"/>
      <c r="BCH360" s="34"/>
      <c r="BCI360" s="34"/>
      <c r="BCJ360" s="34"/>
      <c r="BCK360" s="34"/>
      <c r="BCL360" s="34"/>
      <c r="BCM360" s="34"/>
      <c r="BCN360" s="34"/>
      <c r="BCO360" s="34"/>
      <c r="BCP360" s="34"/>
      <c r="BCQ360" s="34"/>
      <c r="BCR360" s="34"/>
      <c r="BCS360" s="34"/>
      <c r="BCT360" s="34"/>
      <c r="BCU360" s="34"/>
      <c r="BCV360" s="34"/>
      <c r="BCW360" s="34"/>
      <c r="BCX360" s="34"/>
      <c r="BCY360" s="34"/>
      <c r="BCZ360" s="34"/>
      <c r="BDA360" s="34"/>
      <c r="BDB360" s="34"/>
      <c r="BDC360" s="34"/>
      <c r="BDD360" s="34"/>
      <c r="BDE360" s="34"/>
      <c r="BDF360" s="34"/>
      <c r="BDG360" s="34"/>
      <c r="BDH360" s="34"/>
      <c r="BDI360" s="34"/>
      <c r="BDJ360" s="34"/>
      <c r="BDK360" s="34"/>
      <c r="BDL360" s="34"/>
      <c r="BDM360" s="34"/>
      <c r="BDN360" s="34"/>
      <c r="BDO360" s="34"/>
      <c r="BDP360" s="34"/>
      <c r="BDQ360" s="34"/>
      <c r="BDR360" s="34"/>
      <c r="BDS360" s="34"/>
      <c r="BDT360" s="34"/>
      <c r="BDU360" s="34"/>
      <c r="BDV360" s="34"/>
      <c r="BDW360" s="34"/>
      <c r="BDX360" s="34"/>
      <c r="BDY360" s="34"/>
      <c r="BDZ360" s="34"/>
      <c r="BEA360" s="34"/>
      <c r="BEB360" s="34"/>
      <c r="BEC360" s="34"/>
      <c r="BED360" s="34"/>
      <c r="BEE360" s="34"/>
      <c r="BEF360" s="34"/>
      <c r="BEG360" s="34"/>
      <c r="BEH360" s="34"/>
      <c r="BEI360" s="34"/>
      <c r="BEJ360" s="34"/>
      <c r="BEK360" s="34"/>
      <c r="BEL360" s="34"/>
      <c r="BEM360" s="34"/>
      <c r="BEN360" s="34"/>
      <c r="BEO360" s="34"/>
      <c r="BEP360" s="34"/>
      <c r="BEQ360" s="34"/>
      <c r="BER360" s="34"/>
      <c r="BES360" s="34"/>
      <c r="BET360" s="34"/>
      <c r="BEU360" s="34"/>
      <c r="BEV360" s="34"/>
      <c r="BEW360" s="34"/>
      <c r="BEX360" s="34"/>
      <c r="BEY360" s="34"/>
      <c r="BEZ360" s="34"/>
      <c r="BFA360" s="34"/>
      <c r="BFB360" s="34"/>
      <c r="BFC360" s="34"/>
      <c r="BFD360" s="34"/>
      <c r="BFE360" s="34"/>
      <c r="BFF360" s="34"/>
      <c r="BFG360" s="34"/>
      <c r="BFH360" s="34"/>
      <c r="BFI360" s="34"/>
      <c r="BFJ360" s="34"/>
      <c r="BFK360" s="34"/>
      <c r="BFL360" s="34"/>
      <c r="BFM360" s="34"/>
      <c r="BFN360" s="34"/>
      <c r="BFO360" s="34"/>
      <c r="BFP360" s="34"/>
      <c r="BFQ360" s="34"/>
      <c r="BFR360" s="34"/>
      <c r="BFS360" s="34"/>
      <c r="BFT360" s="34"/>
      <c r="BFU360" s="34"/>
      <c r="BFV360" s="34"/>
      <c r="BFW360" s="34"/>
      <c r="BFX360" s="34"/>
      <c r="BFY360" s="34"/>
      <c r="BFZ360" s="34"/>
      <c r="BGA360" s="34"/>
      <c r="BGB360" s="34"/>
      <c r="BGC360" s="34"/>
      <c r="BGD360" s="34"/>
      <c r="BGE360" s="34"/>
      <c r="BGF360" s="34"/>
      <c r="BGG360" s="34"/>
      <c r="BGH360" s="34"/>
      <c r="BGI360" s="34"/>
      <c r="BGJ360" s="34"/>
      <c r="BGK360" s="34"/>
      <c r="BGL360" s="34"/>
      <c r="BGM360" s="34"/>
      <c r="BGN360" s="34"/>
      <c r="BGO360" s="34"/>
      <c r="BGP360" s="34"/>
      <c r="BGQ360" s="34"/>
      <c r="BGR360" s="34"/>
      <c r="BGS360" s="34"/>
      <c r="BGT360" s="34"/>
      <c r="BGU360" s="34"/>
      <c r="BGV360" s="34"/>
      <c r="BGW360" s="34"/>
      <c r="BGX360" s="34"/>
      <c r="BGY360" s="34"/>
      <c r="BGZ360" s="34"/>
      <c r="BHA360" s="34"/>
      <c r="BHB360" s="34"/>
      <c r="BHC360" s="34"/>
      <c r="BHD360" s="34"/>
      <c r="BHE360" s="34"/>
      <c r="BHF360" s="34"/>
      <c r="BHG360" s="34"/>
      <c r="BHH360" s="34"/>
      <c r="BHI360" s="34"/>
      <c r="BHJ360" s="34"/>
      <c r="BHK360" s="34"/>
      <c r="BHL360" s="34"/>
      <c r="BHM360" s="34"/>
      <c r="BHN360" s="34"/>
      <c r="BHO360" s="34"/>
      <c r="BHP360" s="34"/>
      <c r="BHQ360" s="34"/>
      <c r="BHR360" s="34"/>
      <c r="BHS360" s="34"/>
      <c r="BHT360" s="34"/>
      <c r="BHU360" s="34"/>
      <c r="BHV360" s="34"/>
      <c r="BHW360" s="34"/>
      <c r="BHX360" s="34"/>
      <c r="BHY360" s="34"/>
      <c r="BHZ360" s="34"/>
      <c r="BIA360" s="34"/>
      <c r="BIB360" s="34"/>
      <c r="BIC360" s="34"/>
      <c r="BID360" s="34"/>
      <c r="BIE360" s="34"/>
      <c r="BIF360" s="34"/>
      <c r="BIG360" s="34"/>
      <c r="BIH360" s="34"/>
      <c r="BII360" s="34"/>
      <c r="BIJ360" s="34"/>
      <c r="BIK360" s="34"/>
      <c r="BIL360" s="34"/>
      <c r="BIM360" s="34"/>
      <c r="BIN360" s="34"/>
      <c r="BIO360" s="34"/>
      <c r="BIP360" s="34"/>
      <c r="BIQ360" s="34"/>
      <c r="BIR360" s="34"/>
      <c r="BIS360" s="34"/>
      <c r="BIT360" s="34"/>
      <c r="BIU360" s="34"/>
      <c r="BIV360" s="34"/>
      <c r="BIW360" s="34"/>
      <c r="BIX360" s="34"/>
      <c r="BIY360" s="34"/>
      <c r="BIZ360" s="34"/>
      <c r="BJA360" s="34"/>
      <c r="BJB360" s="34"/>
      <c r="BJC360" s="34"/>
      <c r="BJD360" s="34"/>
      <c r="BJE360" s="34"/>
      <c r="BJF360" s="34"/>
      <c r="BJG360" s="34"/>
      <c r="BJH360" s="34"/>
      <c r="BJI360" s="34"/>
      <c r="BJJ360" s="34"/>
      <c r="BJK360" s="34"/>
      <c r="BJL360" s="34"/>
      <c r="BJM360" s="34"/>
      <c r="BJN360" s="34"/>
      <c r="BJO360" s="34"/>
      <c r="BJP360" s="34"/>
      <c r="BJQ360" s="34"/>
      <c r="BJR360" s="34"/>
      <c r="BJS360" s="34"/>
      <c r="BJT360" s="34"/>
      <c r="BJU360" s="34"/>
      <c r="BJV360" s="34"/>
      <c r="BJW360" s="34"/>
      <c r="BJX360" s="34"/>
      <c r="BJY360" s="34"/>
      <c r="BJZ360" s="34"/>
      <c r="BKA360" s="34"/>
      <c r="BKB360" s="34"/>
      <c r="BKC360" s="34"/>
      <c r="BKD360" s="34"/>
      <c r="BKE360" s="34"/>
      <c r="BKF360" s="34"/>
      <c r="BKG360" s="34"/>
      <c r="BKH360" s="34"/>
      <c r="BKI360" s="34"/>
      <c r="BKJ360" s="34"/>
      <c r="BKK360" s="34"/>
      <c r="BKL360" s="34"/>
      <c r="BKM360" s="34"/>
      <c r="BKN360" s="34"/>
      <c r="BKO360" s="34"/>
      <c r="BKP360" s="34"/>
      <c r="BKQ360" s="34"/>
      <c r="BKR360" s="34"/>
      <c r="BKS360" s="34"/>
      <c r="BKT360" s="34"/>
      <c r="BKU360" s="34"/>
      <c r="BKV360" s="34"/>
      <c r="BKW360" s="34"/>
      <c r="BKX360" s="34"/>
      <c r="BKY360" s="34"/>
      <c r="BKZ360" s="34"/>
      <c r="BLA360" s="34"/>
      <c r="BLB360" s="34"/>
      <c r="BLC360" s="34"/>
      <c r="BLD360" s="34"/>
      <c r="BLE360" s="34"/>
      <c r="BLF360" s="34"/>
      <c r="BLG360" s="34"/>
      <c r="BLH360" s="34"/>
      <c r="BLI360" s="34"/>
      <c r="BLJ360" s="34"/>
      <c r="BLK360" s="34"/>
      <c r="BLL360" s="34"/>
      <c r="BLM360" s="34"/>
      <c r="BLN360" s="34"/>
      <c r="BLO360" s="34"/>
      <c r="BLP360" s="34"/>
      <c r="BLQ360" s="34"/>
      <c r="BLR360" s="34"/>
      <c r="BLS360" s="34"/>
      <c r="BLT360" s="34"/>
      <c r="BLU360" s="34"/>
      <c r="BLV360" s="34"/>
      <c r="BLW360" s="34"/>
      <c r="BLX360" s="34"/>
      <c r="BLY360" s="34"/>
      <c r="BLZ360" s="34"/>
      <c r="BMA360" s="34"/>
      <c r="BMB360" s="34"/>
      <c r="BMC360" s="34"/>
      <c r="BMD360" s="34"/>
      <c r="BME360" s="34"/>
      <c r="BMF360" s="34"/>
      <c r="BMG360" s="34"/>
      <c r="BMH360" s="34"/>
      <c r="BMI360" s="34"/>
      <c r="BMJ360" s="34"/>
      <c r="BMK360" s="34"/>
      <c r="BML360" s="34"/>
      <c r="BMM360" s="34"/>
      <c r="BMN360" s="34"/>
      <c r="BMO360" s="34"/>
      <c r="BMP360" s="34"/>
      <c r="BMQ360" s="34"/>
      <c r="BMR360" s="34"/>
      <c r="BMS360" s="34"/>
      <c r="BMT360" s="34"/>
      <c r="BMU360" s="34"/>
      <c r="BMV360" s="34"/>
      <c r="BMW360" s="34"/>
      <c r="BMX360" s="34"/>
      <c r="BMY360" s="34"/>
      <c r="BMZ360" s="34"/>
      <c r="BNA360" s="34"/>
      <c r="BNB360" s="34"/>
      <c r="BNC360" s="34"/>
      <c r="BND360" s="34"/>
      <c r="BNE360" s="34"/>
      <c r="BNF360" s="34"/>
      <c r="BNG360" s="34"/>
      <c r="BNH360" s="34"/>
      <c r="BNI360" s="34"/>
      <c r="BNJ360" s="34"/>
      <c r="BNK360" s="34"/>
      <c r="BNL360" s="34"/>
      <c r="BNM360" s="34"/>
      <c r="BNN360" s="34"/>
      <c r="BNO360" s="34"/>
      <c r="BNP360" s="34"/>
      <c r="BNQ360" s="34"/>
      <c r="BNR360" s="34"/>
      <c r="BNS360" s="34"/>
      <c r="BNT360" s="34"/>
      <c r="BNU360" s="34"/>
      <c r="BNV360" s="34"/>
      <c r="BNW360" s="34"/>
      <c r="BNX360" s="34"/>
      <c r="BNY360" s="34"/>
      <c r="BNZ360" s="34"/>
      <c r="BOA360" s="34"/>
      <c r="BOB360" s="34"/>
      <c r="BOC360" s="34"/>
      <c r="BOD360" s="34"/>
      <c r="BOE360" s="34"/>
      <c r="BOF360" s="34"/>
      <c r="BOG360" s="34"/>
      <c r="BOH360" s="34"/>
      <c r="BOI360" s="34"/>
      <c r="BOJ360" s="34"/>
      <c r="BOK360" s="34"/>
      <c r="BOL360" s="34"/>
      <c r="BOM360" s="34"/>
      <c r="BON360" s="34"/>
      <c r="BOO360" s="34"/>
      <c r="BOP360" s="34"/>
      <c r="BOQ360" s="34"/>
      <c r="BOR360" s="34"/>
      <c r="BOS360" s="34"/>
      <c r="BOT360" s="34"/>
      <c r="BOU360" s="34"/>
      <c r="BOV360" s="34"/>
      <c r="BOW360" s="34"/>
      <c r="BOX360" s="34"/>
      <c r="BOY360" s="34"/>
      <c r="BOZ360" s="34"/>
      <c r="BPA360" s="34"/>
      <c r="BPB360" s="34"/>
      <c r="BPC360" s="34"/>
      <c r="BPD360" s="34"/>
      <c r="BPE360" s="34"/>
      <c r="BPF360" s="34"/>
      <c r="BPG360" s="34"/>
      <c r="BPH360" s="34"/>
      <c r="BPI360" s="34"/>
      <c r="BPJ360" s="34"/>
      <c r="BPK360" s="34"/>
      <c r="BPL360" s="34"/>
      <c r="BPM360" s="34"/>
      <c r="BPN360" s="34"/>
      <c r="BPO360" s="34"/>
      <c r="BPP360" s="34"/>
      <c r="BPQ360" s="34"/>
      <c r="BPR360" s="34"/>
      <c r="BPS360" s="34"/>
      <c r="BPT360" s="34"/>
      <c r="BPU360" s="34"/>
      <c r="BPV360" s="34"/>
      <c r="BPW360" s="34"/>
      <c r="BPX360" s="34"/>
      <c r="BPY360" s="34"/>
      <c r="BPZ360" s="34"/>
      <c r="BQA360" s="34"/>
      <c r="BQB360" s="34"/>
      <c r="BQC360" s="34"/>
      <c r="BQD360" s="34"/>
      <c r="BQE360" s="34"/>
      <c r="BQF360" s="34"/>
      <c r="BQG360" s="34"/>
      <c r="BQH360" s="34"/>
      <c r="BQI360" s="34"/>
      <c r="BQJ360" s="34"/>
      <c r="BQK360" s="34"/>
      <c r="BQL360" s="34"/>
      <c r="BQM360" s="34"/>
      <c r="BQN360" s="34"/>
      <c r="BQO360" s="34"/>
      <c r="BQP360" s="34"/>
      <c r="BQQ360" s="34"/>
      <c r="BQR360" s="34"/>
      <c r="BQS360" s="34"/>
      <c r="BQT360" s="34"/>
      <c r="BQU360" s="34"/>
      <c r="BQV360" s="34"/>
      <c r="BQW360" s="34"/>
      <c r="BQX360" s="34"/>
      <c r="BQY360" s="34"/>
      <c r="BQZ360" s="34"/>
      <c r="BRA360" s="34"/>
      <c r="BRB360" s="34"/>
      <c r="BRC360" s="34"/>
      <c r="BRD360" s="34"/>
      <c r="BRE360" s="34"/>
      <c r="BRF360" s="34"/>
      <c r="BRG360" s="34"/>
      <c r="BRH360" s="34"/>
      <c r="BRI360" s="34"/>
      <c r="BRJ360" s="34"/>
      <c r="BRK360" s="34"/>
      <c r="BRL360" s="34"/>
      <c r="BRM360" s="34"/>
      <c r="BRN360" s="34"/>
      <c r="BRO360" s="34"/>
      <c r="BRP360" s="34"/>
      <c r="BRQ360" s="34"/>
      <c r="BRR360" s="34"/>
      <c r="BRS360" s="34"/>
      <c r="BRT360" s="34"/>
      <c r="BRU360" s="34"/>
      <c r="BRV360" s="34"/>
      <c r="BRW360" s="34"/>
      <c r="BRX360" s="34"/>
      <c r="BRY360" s="34"/>
      <c r="BRZ360" s="34"/>
      <c r="BSA360" s="34"/>
      <c r="BSB360" s="34"/>
      <c r="BSC360" s="34"/>
      <c r="BSD360" s="34"/>
      <c r="BSE360" s="34"/>
      <c r="BSF360" s="34"/>
      <c r="BSG360" s="34"/>
      <c r="BSH360" s="34"/>
      <c r="BSI360" s="34"/>
      <c r="BSJ360" s="34"/>
      <c r="BSK360" s="34"/>
      <c r="BSL360" s="34"/>
      <c r="BSM360" s="34"/>
      <c r="BSN360" s="34"/>
      <c r="BSO360" s="34"/>
      <c r="BSP360" s="34"/>
      <c r="BSQ360" s="34"/>
      <c r="BSR360" s="34"/>
      <c r="BSS360" s="34"/>
      <c r="BST360" s="34"/>
      <c r="BSU360" s="34"/>
      <c r="BSV360" s="34"/>
      <c r="BSW360" s="34"/>
      <c r="BSX360" s="34"/>
      <c r="BSY360" s="34"/>
      <c r="BSZ360" s="34"/>
      <c r="BTA360" s="34"/>
      <c r="BTB360" s="34"/>
      <c r="BTC360" s="34"/>
      <c r="BTD360" s="34"/>
      <c r="BTE360" s="34"/>
      <c r="BTF360" s="34"/>
      <c r="BTG360" s="34"/>
      <c r="BTH360" s="34"/>
      <c r="BTI360" s="34"/>
      <c r="BTJ360" s="34"/>
      <c r="BTK360" s="34"/>
      <c r="BTL360" s="34"/>
      <c r="BTM360" s="34"/>
      <c r="BTN360" s="34"/>
      <c r="BTO360" s="34"/>
      <c r="BTP360" s="34"/>
      <c r="BTQ360" s="34"/>
      <c r="BTR360" s="34"/>
      <c r="BTS360" s="34"/>
      <c r="BTT360" s="34"/>
      <c r="BTU360" s="34"/>
      <c r="BTV360" s="34"/>
      <c r="BTW360" s="34"/>
      <c r="BTX360" s="34"/>
      <c r="BTY360" s="34"/>
      <c r="BTZ360" s="34"/>
      <c r="BUA360" s="34"/>
      <c r="BUB360" s="34"/>
      <c r="BUC360" s="34"/>
      <c r="BUD360" s="34"/>
      <c r="BUE360" s="34"/>
      <c r="BUF360" s="34"/>
      <c r="BUG360" s="34"/>
      <c r="BUH360" s="34"/>
      <c r="BUI360" s="34"/>
      <c r="BUJ360" s="34"/>
      <c r="BUK360" s="34"/>
      <c r="BUL360" s="34"/>
      <c r="BUM360" s="34"/>
      <c r="BUN360" s="34"/>
      <c r="BUO360" s="34"/>
      <c r="BUP360" s="34"/>
      <c r="BUQ360" s="34"/>
      <c r="BUR360" s="34"/>
      <c r="BUS360" s="34"/>
      <c r="BUT360" s="34"/>
      <c r="BUU360" s="34"/>
      <c r="BUV360" s="34"/>
      <c r="BUW360" s="34"/>
      <c r="BUX360" s="34"/>
      <c r="BUY360" s="34"/>
      <c r="BUZ360" s="34"/>
      <c r="BVA360" s="34"/>
      <c r="BVB360" s="34"/>
      <c r="BVC360" s="34"/>
      <c r="BVD360" s="34"/>
      <c r="BVE360" s="34"/>
      <c r="BVF360" s="34"/>
      <c r="BVG360" s="34"/>
      <c r="BVH360" s="34"/>
      <c r="BVI360" s="34"/>
      <c r="BVJ360" s="34"/>
      <c r="BVK360" s="34"/>
      <c r="BVL360" s="34"/>
      <c r="BVM360" s="34"/>
      <c r="BVN360" s="34"/>
      <c r="BVO360" s="34"/>
      <c r="BVP360" s="34"/>
      <c r="BVQ360" s="34"/>
      <c r="BVR360" s="34"/>
      <c r="BVS360" s="34"/>
      <c r="BVT360" s="34"/>
      <c r="BVU360" s="34"/>
      <c r="BVV360" s="34"/>
      <c r="BVW360" s="34"/>
      <c r="BVX360" s="34"/>
      <c r="BVY360" s="34"/>
      <c r="BVZ360" s="34"/>
      <c r="BWA360" s="34"/>
      <c r="BWB360" s="34"/>
      <c r="BWC360" s="34"/>
      <c r="BWD360" s="34"/>
      <c r="BWE360" s="34"/>
      <c r="BWF360" s="34"/>
      <c r="BWG360" s="34"/>
      <c r="BWH360" s="34"/>
      <c r="BWI360" s="34"/>
      <c r="BWJ360" s="34"/>
      <c r="BWK360" s="34"/>
      <c r="BWL360" s="34"/>
      <c r="BWM360" s="34"/>
      <c r="BWN360" s="34"/>
      <c r="BWO360" s="34"/>
      <c r="BWP360" s="34"/>
      <c r="BWQ360" s="34"/>
      <c r="BWR360" s="34"/>
      <c r="BWS360" s="34"/>
      <c r="BWT360" s="34"/>
      <c r="BWU360" s="34"/>
      <c r="BWV360" s="34"/>
      <c r="BWW360" s="34"/>
      <c r="BWX360" s="34"/>
      <c r="BWY360" s="34"/>
      <c r="BWZ360" s="34"/>
      <c r="BXA360" s="34"/>
      <c r="BXB360" s="34"/>
      <c r="BXC360" s="34"/>
      <c r="BXD360" s="34"/>
      <c r="BXE360" s="34"/>
      <c r="BXF360" s="34"/>
      <c r="BXG360" s="34"/>
      <c r="BXH360" s="34"/>
      <c r="BXI360" s="34"/>
      <c r="BXJ360" s="34"/>
      <c r="BXK360" s="34"/>
      <c r="BXL360" s="34"/>
      <c r="BXM360" s="34"/>
      <c r="BXN360" s="34"/>
      <c r="BXO360" s="34"/>
      <c r="BXP360" s="34"/>
      <c r="BXQ360" s="34"/>
      <c r="BXR360" s="34"/>
      <c r="BXS360" s="34"/>
      <c r="BXT360" s="34"/>
      <c r="BXU360" s="34"/>
      <c r="BXV360" s="34"/>
      <c r="BXW360" s="34"/>
      <c r="BXX360" s="34"/>
      <c r="BXY360" s="34"/>
      <c r="BXZ360" s="34"/>
      <c r="BYA360" s="34"/>
      <c r="BYB360" s="34"/>
      <c r="BYC360" s="34"/>
      <c r="BYD360" s="34"/>
      <c r="BYE360" s="34"/>
      <c r="BYF360" s="34"/>
      <c r="BYG360" s="34"/>
      <c r="BYH360" s="34"/>
      <c r="BYI360" s="34"/>
      <c r="BYJ360" s="34"/>
      <c r="BYK360" s="34"/>
      <c r="BYL360" s="34"/>
      <c r="BYM360" s="34"/>
      <c r="BYN360" s="34"/>
      <c r="BYO360" s="34"/>
      <c r="BYP360" s="34"/>
      <c r="BYQ360" s="34"/>
      <c r="BYR360" s="34"/>
      <c r="BYS360" s="34"/>
      <c r="BYT360" s="34"/>
      <c r="BYU360" s="34"/>
      <c r="BYV360" s="34"/>
      <c r="BYW360" s="34"/>
      <c r="BYX360" s="34"/>
      <c r="BYY360" s="34"/>
      <c r="BYZ360" s="34"/>
      <c r="BZA360" s="34"/>
      <c r="BZB360" s="34"/>
      <c r="BZC360" s="34"/>
      <c r="BZD360" s="34"/>
      <c r="BZE360" s="34"/>
      <c r="BZF360" s="34"/>
      <c r="BZG360" s="34"/>
      <c r="BZH360" s="34"/>
      <c r="BZI360" s="34"/>
      <c r="BZJ360" s="34"/>
      <c r="BZK360" s="34"/>
      <c r="BZL360" s="34"/>
      <c r="BZM360" s="34"/>
      <c r="BZN360" s="34"/>
      <c r="BZO360" s="34"/>
      <c r="BZP360" s="34"/>
      <c r="BZQ360" s="34"/>
      <c r="BZR360" s="34"/>
      <c r="BZS360" s="34"/>
      <c r="BZT360" s="34"/>
      <c r="BZU360" s="34"/>
      <c r="BZV360" s="34"/>
      <c r="BZW360" s="34"/>
      <c r="BZX360" s="34"/>
      <c r="BZY360" s="34"/>
      <c r="BZZ360" s="34"/>
      <c r="CAA360" s="34"/>
      <c r="CAB360" s="34"/>
      <c r="CAC360" s="34"/>
      <c r="CAD360" s="34"/>
      <c r="CAE360" s="34"/>
      <c r="CAF360" s="34"/>
      <c r="CAG360" s="34"/>
      <c r="CAH360" s="34"/>
      <c r="CAI360" s="34"/>
      <c r="CAJ360" s="34"/>
      <c r="CAK360" s="34"/>
      <c r="CAL360" s="34"/>
      <c r="CAM360" s="34"/>
      <c r="CAN360" s="34"/>
      <c r="CAO360" s="34"/>
      <c r="CAP360" s="34"/>
      <c r="CAQ360" s="34"/>
      <c r="CAR360" s="34"/>
      <c r="CAS360" s="34"/>
      <c r="CAT360" s="34"/>
      <c r="CAU360" s="34"/>
      <c r="CAV360" s="34"/>
      <c r="CAW360" s="34"/>
      <c r="CAX360" s="34"/>
      <c r="CAY360" s="34"/>
      <c r="CAZ360" s="34"/>
      <c r="CBA360" s="34"/>
      <c r="CBB360" s="34"/>
      <c r="CBC360" s="34"/>
      <c r="CBD360" s="34"/>
      <c r="CBE360" s="34"/>
      <c r="CBF360" s="34"/>
      <c r="CBG360" s="34"/>
      <c r="CBH360" s="34"/>
      <c r="CBI360" s="34"/>
      <c r="CBJ360" s="34"/>
      <c r="CBK360" s="34"/>
      <c r="CBL360" s="34"/>
      <c r="CBM360" s="34"/>
      <c r="CBN360" s="34"/>
      <c r="CBO360" s="34"/>
      <c r="CBP360" s="34"/>
      <c r="CBQ360" s="34"/>
      <c r="CBR360" s="34"/>
      <c r="CBS360" s="34"/>
      <c r="CBT360" s="34"/>
      <c r="CBU360" s="34"/>
      <c r="CBV360" s="34"/>
      <c r="CBW360" s="34"/>
      <c r="CBX360" s="34"/>
      <c r="CBY360" s="34"/>
      <c r="CBZ360" s="34"/>
      <c r="CCA360" s="34"/>
      <c r="CCB360" s="34"/>
      <c r="CCC360" s="34"/>
      <c r="CCD360" s="34"/>
      <c r="CCE360" s="34"/>
      <c r="CCF360" s="34"/>
      <c r="CCG360" s="34"/>
      <c r="CCH360" s="34"/>
      <c r="CCI360" s="34"/>
      <c r="CCJ360" s="34"/>
      <c r="CCK360" s="34"/>
      <c r="CCL360" s="34"/>
      <c r="CCM360" s="34"/>
      <c r="CCN360" s="34"/>
      <c r="CCO360" s="34"/>
      <c r="CCP360" s="34"/>
      <c r="CCQ360" s="34"/>
      <c r="CCR360" s="34"/>
      <c r="CCS360" s="34"/>
      <c r="CCT360" s="34"/>
      <c r="CCU360" s="34"/>
      <c r="CCV360" s="34"/>
      <c r="CCW360" s="34"/>
      <c r="CCX360" s="34"/>
      <c r="CCY360" s="34"/>
      <c r="CCZ360" s="34"/>
      <c r="CDA360" s="34"/>
      <c r="CDB360" s="34"/>
      <c r="CDC360" s="34"/>
      <c r="CDD360" s="34"/>
      <c r="CDE360" s="34"/>
      <c r="CDF360" s="34"/>
      <c r="CDG360" s="34"/>
      <c r="CDH360" s="34"/>
      <c r="CDI360" s="34"/>
      <c r="CDJ360" s="34"/>
      <c r="CDK360" s="34"/>
      <c r="CDL360" s="34"/>
      <c r="CDM360" s="34"/>
      <c r="CDN360" s="34"/>
      <c r="CDO360" s="34"/>
      <c r="CDP360" s="34"/>
      <c r="CDQ360" s="34"/>
      <c r="CDR360" s="34"/>
      <c r="CDS360" s="34"/>
      <c r="CDT360" s="34"/>
      <c r="CDU360" s="34"/>
      <c r="CDV360" s="34"/>
      <c r="CDW360" s="34"/>
      <c r="CDX360" s="34"/>
      <c r="CDY360" s="34"/>
      <c r="CDZ360" s="34"/>
      <c r="CEA360" s="34"/>
      <c r="CEB360" s="34"/>
      <c r="CEC360" s="34"/>
      <c r="CED360" s="34"/>
      <c r="CEE360" s="34"/>
      <c r="CEF360" s="34"/>
      <c r="CEG360" s="34"/>
      <c r="CEH360" s="34"/>
      <c r="CEI360" s="34"/>
      <c r="CEJ360" s="34"/>
      <c r="CEK360" s="34"/>
      <c r="CEL360" s="34"/>
      <c r="CEM360" s="34"/>
      <c r="CEN360" s="34"/>
      <c r="CEO360" s="34"/>
      <c r="CEP360" s="34"/>
      <c r="CEQ360" s="34"/>
      <c r="CER360" s="34"/>
      <c r="CES360" s="34"/>
      <c r="CET360" s="34"/>
      <c r="CEU360" s="34"/>
      <c r="CEV360" s="34"/>
      <c r="CEW360" s="34"/>
      <c r="CEX360" s="34"/>
      <c r="CEY360" s="34"/>
      <c r="CEZ360" s="34"/>
      <c r="CFA360" s="34"/>
      <c r="CFB360" s="34"/>
      <c r="CFC360" s="34"/>
      <c r="CFD360" s="34"/>
      <c r="CFE360" s="34"/>
      <c r="CFF360" s="34"/>
      <c r="CFG360" s="34"/>
      <c r="CFH360" s="34"/>
      <c r="CFI360" s="34"/>
      <c r="CFJ360" s="34"/>
      <c r="CFK360" s="34"/>
      <c r="CFL360" s="34"/>
      <c r="CFM360" s="34"/>
      <c r="CFN360" s="34"/>
      <c r="CFO360" s="34"/>
      <c r="CFP360" s="34"/>
      <c r="CFQ360" s="34"/>
      <c r="CFR360" s="34"/>
      <c r="CFS360" s="34"/>
      <c r="CFT360" s="34"/>
      <c r="CFU360" s="34"/>
      <c r="CFV360" s="34"/>
      <c r="CFW360" s="34"/>
      <c r="CFX360" s="34"/>
      <c r="CFY360" s="34"/>
      <c r="CFZ360" s="34"/>
      <c r="CGA360" s="34"/>
      <c r="CGB360" s="34"/>
      <c r="CGC360" s="34"/>
      <c r="CGD360" s="34"/>
      <c r="CGE360" s="34"/>
      <c r="CGF360" s="34"/>
      <c r="CGG360" s="34"/>
      <c r="CGH360" s="34"/>
      <c r="CGI360" s="34"/>
      <c r="CGJ360" s="34"/>
      <c r="CGK360" s="34"/>
      <c r="CGL360" s="34"/>
      <c r="CGM360" s="34"/>
      <c r="CGN360" s="34"/>
      <c r="CGO360" s="34"/>
      <c r="CGP360" s="34"/>
      <c r="CGQ360" s="34"/>
      <c r="CGR360" s="34"/>
      <c r="CGS360" s="34"/>
      <c r="CGT360" s="34"/>
      <c r="CGU360" s="34"/>
      <c r="CGV360" s="34"/>
      <c r="CGW360" s="34"/>
      <c r="CGX360" s="34"/>
      <c r="CGY360" s="34"/>
      <c r="CGZ360" s="34"/>
      <c r="CHA360" s="34"/>
      <c r="CHB360" s="34"/>
      <c r="CHC360" s="34"/>
      <c r="CHD360" s="34"/>
      <c r="CHE360" s="34"/>
      <c r="CHF360" s="34"/>
      <c r="CHG360" s="34"/>
      <c r="CHH360" s="34"/>
      <c r="CHI360" s="34"/>
      <c r="CHJ360" s="34"/>
      <c r="CHK360" s="34"/>
      <c r="CHL360" s="34"/>
      <c r="CHM360" s="34"/>
      <c r="CHN360" s="34"/>
      <c r="CHO360" s="34"/>
      <c r="CHP360" s="34"/>
      <c r="CHQ360" s="34"/>
      <c r="CHR360" s="34"/>
      <c r="CHS360" s="34"/>
      <c r="CHT360" s="34"/>
      <c r="CHU360" s="34"/>
      <c r="CHV360" s="34"/>
      <c r="CHW360" s="34"/>
      <c r="CHX360" s="34"/>
      <c r="CHY360" s="34"/>
      <c r="CHZ360" s="34"/>
      <c r="CIA360" s="34"/>
      <c r="CIB360" s="34"/>
      <c r="CIC360" s="34"/>
      <c r="CID360" s="34"/>
      <c r="CIE360" s="34"/>
      <c r="CIF360" s="34"/>
      <c r="CIG360" s="34"/>
      <c r="CIH360" s="34"/>
      <c r="CII360" s="34"/>
      <c r="CIJ360" s="34"/>
      <c r="CIK360" s="34"/>
      <c r="CIL360" s="34"/>
      <c r="CIM360" s="34"/>
      <c r="CIN360" s="34"/>
      <c r="CIO360" s="34"/>
      <c r="CIP360" s="34"/>
      <c r="CIQ360" s="34"/>
      <c r="CIR360" s="34"/>
      <c r="CIS360" s="34"/>
      <c r="CIT360" s="34"/>
      <c r="CIU360" s="34"/>
      <c r="CIV360" s="34"/>
      <c r="CIW360" s="34"/>
      <c r="CIX360" s="34"/>
      <c r="CIY360" s="34"/>
      <c r="CIZ360" s="34"/>
      <c r="CJA360" s="34"/>
      <c r="CJB360" s="34"/>
      <c r="CJC360" s="34"/>
      <c r="CJD360" s="34"/>
      <c r="CJE360" s="34"/>
      <c r="CJF360" s="34"/>
      <c r="CJG360" s="34"/>
      <c r="CJH360" s="34"/>
      <c r="CJI360" s="34"/>
      <c r="CJJ360" s="34"/>
      <c r="CJK360" s="34"/>
      <c r="CJL360" s="34"/>
      <c r="CJM360" s="34"/>
      <c r="CJN360" s="34"/>
      <c r="CJO360" s="34"/>
      <c r="CJP360" s="34"/>
      <c r="CJQ360" s="34"/>
      <c r="CJR360" s="34"/>
      <c r="CJS360" s="34"/>
      <c r="CJT360" s="34"/>
      <c r="CJU360" s="34"/>
      <c r="CJV360" s="34"/>
      <c r="CJW360" s="34"/>
      <c r="CJX360" s="34"/>
      <c r="CJY360" s="34"/>
      <c r="CJZ360" s="34"/>
      <c r="CKA360" s="34"/>
      <c r="CKB360" s="34"/>
      <c r="CKC360" s="34"/>
      <c r="CKD360" s="34"/>
      <c r="CKE360" s="34"/>
      <c r="CKF360" s="34"/>
      <c r="CKG360" s="34"/>
      <c r="CKH360" s="34"/>
      <c r="CKI360" s="34"/>
      <c r="CKJ360" s="34"/>
      <c r="CKK360" s="34"/>
      <c r="CKL360" s="34"/>
      <c r="CKM360" s="34"/>
      <c r="CKN360" s="34"/>
      <c r="CKO360" s="34"/>
      <c r="CKP360" s="34"/>
      <c r="CKQ360" s="34"/>
      <c r="CKR360" s="34"/>
      <c r="CKS360" s="34"/>
      <c r="CKT360" s="34"/>
      <c r="CKU360" s="34"/>
      <c r="CKV360" s="34"/>
      <c r="CKW360" s="34"/>
      <c r="CKX360" s="34"/>
      <c r="CKY360" s="34"/>
      <c r="CKZ360" s="34"/>
      <c r="CLA360" s="34"/>
      <c r="CLB360" s="34"/>
      <c r="CLC360" s="34"/>
      <c r="CLD360" s="34"/>
      <c r="CLE360" s="34"/>
      <c r="CLF360" s="34"/>
      <c r="CLG360" s="34"/>
      <c r="CLH360" s="34"/>
      <c r="CLI360" s="34"/>
      <c r="CLJ360" s="34"/>
      <c r="CLK360" s="34"/>
      <c r="CLL360" s="34"/>
      <c r="CLM360" s="34"/>
      <c r="CLN360" s="34"/>
      <c r="CLO360" s="34"/>
      <c r="CLP360" s="34"/>
      <c r="CLQ360" s="34"/>
      <c r="CLR360" s="34"/>
      <c r="CLS360" s="34"/>
      <c r="CLT360" s="34"/>
      <c r="CLU360" s="34"/>
      <c r="CLV360" s="34"/>
      <c r="CLW360" s="34"/>
      <c r="CLX360" s="34"/>
      <c r="CLY360" s="34"/>
      <c r="CLZ360" s="34"/>
      <c r="CMA360" s="34"/>
      <c r="CMB360" s="34"/>
      <c r="CMC360" s="34"/>
      <c r="CMD360" s="34"/>
      <c r="CME360" s="34"/>
      <c r="CMF360" s="34"/>
      <c r="CMG360" s="34"/>
      <c r="CMH360" s="34"/>
      <c r="CMI360" s="34"/>
      <c r="CMJ360" s="34"/>
      <c r="CMK360" s="34"/>
      <c r="CML360" s="34"/>
      <c r="CMM360" s="34"/>
      <c r="CMN360" s="34"/>
      <c r="CMO360" s="34"/>
      <c r="CMP360" s="34"/>
      <c r="CMQ360" s="34"/>
      <c r="CMR360" s="34"/>
      <c r="CMS360" s="34"/>
      <c r="CMT360" s="34"/>
      <c r="CMU360" s="34"/>
      <c r="CMV360" s="34"/>
      <c r="CMW360" s="34"/>
      <c r="CMX360" s="34"/>
      <c r="CMY360" s="34"/>
      <c r="CMZ360" s="34"/>
      <c r="CNA360" s="34"/>
      <c r="CNB360" s="34"/>
      <c r="CNC360" s="34"/>
      <c r="CND360" s="34"/>
      <c r="CNE360" s="34"/>
      <c r="CNF360" s="34"/>
      <c r="CNG360" s="34"/>
      <c r="CNH360" s="34"/>
      <c r="CNI360" s="34"/>
      <c r="CNJ360" s="34"/>
      <c r="CNK360" s="34"/>
      <c r="CNL360" s="34"/>
      <c r="CNM360" s="34"/>
      <c r="CNN360" s="34"/>
      <c r="CNO360" s="34"/>
      <c r="CNP360" s="34"/>
      <c r="CNQ360" s="34"/>
      <c r="CNR360" s="34"/>
      <c r="CNS360" s="34"/>
      <c r="CNT360" s="34"/>
      <c r="CNU360" s="34"/>
      <c r="CNV360" s="34"/>
      <c r="CNW360" s="34"/>
      <c r="CNX360" s="34"/>
      <c r="CNY360" s="34"/>
      <c r="CNZ360" s="34"/>
      <c r="COA360" s="34"/>
      <c r="COB360" s="34"/>
      <c r="COC360" s="34"/>
      <c r="COD360" s="34"/>
      <c r="COE360" s="34"/>
      <c r="COF360" s="34"/>
      <c r="COG360" s="34"/>
      <c r="COH360" s="34"/>
      <c r="COI360" s="34"/>
      <c r="COJ360" s="34"/>
      <c r="COK360" s="34"/>
      <c r="COL360" s="34"/>
      <c r="COM360" s="34"/>
      <c r="CON360" s="34"/>
      <c r="COO360" s="34"/>
      <c r="COP360" s="34"/>
      <c r="COQ360" s="34"/>
      <c r="COR360" s="34"/>
      <c r="COS360" s="34"/>
      <c r="COT360" s="34"/>
      <c r="COU360" s="34"/>
      <c r="COV360" s="34"/>
      <c r="COW360" s="34"/>
      <c r="COX360" s="34"/>
      <c r="COY360" s="34"/>
      <c r="COZ360" s="34"/>
      <c r="CPA360" s="34"/>
      <c r="CPB360" s="34"/>
      <c r="CPC360" s="34"/>
      <c r="CPD360" s="34"/>
      <c r="CPE360" s="34"/>
      <c r="CPF360" s="34"/>
      <c r="CPG360" s="34"/>
      <c r="CPH360" s="34"/>
      <c r="CPI360" s="34"/>
      <c r="CPJ360" s="34"/>
      <c r="CPK360" s="34"/>
      <c r="CPL360" s="34"/>
      <c r="CPM360" s="34"/>
      <c r="CPN360" s="34"/>
      <c r="CPO360" s="34"/>
      <c r="CPP360" s="34"/>
      <c r="CPQ360" s="34"/>
      <c r="CPR360" s="34"/>
      <c r="CPS360" s="34"/>
      <c r="CPT360" s="34"/>
      <c r="CPU360" s="34"/>
      <c r="CPV360" s="34"/>
      <c r="CPW360" s="34"/>
      <c r="CPX360" s="34"/>
      <c r="CPY360" s="34"/>
      <c r="CPZ360" s="34"/>
      <c r="CQA360" s="34"/>
      <c r="CQB360" s="34"/>
      <c r="CQC360" s="34"/>
      <c r="CQD360" s="34"/>
      <c r="CQE360" s="34"/>
      <c r="CQF360" s="34"/>
      <c r="CQG360" s="34"/>
      <c r="CQH360" s="34"/>
      <c r="CQI360" s="34"/>
      <c r="CQJ360" s="34"/>
      <c r="CQK360" s="34"/>
      <c r="CQL360" s="34"/>
      <c r="CQM360" s="34"/>
      <c r="CQN360" s="34"/>
      <c r="CQO360" s="34"/>
      <c r="CQP360" s="34"/>
      <c r="CQQ360" s="34"/>
      <c r="CQR360" s="34"/>
      <c r="CQS360" s="34"/>
      <c r="CQT360" s="34"/>
      <c r="CQU360" s="34"/>
      <c r="CQV360" s="34"/>
      <c r="CQW360" s="34"/>
      <c r="CQX360" s="34"/>
      <c r="CQY360" s="34"/>
      <c r="CQZ360" s="34"/>
      <c r="CRA360" s="34"/>
      <c r="CRB360" s="34"/>
      <c r="CRC360" s="34"/>
      <c r="CRD360" s="34"/>
      <c r="CRE360" s="34"/>
      <c r="CRF360" s="34"/>
      <c r="CRG360" s="34"/>
      <c r="CRH360" s="34"/>
      <c r="CRI360" s="34"/>
      <c r="CRJ360" s="34"/>
      <c r="CRK360" s="34"/>
      <c r="CRL360" s="34"/>
      <c r="CRM360" s="34"/>
      <c r="CRN360" s="34"/>
      <c r="CRO360" s="34"/>
      <c r="CRP360" s="34"/>
      <c r="CRQ360" s="34"/>
      <c r="CRR360" s="34"/>
      <c r="CRS360" s="34"/>
      <c r="CRT360" s="34"/>
      <c r="CRU360" s="34"/>
      <c r="CRV360" s="34"/>
      <c r="CRW360" s="34"/>
      <c r="CRX360" s="34"/>
      <c r="CRY360" s="34"/>
      <c r="CRZ360" s="34"/>
      <c r="CSA360" s="34"/>
      <c r="CSB360" s="34"/>
      <c r="CSC360" s="34"/>
      <c r="CSD360" s="34"/>
      <c r="CSE360" s="34"/>
      <c r="CSF360" s="34"/>
      <c r="CSG360" s="34"/>
      <c r="CSH360" s="34"/>
      <c r="CSI360" s="34"/>
      <c r="CSJ360" s="34"/>
      <c r="CSK360" s="34"/>
      <c r="CSL360" s="34"/>
      <c r="CSM360" s="34"/>
      <c r="CSN360" s="34"/>
      <c r="CSO360" s="34"/>
      <c r="CSP360" s="34"/>
      <c r="CSQ360" s="34"/>
      <c r="CSR360" s="34"/>
      <c r="CSS360" s="34"/>
      <c r="CST360" s="34"/>
      <c r="CSU360" s="34"/>
      <c r="CSV360" s="34"/>
      <c r="CSW360" s="34"/>
      <c r="CSX360" s="34"/>
      <c r="CSY360" s="34"/>
      <c r="CSZ360" s="34"/>
      <c r="CTA360" s="34"/>
      <c r="CTB360" s="34"/>
      <c r="CTC360" s="34"/>
      <c r="CTD360" s="34"/>
      <c r="CTE360" s="34"/>
      <c r="CTF360" s="34"/>
      <c r="CTG360" s="34"/>
      <c r="CTH360" s="34"/>
      <c r="CTI360" s="34"/>
      <c r="CTJ360" s="34"/>
      <c r="CTK360" s="34"/>
      <c r="CTL360" s="34"/>
      <c r="CTM360" s="34"/>
      <c r="CTN360" s="34"/>
      <c r="CTO360" s="34"/>
      <c r="CTP360" s="34"/>
      <c r="CTQ360" s="34"/>
      <c r="CTR360" s="34"/>
      <c r="CTS360" s="34"/>
      <c r="CTT360" s="34"/>
      <c r="CTU360" s="34"/>
      <c r="CTV360" s="34"/>
      <c r="CTW360" s="34"/>
      <c r="CTX360" s="34"/>
      <c r="CTY360" s="34"/>
      <c r="CTZ360" s="34"/>
      <c r="CUA360" s="34"/>
      <c r="CUB360" s="34"/>
      <c r="CUC360" s="34"/>
      <c r="CUD360" s="34"/>
      <c r="CUE360" s="34"/>
      <c r="CUF360" s="34"/>
      <c r="CUG360" s="34"/>
      <c r="CUH360" s="34"/>
      <c r="CUI360" s="34"/>
      <c r="CUJ360" s="34"/>
      <c r="CUK360" s="34"/>
      <c r="CUL360" s="34"/>
      <c r="CUM360" s="34"/>
      <c r="CUN360" s="34"/>
      <c r="CUO360" s="34"/>
      <c r="CUP360" s="34"/>
      <c r="CUQ360" s="34"/>
      <c r="CUR360" s="34"/>
      <c r="CUS360" s="34"/>
      <c r="CUT360" s="34"/>
      <c r="CUU360" s="34"/>
      <c r="CUV360" s="34"/>
      <c r="CUW360" s="34"/>
      <c r="CUX360" s="34"/>
      <c r="CUY360" s="34"/>
      <c r="CUZ360" s="34"/>
      <c r="CVA360" s="34"/>
      <c r="CVB360" s="34"/>
      <c r="CVC360" s="34"/>
      <c r="CVD360" s="34"/>
      <c r="CVE360" s="34"/>
      <c r="CVF360" s="34"/>
      <c r="CVG360" s="34"/>
      <c r="CVH360" s="34"/>
      <c r="CVI360" s="34"/>
      <c r="CVJ360" s="34"/>
      <c r="CVK360" s="34"/>
      <c r="CVL360" s="34"/>
      <c r="CVM360" s="34"/>
      <c r="CVN360" s="34"/>
      <c r="CVO360" s="34"/>
      <c r="CVP360" s="34"/>
      <c r="CVQ360" s="34"/>
      <c r="CVR360" s="34"/>
      <c r="CVS360" s="34"/>
      <c r="CVT360" s="34"/>
      <c r="CVU360" s="34"/>
      <c r="CVV360" s="34"/>
      <c r="CVW360" s="34"/>
      <c r="CVX360" s="34"/>
      <c r="CVY360" s="34"/>
      <c r="CVZ360" s="34"/>
      <c r="CWA360" s="34"/>
      <c r="CWB360" s="34"/>
      <c r="CWC360" s="34"/>
      <c r="CWD360" s="34"/>
      <c r="CWE360" s="34"/>
      <c r="CWF360" s="34"/>
      <c r="CWG360" s="34"/>
      <c r="CWH360" s="34"/>
      <c r="CWI360" s="34"/>
      <c r="CWJ360" s="34"/>
      <c r="CWK360" s="34"/>
      <c r="CWL360" s="34"/>
      <c r="CWM360" s="34"/>
      <c r="CWN360" s="34"/>
      <c r="CWO360" s="34"/>
      <c r="CWP360" s="34"/>
      <c r="CWQ360" s="34"/>
      <c r="CWR360" s="34"/>
      <c r="CWS360" s="34"/>
      <c r="CWT360" s="34"/>
      <c r="CWU360" s="34"/>
      <c r="CWV360" s="34"/>
      <c r="CWW360" s="34"/>
      <c r="CWX360" s="34"/>
      <c r="CWY360" s="34"/>
      <c r="CWZ360" s="34"/>
      <c r="CXA360" s="34"/>
      <c r="CXB360" s="34"/>
      <c r="CXC360" s="34"/>
      <c r="CXD360" s="34"/>
      <c r="CXE360" s="34"/>
      <c r="CXF360" s="34"/>
      <c r="CXG360" s="34"/>
      <c r="CXH360" s="34"/>
      <c r="CXI360" s="34"/>
      <c r="CXJ360" s="34"/>
      <c r="CXK360" s="34"/>
      <c r="CXL360" s="34"/>
      <c r="CXM360" s="34"/>
      <c r="CXN360" s="34"/>
      <c r="CXO360" s="34"/>
      <c r="CXP360" s="34"/>
      <c r="CXQ360" s="34"/>
      <c r="CXR360" s="34"/>
      <c r="CXS360" s="34"/>
      <c r="CXT360" s="34"/>
      <c r="CXU360" s="34"/>
      <c r="CXV360" s="34"/>
      <c r="CXW360" s="34"/>
      <c r="CXX360" s="34"/>
      <c r="CXY360" s="34"/>
      <c r="CXZ360" s="34"/>
      <c r="CYA360" s="34"/>
      <c r="CYB360" s="34"/>
      <c r="CYC360" s="34"/>
      <c r="CYD360" s="34"/>
      <c r="CYE360" s="34"/>
      <c r="CYF360" s="34"/>
      <c r="CYG360" s="34"/>
      <c r="CYH360" s="34"/>
      <c r="CYI360" s="34"/>
      <c r="CYJ360" s="34"/>
      <c r="CYK360" s="34"/>
      <c r="CYL360" s="34"/>
      <c r="CYM360" s="34"/>
      <c r="CYN360" s="34"/>
      <c r="CYO360" s="34"/>
      <c r="CYP360" s="34"/>
      <c r="CYQ360" s="34"/>
      <c r="CYR360" s="34"/>
      <c r="CYS360" s="34"/>
      <c r="CYT360" s="34"/>
      <c r="CYU360" s="34"/>
      <c r="CYV360" s="34"/>
      <c r="CYW360" s="34"/>
      <c r="CYX360" s="34"/>
      <c r="CYY360" s="34"/>
      <c r="CYZ360" s="34"/>
      <c r="CZA360" s="34"/>
      <c r="CZB360" s="34"/>
      <c r="CZC360" s="34"/>
      <c r="CZD360" s="34"/>
      <c r="CZE360" s="34"/>
      <c r="CZF360" s="34"/>
      <c r="CZG360" s="34"/>
      <c r="CZH360" s="34"/>
      <c r="CZI360" s="34"/>
      <c r="CZJ360" s="34"/>
      <c r="CZK360" s="34"/>
      <c r="CZL360" s="34"/>
      <c r="CZM360" s="34"/>
      <c r="CZN360" s="34"/>
      <c r="CZO360" s="34"/>
      <c r="CZP360" s="34"/>
      <c r="CZQ360" s="34"/>
      <c r="CZR360" s="34"/>
      <c r="CZS360" s="34"/>
      <c r="CZT360" s="34"/>
      <c r="CZU360" s="34"/>
      <c r="CZV360" s="34"/>
      <c r="CZW360" s="34"/>
      <c r="CZX360" s="34"/>
      <c r="CZY360" s="34"/>
      <c r="CZZ360" s="34"/>
      <c r="DAA360" s="34"/>
      <c r="DAB360" s="34"/>
      <c r="DAC360" s="34"/>
      <c r="DAD360" s="34"/>
      <c r="DAE360" s="34"/>
      <c r="DAF360" s="34"/>
      <c r="DAG360" s="34"/>
      <c r="DAH360" s="34"/>
      <c r="DAI360" s="34"/>
      <c r="DAJ360" s="34"/>
      <c r="DAK360" s="34"/>
      <c r="DAL360" s="34"/>
      <c r="DAM360" s="34"/>
      <c r="DAN360" s="34"/>
      <c r="DAO360" s="34"/>
      <c r="DAP360" s="34"/>
      <c r="DAQ360" s="34"/>
      <c r="DAR360" s="34"/>
      <c r="DAS360" s="34"/>
      <c r="DAT360" s="34"/>
      <c r="DAU360" s="34"/>
      <c r="DAV360" s="34"/>
      <c r="DAW360" s="34"/>
      <c r="DAX360" s="34"/>
      <c r="DAY360" s="34"/>
      <c r="DAZ360" s="34"/>
      <c r="DBA360" s="34"/>
      <c r="DBB360" s="34"/>
      <c r="DBC360" s="34"/>
      <c r="DBD360" s="34"/>
      <c r="DBE360" s="34"/>
      <c r="DBF360" s="34"/>
      <c r="DBG360" s="34"/>
      <c r="DBH360" s="34"/>
      <c r="DBI360" s="34"/>
      <c r="DBJ360" s="34"/>
      <c r="DBK360" s="34"/>
      <c r="DBL360" s="34"/>
      <c r="DBM360" s="34"/>
      <c r="DBN360" s="34"/>
      <c r="DBO360" s="34"/>
      <c r="DBP360" s="34"/>
      <c r="DBQ360" s="34"/>
      <c r="DBR360" s="34"/>
      <c r="DBS360" s="34"/>
      <c r="DBT360" s="34"/>
      <c r="DBU360" s="34"/>
      <c r="DBV360" s="34"/>
      <c r="DBW360" s="34"/>
      <c r="DBX360" s="34"/>
      <c r="DBY360" s="34"/>
      <c r="DBZ360" s="34"/>
      <c r="DCA360" s="34"/>
      <c r="DCB360" s="34"/>
      <c r="DCC360" s="34"/>
      <c r="DCD360" s="34"/>
      <c r="DCE360" s="34"/>
      <c r="DCF360" s="34"/>
      <c r="DCG360" s="34"/>
      <c r="DCH360" s="34"/>
      <c r="DCI360" s="34"/>
      <c r="DCJ360" s="34"/>
      <c r="DCK360" s="34"/>
      <c r="DCL360" s="34"/>
      <c r="DCM360" s="34"/>
      <c r="DCN360" s="34"/>
      <c r="DCO360" s="34"/>
      <c r="DCP360" s="34"/>
      <c r="DCQ360" s="34"/>
      <c r="DCR360" s="34"/>
      <c r="DCS360" s="34"/>
      <c r="DCT360" s="34"/>
      <c r="DCU360" s="34"/>
      <c r="DCV360" s="34"/>
      <c r="DCW360" s="34"/>
      <c r="DCX360" s="34"/>
      <c r="DCY360" s="34"/>
      <c r="DCZ360" s="34"/>
      <c r="DDA360" s="34"/>
      <c r="DDB360" s="34"/>
      <c r="DDC360" s="34"/>
      <c r="DDD360" s="34"/>
      <c r="DDE360" s="34"/>
      <c r="DDF360" s="34"/>
      <c r="DDG360" s="34"/>
      <c r="DDH360" s="34"/>
      <c r="DDI360" s="34"/>
      <c r="DDJ360" s="34"/>
      <c r="DDK360" s="34"/>
      <c r="DDL360" s="34"/>
      <c r="DDM360" s="34"/>
      <c r="DDN360" s="34"/>
      <c r="DDO360" s="34"/>
      <c r="DDP360" s="34"/>
      <c r="DDQ360" s="34"/>
      <c r="DDR360" s="34"/>
      <c r="DDS360" s="34"/>
      <c r="DDT360" s="34"/>
      <c r="DDU360" s="34"/>
      <c r="DDV360" s="34"/>
      <c r="DDW360" s="34"/>
      <c r="DDX360" s="34"/>
      <c r="DDY360" s="34"/>
      <c r="DDZ360" s="34"/>
      <c r="DEA360" s="34"/>
      <c r="DEB360" s="34"/>
      <c r="DEC360" s="34"/>
      <c r="DED360" s="34"/>
      <c r="DEE360" s="34"/>
      <c r="DEF360" s="34"/>
      <c r="DEG360" s="34"/>
      <c r="DEH360" s="34"/>
      <c r="DEI360" s="34"/>
      <c r="DEJ360" s="34"/>
      <c r="DEK360" s="34"/>
      <c r="DEL360" s="34"/>
      <c r="DEM360" s="34"/>
      <c r="DEN360" s="34"/>
      <c r="DEO360" s="34"/>
      <c r="DEP360" s="34"/>
      <c r="DEQ360" s="34"/>
      <c r="DER360" s="34"/>
      <c r="DES360" s="34"/>
      <c r="DET360" s="34"/>
      <c r="DEU360" s="34"/>
      <c r="DEV360" s="34"/>
      <c r="DEW360" s="34"/>
      <c r="DEX360" s="34"/>
      <c r="DEY360" s="34"/>
      <c r="DEZ360" s="34"/>
      <c r="DFA360" s="34"/>
      <c r="DFB360" s="34"/>
      <c r="DFC360" s="34"/>
      <c r="DFD360" s="34"/>
      <c r="DFE360" s="34"/>
      <c r="DFF360" s="34"/>
      <c r="DFG360" s="34"/>
      <c r="DFH360" s="34"/>
      <c r="DFI360" s="34"/>
      <c r="DFJ360" s="34"/>
      <c r="DFK360" s="34"/>
      <c r="DFL360" s="34"/>
      <c r="DFM360" s="34"/>
      <c r="DFN360" s="34"/>
      <c r="DFO360" s="34"/>
      <c r="DFP360" s="34"/>
      <c r="DFQ360" s="34"/>
      <c r="DFR360" s="34"/>
      <c r="DFS360" s="34"/>
      <c r="DFT360" s="34"/>
      <c r="DFU360" s="34"/>
      <c r="DFV360" s="34"/>
      <c r="DFW360" s="34"/>
      <c r="DFX360" s="34"/>
      <c r="DFY360" s="34"/>
      <c r="DFZ360" s="34"/>
      <c r="DGA360" s="34"/>
      <c r="DGB360" s="34"/>
      <c r="DGC360" s="34"/>
      <c r="DGD360" s="34"/>
      <c r="DGE360" s="34"/>
      <c r="DGF360" s="34"/>
      <c r="DGG360" s="34"/>
      <c r="DGH360" s="34"/>
      <c r="DGI360" s="34"/>
      <c r="DGJ360" s="34"/>
      <c r="DGK360" s="34"/>
      <c r="DGL360" s="34"/>
      <c r="DGM360" s="34"/>
      <c r="DGN360" s="34"/>
      <c r="DGO360" s="34"/>
      <c r="DGP360" s="34"/>
      <c r="DGQ360" s="34"/>
      <c r="DGR360" s="34"/>
      <c r="DGS360" s="34"/>
      <c r="DGT360" s="34"/>
      <c r="DGU360" s="34"/>
      <c r="DGV360" s="34"/>
      <c r="DGW360" s="34"/>
      <c r="DGX360" s="34"/>
      <c r="DGY360" s="34"/>
      <c r="DGZ360" s="34"/>
      <c r="DHA360" s="34"/>
      <c r="DHB360" s="34"/>
      <c r="DHC360" s="34"/>
      <c r="DHD360" s="34"/>
      <c r="DHE360" s="34"/>
      <c r="DHF360" s="34"/>
      <c r="DHG360" s="34"/>
      <c r="DHH360" s="34"/>
      <c r="DHI360" s="34"/>
      <c r="DHJ360" s="34"/>
      <c r="DHK360" s="34"/>
      <c r="DHL360" s="34"/>
      <c r="DHM360" s="34"/>
      <c r="DHN360" s="34"/>
      <c r="DHO360" s="34"/>
      <c r="DHP360" s="34"/>
      <c r="DHQ360" s="34"/>
      <c r="DHR360" s="34"/>
      <c r="DHS360" s="34"/>
      <c r="DHT360" s="34"/>
      <c r="DHU360" s="34"/>
      <c r="DHV360" s="34"/>
      <c r="DHW360" s="34"/>
      <c r="DHX360" s="34"/>
      <c r="DHY360" s="34"/>
      <c r="DHZ360" s="34"/>
      <c r="DIA360" s="34"/>
      <c r="DIB360" s="34"/>
      <c r="DIC360" s="34"/>
      <c r="DID360" s="34"/>
      <c r="DIE360" s="34"/>
      <c r="DIF360" s="34"/>
      <c r="DIG360" s="34"/>
      <c r="DIH360" s="34"/>
      <c r="DII360" s="34"/>
      <c r="DIJ360" s="34"/>
      <c r="DIK360" s="34"/>
      <c r="DIL360" s="34"/>
      <c r="DIM360" s="34"/>
      <c r="DIN360" s="34"/>
      <c r="DIO360" s="34"/>
      <c r="DIP360" s="34"/>
      <c r="DIQ360" s="34"/>
      <c r="DIR360" s="34"/>
      <c r="DIS360" s="34"/>
      <c r="DIT360" s="34"/>
      <c r="DIU360" s="34"/>
      <c r="DIV360" s="34"/>
      <c r="DIW360" s="34"/>
      <c r="DIX360" s="34"/>
      <c r="DIY360" s="34"/>
      <c r="DIZ360" s="34"/>
      <c r="DJA360" s="34"/>
      <c r="DJB360" s="34"/>
      <c r="DJC360" s="34"/>
      <c r="DJD360" s="34"/>
      <c r="DJE360" s="34"/>
      <c r="DJF360" s="34"/>
      <c r="DJG360" s="34"/>
      <c r="DJH360" s="34"/>
      <c r="DJI360" s="34"/>
      <c r="DJJ360" s="34"/>
      <c r="DJK360" s="34"/>
      <c r="DJL360" s="34"/>
      <c r="DJM360" s="34"/>
      <c r="DJN360" s="34"/>
      <c r="DJO360" s="34"/>
      <c r="DJP360" s="34"/>
      <c r="DJQ360" s="34"/>
      <c r="DJR360" s="34"/>
      <c r="DJS360" s="34"/>
      <c r="DJT360" s="34"/>
      <c r="DJU360" s="34"/>
      <c r="DJV360" s="34"/>
      <c r="DJW360" s="34"/>
      <c r="DJX360" s="34"/>
      <c r="DJY360" s="34"/>
      <c r="DJZ360" s="34"/>
      <c r="DKA360" s="34"/>
      <c r="DKB360" s="34"/>
      <c r="DKC360" s="34"/>
      <c r="DKD360" s="34"/>
      <c r="DKE360" s="34"/>
      <c r="DKF360" s="34"/>
      <c r="DKG360" s="34"/>
      <c r="DKH360" s="34"/>
      <c r="DKI360" s="34"/>
      <c r="DKJ360" s="34"/>
      <c r="DKK360" s="34"/>
      <c r="DKL360" s="34"/>
      <c r="DKM360" s="34"/>
      <c r="DKN360" s="34"/>
      <c r="DKO360" s="34"/>
      <c r="DKP360" s="34"/>
      <c r="DKQ360" s="34"/>
      <c r="DKR360" s="34"/>
      <c r="DKS360" s="34"/>
      <c r="DKT360" s="34"/>
      <c r="DKU360" s="34"/>
      <c r="DKV360" s="34"/>
      <c r="DKW360" s="34"/>
      <c r="DKX360" s="34"/>
      <c r="DKY360" s="34"/>
      <c r="DKZ360" s="34"/>
      <c r="DLA360" s="34"/>
      <c r="DLB360" s="34"/>
      <c r="DLC360" s="34"/>
      <c r="DLD360" s="34"/>
      <c r="DLE360" s="34"/>
      <c r="DLF360" s="34"/>
      <c r="DLG360" s="34"/>
      <c r="DLH360" s="34"/>
      <c r="DLI360" s="34"/>
      <c r="DLJ360" s="34"/>
      <c r="DLK360" s="34"/>
      <c r="DLL360" s="34"/>
      <c r="DLM360" s="34"/>
      <c r="DLN360" s="34"/>
      <c r="DLO360" s="34"/>
      <c r="DLP360" s="34"/>
      <c r="DLQ360" s="34"/>
      <c r="DLR360" s="34"/>
      <c r="DLS360" s="34"/>
      <c r="DLT360" s="34"/>
      <c r="DLU360" s="34"/>
      <c r="DLV360" s="34"/>
      <c r="DLW360" s="34"/>
      <c r="DLX360" s="34"/>
      <c r="DLY360" s="34"/>
      <c r="DLZ360" s="34"/>
      <c r="DMA360" s="34"/>
      <c r="DMB360" s="34"/>
      <c r="DMC360" s="34"/>
      <c r="DMD360" s="34"/>
      <c r="DME360" s="34"/>
      <c r="DMF360" s="34"/>
      <c r="DMG360" s="34"/>
      <c r="DMH360" s="34"/>
      <c r="DMI360" s="34"/>
      <c r="DMJ360" s="34"/>
      <c r="DMK360" s="34"/>
      <c r="DML360" s="34"/>
      <c r="DMM360" s="34"/>
      <c r="DMN360" s="34"/>
      <c r="DMO360" s="34"/>
      <c r="DMP360" s="34"/>
      <c r="DMQ360" s="34"/>
      <c r="DMR360" s="34"/>
      <c r="DMS360" s="34"/>
      <c r="DMT360" s="34"/>
      <c r="DMU360" s="34"/>
      <c r="DMV360" s="34"/>
      <c r="DMW360" s="34"/>
      <c r="DMX360" s="34"/>
      <c r="DMY360" s="34"/>
      <c r="DMZ360" s="34"/>
      <c r="DNA360" s="34"/>
      <c r="DNB360" s="34"/>
      <c r="DNC360" s="34"/>
      <c r="DND360" s="34"/>
      <c r="DNE360" s="34"/>
      <c r="DNF360" s="34"/>
      <c r="DNG360" s="34"/>
      <c r="DNH360" s="34"/>
      <c r="DNI360" s="34"/>
      <c r="DNJ360" s="34"/>
      <c r="DNK360" s="34"/>
      <c r="DNL360" s="34"/>
      <c r="DNM360" s="34"/>
      <c r="DNN360" s="34"/>
      <c r="DNO360" s="34"/>
      <c r="DNP360" s="34"/>
      <c r="DNQ360" s="34"/>
      <c r="DNR360" s="34"/>
      <c r="DNS360" s="34"/>
      <c r="DNT360" s="34"/>
      <c r="DNU360" s="34"/>
      <c r="DNV360" s="34"/>
      <c r="DNW360" s="34"/>
      <c r="DNX360" s="34"/>
      <c r="DNY360" s="34"/>
      <c r="DNZ360" s="34"/>
      <c r="DOA360" s="34"/>
      <c r="DOB360" s="34"/>
      <c r="DOC360" s="34"/>
      <c r="DOD360" s="34"/>
      <c r="DOE360" s="34"/>
      <c r="DOF360" s="34"/>
      <c r="DOG360" s="34"/>
      <c r="DOH360" s="34"/>
      <c r="DOI360" s="34"/>
      <c r="DOJ360" s="34"/>
      <c r="DOK360" s="34"/>
      <c r="DOL360" s="34"/>
      <c r="DOM360" s="34"/>
      <c r="DON360" s="34"/>
      <c r="DOO360" s="34"/>
      <c r="DOP360" s="34"/>
      <c r="DOQ360" s="34"/>
      <c r="DOR360" s="34"/>
      <c r="DOS360" s="34"/>
      <c r="DOT360" s="34"/>
      <c r="DOU360" s="34"/>
      <c r="DOV360" s="34"/>
      <c r="DOW360" s="34"/>
      <c r="DOX360" s="34"/>
      <c r="DOY360" s="34"/>
      <c r="DOZ360" s="34"/>
      <c r="DPA360" s="34"/>
      <c r="DPB360" s="34"/>
      <c r="DPC360" s="34"/>
      <c r="DPD360" s="34"/>
      <c r="DPE360" s="34"/>
      <c r="DPF360" s="34"/>
      <c r="DPG360" s="34"/>
      <c r="DPH360" s="34"/>
      <c r="DPI360" s="34"/>
      <c r="DPJ360" s="34"/>
      <c r="DPK360" s="34"/>
      <c r="DPL360" s="34"/>
      <c r="DPM360" s="34"/>
      <c r="DPN360" s="34"/>
      <c r="DPO360" s="34"/>
      <c r="DPP360" s="34"/>
      <c r="DPQ360" s="34"/>
      <c r="DPR360" s="34"/>
      <c r="DPS360" s="34"/>
      <c r="DPT360" s="34"/>
      <c r="DPU360" s="34"/>
      <c r="DPV360" s="34"/>
      <c r="DPW360" s="34"/>
      <c r="DPX360" s="34"/>
      <c r="DPY360" s="34"/>
      <c r="DPZ360" s="34"/>
      <c r="DQA360" s="34"/>
      <c r="DQB360" s="34"/>
      <c r="DQC360" s="34"/>
      <c r="DQD360" s="34"/>
      <c r="DQE360" s="34"/>
      <c r="DQF360" s="34"/>
      <c r="DQG360" s="34"/>
      <c r="DQH360" s="34"/>
      <c r="DQI360" s="34"/>
      <c r="DQJ360" s="34"/>
      <c r="DQK360" s="34"/>
      <c r="DQL360" s="34"/>
      <c r="DQM360" s="34"/>
      <c r="DQN360" s="34"/>
      <c r="DQO360" s="34"/>
      <c r="DQP360" s="34"/>
      <c r="DQQ360" s="34"/>
      <c r="DQR360" s="34"/>
      <c r="DQS360" s="34"/>
      <c r="DQT360" s="34"/>
      <c r="DQU360" s="34"/>
      <c r="DQV360" s="34"/>
      <c r="DQW360" s="34"/>
      <c r="DQX360" s="34"/>
      <c r="DQY360" s="34"/>
      <c r="DQZ360" s="34"/>
      <c r="DRA360" s="34"/>
      <c r="DRB360" s="34"/>
      <c r="DRC360" s="34"/>
      <c r="DRD360" s="34"/>
      <c r="DRE360" s="34"/>
      <c r="DRF360" s="34"/>
      <c r="DRG360" s="34"/>
      <c r="DRH360" s="34"/>
      <c r="DRI360" s="34"/>
      <c r="DRJ360" s="34"/>
      <c r="DRK360" s="34"/>
      <c r="DRL360" s="34"/>
      <c r="DRM360" s="34"/>
      <c r="DRN360" s="34"/>
      <c r="DRO360" s="34"/>
      <c r="DRP360" s="34"/>
      <c r="DRQ360" s="34"/>
      <c r="DRR360" s="34"/>
      <c r="DRS360" s="34"/>
      <c r="DRT360" s="34"/>
      <c r="DRU360" s="34"/>
      <c r="DRV360" s="34"/>
      <c r="DRW360" s="34"/>
      <c r="DRX360" s="34"/>
      <c r="DRY360" s="34"/>
      <c r="DRZ360" s="34"/>
      <c r="DSA360" s="34"/>
      <c r="DSB360" s="34"/>
      <c r="DSC360" s="34"/>
      <c r="DSD360" s="34"/>
      <c r="DSE360" s="34"/>
      <c r="DSF360" s="34"/>
      <c r="DSG360" s="34"/>
      <c r="DSH360" s="34"/>
      <c r="DSI360" s="34"/>
      <c r="DSJ360" s="34"/>
      <c r="DSK360" s="34"/>
      <c r="DSL360" s="34"/>
      <c r="DSM360" s="34"/>
      <c r="DSN360" s="34"/>
      <c r="DSO360" s="34"/>
      <c r="DSP360" s="34"/>
      <c r="DSQ360" s="34"/>
      <c r="DSR360" s="34"/>
      <c r="DSS360" s="34"/>
      <c r="DST360" s="34"/>
      <c r="DSU360" s="34"/>
      <c r="DSV360" s="34"/>
      <c r="DSW360" s="34"/>
      <c r="DSX360" s="34"/>
      <c r="DSY360" s="34"/>
      <c r="DSZ360" s="34"/>
      <c r="DTA360" s="34"/>
      <c r="DTB360" s="34"/>
      <c r="DTC360" s="34"/>
      <c r="DTD360" s="34"/>
      <c r="DTE360" s="34"/>
      <c r="DTF360" s="34"/>
      <c r="DTG360" s="34"/>
      <c r="DTH360" s="34"/>
      <c r="DTI360" s="34"/>
      <c r="DTJ360" s="34"/>
      <c r="DTK360" s="34"/>
      <c r="DTL360" s="34"/>
      <c r="DTM360" s="34"/>
      <c r="DTN360" s="34"/>
      <c r="DTO360" s="34"/>
      <c r="DTP360" s="34"/>
      <c r="DTQ360" s="34"/>
      <c r="DTR360" s="34"/>
      <c r="DTS360" s="34"/>
      <c r="DTT360" s="34"/>
      <c r="DTU360" s="34"/>
      <c r="DTV360" s="34"/>
      <c r="DTW360" s="34"/>
      <c r="DTX360" s="34"/>
      <c r="DTY360" s="34"/>
      <c r="DTZ360" s="34"/>
      <c r="DUA360" s="34"/>
      <c r="DUB360" s="34"/>
      <c r="DUC360" s="34"/>
      <c r="DUD360" s="34"/>
      <c r="DUE360" s="34"/>
      <c r="DUF360" s="34"/>
      <c r="DUG360" s="34"/>
      <c r="DUH360" s="34"/>
      <c r="DUI360" s="34"/>
      <c r="DUJ360" s="34"/>
      <c r="DUK360" s="34"/>
      <c r="DUL360" s="34"/>
      <c r="DUM360" s="34"/>
      <c r="DUN360" s="34"/>
      <c r="DUO360" s="34"/>
      <c r="DUP360" s="34"/>
      <c r="DUQ360" s="34"/>
      <c r="DUR360" s="34"/>
      <c r="DUS360" s="34"/>
      <c r="DUT360" s="34"/>
      <c r="DUU360" s="34"/>
      <c r="DUV360" s="34"/>
      <c r="DUW360" s="34"/>
      <c r="DUX360" s="34"/>
      <c r="DUY360" s="34"/>
      <c r="DUZ360" s="34"/>
      <c r="DVA360" s="34"/>
      <c r="DVB360" s="34"/>
      <c r="DVC360" s="34"/>
      <c r="DVD360" s="34"/>
      <c r="DVE360" s="34"/>
      <c r="DVF360" s="34"/>
      <c r="DVG360" s="34"/>
      <c r="DVH360" s="34"/>
      <c r="DVI360" s="34"/>
      <c r="DVJ360" s="34"/>
      <c r="DVK360" s="34"/>
      <c r="DVL360" s="34"/>
      <c r="DVM360" s="34"/>
      <c r="DVN360" s="34"/>
      <c r="DVO360" s="34"/>
      <c r="DVP360" s="34"/>
      <c r="DVQ360" s="34"/>
      <c r="DVR360" s="34"/>
      <c r="DVS360" s="34"/>
      <c r="DVT360" s="34"/>
      <c r="DVU360" s="34"/>
      <c r="DVV360" s="34"/>
      <c r="DVW360" s="34"/>
      <c r="DVX360" s="34"/>
      <c r="DVY360" s="34"/>
      <c r="DVZ360" s="34"/>
      <c r="DWA360" s="34"/>
      <c r="DWB360" s="34"/>
      <c r="DWC360" s="34"/>
      <c r="DWD360" s="34"/>
      <c r="DWE360" s="34"/>
      <c r="DWF360" s="34"/>
      <c r="DWG360" s="34"/>
      <c r="DWH360" s="34"/>
      <c r="DWI360" s="34"/>
      <c r="DWJ360" s="34"/>
      <c r="DWK360" s="34"/>
      <c r="DWL360" s="34"/>
      <c r="DWM360" s="34"/>
      <c r="DWN360" s="34"/>
      <c r="DWO360" s="34"/>
      <c r="DWP360" s="34"/>
      <c r="DWQ360" s="34"/>
      <c r="DWR360" s="34"/>
      <c r="DWS360" s="34"/>
      <c r="DWT360" s="34"/>
      <c r="DWU360" s="34"/>
      <c r="DWV360" s="34"/>
      <c r="DWW360" s="34"/>
      <c r="DWX360" s="34"/>
      <c r="DWY360" s="34"/>
      <c r="DWZ360" s="34"/>
      <c r="DXA360" s="34"/>
      <c r="DXB360" s="34"/>
      <c r="DXC360" s="34"/>
      <c r="DXD360" s="34"/>
      <c r="DXE360" s="34"/>
      <c r="DXF360" s="34"/>
      <c r="DXG360" s="34"/>
      <c r="DXH360" s="34"/>
      <c r="DXI360" s="34"/>
      <c r="DXJ360" s="34"/>
      <c r="DXK360" s="34"/>
      <c r="DXL360" s="34"/>
      <c r="DXM360" s="34"/>
      <c r="DXN360" s="34"/>
      <c r="DXO360" s="34"/>
      <c r="DXP360" s="34"/>
      <c r="DXQ360" s="34"/>
      <c r="DXR360" s="34"/>
      <c r="DXS360" s="34"/>
      <c r="DXT360" s="34"/>
      <c r="DXU360" s="34"/>
      <c r="DXV360" s="34"/>
      <c r="DXW360" s="34"/>
      <c r="DXX360" s="34"/>
      <c r="DXY360" s="34"/>
      <c r="DXZ360" s="34"/>
      <c r="DYA360" s="34"/>
      <c r="DYB360" s="34"/>
      <c r="DYC360" s="34"/>
      <c r="DYD360" s="34"/>
      <c r="DYE360" s="34"/>
      <c r="DYF360" s="34"/>
      <c r="DYG360" s="34"/>
      <c r="DYH360" s="34"/>
      <c r="DYI360" s="34"/>
      <c r="DYJ360" s="34"/>
      <c r="DYK360" s="34"/>
      <c r="DYL360" s="34"/>
      <c r="DYM360" s="34"/>
      <c r="DYN360" s="34"/>
      <c r="DYO360" s="34"/>
      <c r="DYP360" s="34"/>
      <c r="DYQ360" s="34"/>
      <c r="DYR360" s="34"/>
      <c r="DYS360" s="34"/>
      <c r="DYT360" s="34"/>
      <c r="DYU360" s="34"/>
      <c r="DYV360" s="34"/>
      <c r="DYW360" s="34"/>
      <c r="DYX360" s="34"/>
      <c r="DYY360" s="34"/>
      <c r="DYZ360" s="34"/>
      <c r="DZA360" s="34"/>
      <c r="DZB360" s="34"/>
      <c r="DZC360" s="34"/>
      <c r="DZD360" s="34"/>
      <c r="DZE360" s="34"/>
      <c r="DZF360" s="34"/>
      <c r="DZG360" s="34"/>
      <c r="DZH360" s="34"/>
      <c r="DZI360" s="34"/>
      <c r="DZJ360" s="34"/>
      <c r="DZK360" s="34"/>
      <c r="DZL360" s="34"/>
      <c r="DZM360" s="34"/>
      <c r="DZN360" s="34"/>
      <c r="DZO360" s="34"/>
      <c r="DZP360" s="34"/>
      <c r="DZQ360" s="34"/>
      <c r="DZR360" s="34"/>
      <c r="DZS360" s="34"/>
      <c r="DZT360" s="34"/>
      <c r="DZU360" s="34"/>
      <c r="DZV360" s="34"/>
      <c r="DZW360" s="34"/>
      <c r="DZX360" s="34"/>
      <c r="DZY360" s="34"/>
      <c r="DZZ360" s="34"/>
      <c r="EAA360" s="34"/>
      <c r="EAB360" s="34"/>
      <c r="EAC360" s="34"/>
      <c r="EAD360" s="34"/>
      <c r="EAE360" s="34"/>
      <c r="EAF360" s="34"/>
      <c r="EAG360" s="34"/>
      <c r="EAH360" s="34"/>
      <c r="EAI360" s="34"/>
      <c r="EAJ360" s="34"/>
      <c r="EAK360" s="34"/>
      <c r="EAL360" s="34"/>
      <c r="EAM360" s="34"/>
      <c r="EAN360" s="34"/>
      <c r="EAO360" s="34"/>
      <c r="EAP360" s="34"/>
      <c r="EAQ360" s="34"/>
      <c r="EAR360" s="34"/>
      <c r="EAS360" s="34"/>
      <c r="EAT360" s="34"/>
      <c r="EAU360" s="34"/>
      <c r="EAV360" s="34"/>
      <c r="EAW360" s="34"/>
      <c r="EAX360" s="34"/>
      <c r="EAY360" s="34"/>
      <c r="EAZ360" s="34"/>
      <c r="EBA360" s="34"/>
      <c r="EBB360" s="34"/>
      <c r="EBC360" s="34"/>
      <c r="EBD360" s="34"/>
      <c r="EBE360" s="34"/>
      <c r="EBF360" s="34"/>
      <c r="EBG360" s="34"/>
      <c r="EBH360" s="34"/>
      <c r="EBI360" s="34"/>
      <c r="EBJ360" s="34"/>
      <c r="EBK360" s="34"/>
      <c r="EBL360" s="34"/>
      <c r="EBM360" s="34"/>
      <c r="EBN360" s="34"/>
      <c r="EBO360" s="34"/>
      <c r="EBP360" s="34"/>
      <c r="EBQ360" s="34"/>
      <c r="EBR360" s="34"/>
      <c r="EBS360" s="34"/>
      <c r="EBT360" s="34"/>
      <c r="EBU360" s="34"/>
      <c r="EBV360" s="34"/>
      <c r="EBW360" s="34"/>
      <c r="EBX360" s="34"/>
      <c r="EBY360" s="34"/>
      <c r="EBZ360" s="34"/>
      <c r="ECA360" s="34"/>
      <c r="ECB360" s="34"/>
      <c r="ECC360" s="34"/>
      <c r="ECD360" s="34"/>
      <c r="ECE360" s="34"/>
      <c r="ECF360" s="34"/>
      <c r="ECG360" s="34"/>
      <c r="ECH360" s="34"/>
      <c r="ECI360" s="34"/>
      <c r="ECJ360" s="34"/>
      <c r="ECK360" s="34"/>
      <c r="ECL360" s="34"/>
      <c r="ECM360" s="34"/>
      <c r="ECN360" s="34"/>
      <c r="ECO360" s="34"/>
      <c r="ECP360" s="34"/>
      <c r="ECQ360" s="34"/>
      <c r="ECR360" s="34"/>
      <c r="ECS360" s="34"/>
      <c r="ECT360" s="34"/>
      <c r="ECU360" s="34"/>
      <c r="ECV360" s="34"/>
      <c r="ECW360" s="34"/>
      <c r="ECX360" s="34"/>
      <c r="ECY360" s="34"/>
      <c r="ECZ360" s="34"/>
      <c r="EDA360" s="34"/>
      <c r="EDB360" s="34"/>
      <c r="EDC360" s="34"/>
      <c r="EDD360" s="34"/>
      <c r="EDE360" s="34"/>
      <c r="EDF360" s="34"/>
      <c r="EDG360" s="34"/>
      <c r="EDH360" s="34"/>
      <c r="EDI360" s="34"/>
      <c r="EDJ360" s="34"/>
      <c r="EDK360" s="34"/>
      <c r="EDL360" s="34"/>
      <c r="EDM360" s="34"/>
      <c r="EDN360" s="34"/>
      <c r="EDO360" s="34"/>
      <c r="EDP360" s="34"/>
      <c r="EDQ360" s="34"/>
      <c r="EDR360" s="34"/>
      <c r="EDS360" s="34"/>
      <c r="EDT360" s="34"/>
      <c r="EDU360" s="34"/>
      <c r="EDV360" s="34"/>
      <c r="EDW360" s="34"/>
      <c r="EDX360" s="34"/>
      <c r="EDY360" s="34"/>
      <c r="EDZ360" s="34"/>
      <c r="EEA360" s="34"/>
      <c r="EEB360" s="34"/>
      <c r="EEC360" s="34"/>
      <c r="EED360" s="34"/>
      <c r="EEE360" s="34"/>
      <c r="EEF360" s="34"/>
      <c r="EEG360" s="34"/>
      <c r="EEH360" s="34"/>
      <c r="EEI360" s="34"/>
      <c r="EEJ360" s="34"/>
      <c r="EEK360" s="34"/>
      <c r="EEL360" s="34"/>
      <c r="EEM360" s="34"/>
      <c r="EEN360" s="34"/>
      <c r="EEO360" s="34"/>
      <c r="EEP360" s="34"/>
      <c r="EEQ360" s="34"/>
      <c r="EER360" s="34"/>
      <c r="EES360" s="34"/>
      <c r="EET360" s="34"/>
      <c r="EEU360" s="34"/>
      <c r="EEV360" s="34"/>
      <c r="EEW360" s="34"/>
      <c r="EEX360" s="34"/>
      <c r="EEY360" s="34"/>
      <c r="EEZ360" s="34"/>
      <c r="EFA360" s="34"/>
      <c r="EFB360" s="34"/>
      <c r="EFC360" s="34"/>
      <c r="EFD360" s="34"/>
      <c r="EFE360" s="34"/>
      <c r="EFF360" s="34"/>
      <c r="EFG360" s="34"/>
      <c r="EFH360" s="34"/>
      <c r="EFI360" s="34"/>
      <c r="EFJ360" s="34"/>
      <c r="EFK360" s="34"/>
      <c r="EFL360" s="34"/>
      <c r="EFM360" s="34"/>
      <c r="EFN360" s="34"/>
      <c r="EFO360" s="34"/>
      <c r="EFP360" s="34"/>
      <c r="EFQ360" s="34"/>
      <c r="EFR360" s="34"/>
      <c r="EFS360" s="34"/>
      <c r="EFT360" s="34"/>
      <c r="EFU360" s="34"/>
      <c r="EFV360" s="34"/>
      <c r="EFW360" s="34"/>
      <c r="EFX360" s="34"/>
      <c r="EFY360" s="34"/>
      <c r="EFZ360" s="34"/>
      <c r="EGA360" s="34"/>
      <c r="EGB360" s="34"/>
      <c r="EGC360" s="34"/>
      <c r="EGD360" s="34"/>
      <c r="EGE360" s="34"/>
      <c r="EGF360" s="34"/>
      <c r="EGG360" s="34"/>
      <c r="EGH360" s="34"/>
      <c r="EGI360" s="34"/>
      <c r="EGJ360" s="34"/>
      <c r="EGK360" s="34"/>
      <c r="EGL360" s="34"/>
      <c r="EGM360" s="34"/>
      <c r="EGN360" s="34"/>
      <c r="EGO360" s="34"/>
      <c r="EGP360" s="34"/>
      <c r="EGQ360" s="34"/>
      <c r="EGR360" s="34"/>
      <c r="EGS360" s="34"/>
      <c r="EGT360" s="34"/>
      <c r="EGU360" s="34"/>
      <c r="EGV360" s="34"/>
      <c r="EGW360" s="34"/>
      <c r="EGX360" s="34"/>
      <c r="EGY360" s="34"/>
      <c r="EGZ360" s="34"/>
      <c r="EHA360" s="34"/>
      <c r="EHB360" s="34"/>
      <c r="EHC360" s="34"/>
      <c r="EHD360" s="34"/>
      <c r="EHE360" s="34"/>
      <c r="EHF360" s="34"/>
      <c r="EHG360" s="34"/>
      <c r="EHH360" s="34"/>
      <c r="EHI360" s="34"/>
      <c r="EHJ360" s="34"/>
      <c r="EHK360" s="34"/>
      <c r="EHL360" s="34"/>
      <c r="EHM360" s="34"/>
      <c r="EHN360" s="34"/>
      <c r="EHO360" s="34"/>
      <c r="EHP360" s="34"/>
      <c r="EHQ360" s="34"/>
      <c r="EHR360" s="34"/>
      <c r="EHS360" s="34"/>
      <c r="EHT360" s="34"/>
      <c r="EHU360" s="34"/>
      <c r="EHV360" s="34"/>
      <c r="EHW360" s="34"/>
      <c r="EHX360" s="34"/>
      <c r="EHY360" s="34"/>
      <c r="EHZ360" s="34"/>
      <c r="EIA360" s="34"/>
      <c r="EIB360" s="34"/>
      <c r="EIC360" s="34"/>
      <c r="EID360" s="34"/>
      <c r="EIE360" s="34"/>
      <c r="EIF360" s="34"/>
      <c r="EIG360" s="34"/>
      <c r="EIH360" s="34"/>
      <c r="EII360" s="34"/>
      <c r="EIJ360" s="34"/>
      <c r="EIK360" s="34"/>
      <c r="EIL360" s="34"/>
      <c r="EIM360" s="34"/>
      <c r="EIN360" s="34"/>
      <c r="EIO360" s="34"/>
      <c r="EIP360" s="34"/>
      <c r="EIQ360" s="34"/>
      <c r="EIR360" s="34"/>
      <c r="EIS360" s="34"/>
      <c r="EIT360" s="34"/>
      <c r="EIU360" s="34"/>
      <c r="EIV360" s="34"/>
      <c r="EIW360" s="34"/>
      <c r="EIX360" s="34"/>
      <c r="EIY360" s="34"/>
      <c r="EIZ360" s="34"/>
      <c r="EJA360" s="34"/>
      <c r="EJB360" s="34"/>
      <c r="EJC360" s="34"/>
      <c r="EJD360" s="34"/>
      <c r="EJE360" s="34"/>
      <c r="EJF360" s="34"/>
      <c r="EJG360" s="34"/>
      <c r="EJH360" s="34"/>
      <c r="EJI360" s="34"/>
      <c r="EJJ360" s="34"/>
      <c r="EJK360" s="34"/>
      <c r="EJL360" s="34"/>
      <c r="EJM360" s="34"/>
      <c r="EJN360" s="34"/>
      <c r="EJO360" s="34"/>
      <c r="EJP360" s="34"/>
      <c r="EJQ360" s="34"/>
      <c r="EJR360" s="34"/>
      <c r="EJS360" s="34"/>
      <c r="EJT360" s="34"/>
      <c r="EJU360" s="34"/>
      <c r="EJV360" s="34"/>
      <c r="EJW360" s="34"/>
      <c r="EJX360" s="34"/>
      <c r="EJY360" s="34"/>
      <c r="EJZ360" s="34"/>
      <c r="EKA360" s="34"/>
      <c r="EKB360" s="34"/>
      <c r="EKC360" s="34"/>
      <c r="EKD360" s="34"/>
      <c r="EKE360" s="34"/>
      <c r="EKF360" s="34"/>
      <c r="EKG360" s="34"/>
      <c r="EKH360" s="34"/>
      <c r="EKI360" s="34"/>
      <c r="EKJ360" s="34"/>
      <c r="EKK360" s="34"/>
      <c r="EKL360" s="34"/>
      <c r="EKM360" s="34"/>
      <c r="EKN360" s="34"/>
      <c r="EKO360" s="34"/>
      <c r="EKP360" s="34"/>
      <c r="EKQ360" s="34"/>
      <c r="EKR360" s="34"/>
      <c r="EKS360" s="34"/>
      <c r="EKT360" s="34"/>
      <c r="EKU360" s="34"/>
      <c r="EKV360" s="34"/>
      <c r="EKW360" s="34"/>
      <c r="EKX360" s="34"/>
      <c r="EKY360" s="34"/>
      <c r="EKZ360" s="34"/>
      <c r="ELA360" s="34"/>
      <c r="ELB360" s="34"/>
      <c r="ELC360" s="34"/>
      <c r="ELD360" s="34"/>
      <c r="ELE360" s="34"/>
      <c r="ELF360" s="34"/>
      <c r="ELG360" s="34"/>
      <c r="ELH360" s="34"/>
      <c r="ELI360" s="34"/>
      <c r="ELJ360" s="34"/>
      <c r="ELK360" s="34"/>
      <c r="ELL360" s="34"/>
      <c r="ELM360" s="34"/>
      <c r="ELN360" s="34"/>
      <c r="ELO360" s="34"/>
      <c r="ELP360" s="34"/>
      <c r="ELQ360" s="34"/>
      <c r="ELR360" s="34"/>
      <c r="ELS360" s="34"/>
      <c r="ELT360" s="34"/>
      <c r="ELU360" s="34"/>
      <c r="ELV360" s="34"/>
      <c r="ELW360" s="34"/>
      <c r="ELX360" s="34"/>
      <c r="ELY360" s="34"/>
      <c r="ELZ360" s="34"/>
      <c r="EMA360" s="34"/>
      <c r="EMB360" s="34"/>
      <c r="EMC360" s="34"/>
      <c r="EMD360" s="34"/>
      <c r="EME360" s="34"/>
      <c r="EMF360" s="34"/>
      <c r="EMG360" s="34"/>
      <c r="EMH360" s="34"/>
      <c r="EMI360" s="34"/>
      <c r="EMJ360" s="34"/>
      <c r="EMK360" s="34"/>
      <c r="EML360" s="34"/>
      <c r="EMM360" s="34"/>
      <c r="EMN360" s="34"/>
      <c r="EMO360" s="34"/>
      <c r="EMP360" s="34"/>
      <c r="EMQ360" s="34"/>
      <c r="EMR360" s="34"/>
      <c r="EMS360" s="34"/>
      <c r="EMT360" s="34"/>
      <c r="EMU360" s="34"/>
      <c r="EMV360" s="34"/>
      <c r="EMW360" s="34"/>
      <c r="EMX360" s="34"/>
      <c r="EMY360" s="34"/>
      <c r="EMZ360" s="34"/>
      <c r="ENA360" s="34"/>
      <c r="ENB360" s="34"/>
      <c r="ENC360" s="34"/>
      <c r="END360" s="34"/>
      <c r="ENE360" s="34"/>
      <c r="ENF360" s="34"/>
      <c r="ENG360" s="34"/>
      <c r="ENH360" s="34"/>
      <c r="ENI360" s="34"/>
      <c r="ENJ360" s="34"/>
      <c r="ENK360" s="34"/>
      <c r="ENL360" s="34"/>
      <c r="ENM360" s="34"/>
      <c r="ENN360" s="34"/>
      <c r="ENO360" s="34"/>
      <c r="ENP360" s="34"/>
      <c r="ENQ360" s="34"/>
      <c r="ENR360" s="34"/>
      <c r="ENS360" s="34"/>
      <c r="ENT360" s="34"/>
      <c r="ENU360" s="34"/>
      <c r="ENV360" s="34"/>
      <c r="ENW360" s="34"/>
      <c r="ENX360" s="34"/>
      <c r="ENY360" s="34"/>
      <c r="ENZ360" s="34"/>
      <c r="EOA360" s="34"/>
      <c r="EOB360" s="34"/>
      <c r="EOC360" s="34"/>
      <c r="EOD360" s="34"/>
      <c r="EOE360" s="34"/>
      <c r="EOF360" s="34"/>
      <c r="EOG360" s="34"/>
      <c r="EOH360" s="34"/>
      <c r="EOI360" s="34"/>
      <c r="EOJ360" s="34"/>
      <c r="EOK360" s="34"/>
      <c r="EOL360" s="34"/>
      <c r="EOM360" s="34"/>
      <c r="EON360" s="34"/>
      <c r="EOO360" s="34"/>
      <c r="EOP360" s="34"/>
      <c r="EOQ360" s="34"/>
      <c r="EOR360" s="34"/>
      <c r="EOS360" s="34"/>
      <c r="EOT360" s="34"/>
      <c r="EOU360" s="34"/>
      <c r="EOV360" s="34"/>
      <c r="EOW360" s="34"/>
      <c r="EOX360" s="34"/>
      <c r="EOY360" s="34"/>
      <c r="EOZ360" s="34"/>
      <c r="EPA360" s="34"/>
      <c r="EPB360" s="34"/>
      <c r="EPC360" s="34"/>
      <c r="EPD360" s="34"/>
      <c r="EPE360" s="34"/>
      <c r="EPF360" s="34"/>
      <c r="EPG360" s="34"/>
      <c r="EPH360" s="34"/>
      <c r="EPI360" s="34"/>
      <c r="EPJ360" s="34"/>
      <c r="EPK360" s="34"/>
      <c r="EPL360" s="34"/>
      <c r="EPM360" s="34"/>
      <c r="EPN360" s="34"/>
      <c r="EPO360" s="34"/>
      <c r="EPP360" s="34"/>
      <c r="EPQ360" s="34"/>
      <c r="EPR360" s="34"/>
      <c r="EPS360" s="34"/>
      <c r="EPT360" s="34"/>
      <c r="EPU360" s="34"/>
      <c r="EPV360" s="34"/>
      <c r="EPW360" s="34"/>
      <c r="EPX360" s="34"/>
      <c r="EPY360" s="34"/>
      <c r="EPZ360" s="34"/>
      <c r="EQA360" s="34"/>
      <c r="EQB360" s="34"/>
      <c r="EQC360" s="34"/>
      <c r="EQD360" s="34"/>
      <c r="EQE360" s="34"/>
      <c r="EQF360" s="34"/>
      <c r="EQG360" s="34"/>
      <c r="EQH360" s="34"/>
      <c r="EQI360" s="34"/>
      <c r="EQJ360" s="34"/>
      <c r="EQK360" s="34"/>
      <c r="EQL360" s="34"/>
      <c r="EQM360" s="34"/>
      <c r="EQN360" s="34"/>
      <c r="EQO360" s="34"/>
      <c r="EQP360" s="34"/>
      <c r="EQQ360" s="34"/>
      <c r="EQR360" s="34"/>
      <c r="EQS360" s="34"/>
      <c r="EQT360" s="34"/>
      <c r="EQU360" s="34"/>
      <c r="EQV360" s="34"/>
      <c r="EQW360" s="34"/>
      <c r="EQX360" s="34"/>
      <c r="EQY360" s="34"/>
      <c r="EQZ360" s="34"/>
      <c r="ERA360" s="34"/>
      <c r="ERB360" s="34"/>
      <c r="ERC360" s="34"/>
      <c r="ERD360" s="34"/>
      <c r="ERE360" s="34"/>
      <c r="ERF360" s="34"/>
      <c r="ERG360" s="34"/>
      <c r="ERH360" s="34"/>
      <c r="ERI360" s="34"/>
      <c r="ERJ360" s="34"/>
      <c r="ERK360" s="34"/>
      <c r="ERL360" s="34"/>
      <c r="ERM360" s="34"/>
      <c r="ERN360" s="34"/>
      <c r="ERO360" s="34"/>
      <c r="ERP360" s="34"/>
      <c r="ERQ360" s="34"/>
      <c r="ERR360" s="34"/>
      <c r="ERS360" s="34"/>
      <c r="ERT360" s="34"/>
      <c r="ERU360" s="34"/>
      <c r="ERV360" s="34"/>
      <c r="ERW360" s="34"/>
      <c r="ERX360" s="34"/>
      <c r="ERY360" s="34"/>
      <c r="ERZ360" s="34"/>
      <c r="ESA360" s="34"/>
      <c r="ESB360" s="34"/>
      <c r="ESC360" s="34"/>
      <c r="ESD360" s="34"/>
      <c r="ESE360" s="34"/>
      <c r="ESF360" s="34"/>
      <c r="ESG360" s="34"/>
      <c r="ESH360" s="34"/>
      <c r="ESI360" s="34"/>
      <c r="ESJ360" s="34"/>
      <c r="ESK360" s="34"/>
      <c r="ESL360" s="34"/>
      <c r="ESM360" s="34"/>
      <c r="ESN360" s="34"/>
      <c r="ESO360" s="34"/>
      <c r="ESP360" s="34"/>
      <c r="ESQ360" s="34"/>
      <c r="ESR360" s="34"/>
      <c r="ESS360" s="34"/>
      <c r="EST360" s="34"/>
      <c r="ESU360" s="34"/>
      <c r="ESV360" s="34"/>
      <c r="ESW360" s="34"/>
      <c r="ESX360" s="34"/>
      <c r="ESY360" s="34"/>
      <c r="ESZ360" s="34"/>
      <c r="ETA360" s="34"/>
      <c r="ETB360" s="34"/>
      <c r="ETC360" s="34"/>
      <c r="ETD360" s="34"/>
      <c r="ETE360" s="34"/>
      <c r="ETF360" s="34"/>
      <c r="ETG360" s="34"/>
      <c r="ETH360" s="34"/>
      <c r="ETI360" s="34"/>
      <c r="ETJ360" s="34"/>
      <c r="ETK360" s="34"/>
      <c r="ETL360" s="34"/>
      <c r="ETM360" s="34"/>
      <c r="ETN360" s="34"/>
      <c r="ETO360" s="34"/>
      <c r="ETP360" s="34"/>
      <c r="ETQ360" s="34"/>
      <c r="ETR360" s="34"/>
      <c r="ETS360" s="34"/>
      <c r="ETT360" s="34"/>
      <c r="ETU360" s="34"/>
      <c r="ETV360" s="34"/>
      <c r="ETW360" s="34"/>
      <c r="ETX360" s="34"/>
      <c r="ETY360" s="34"/>
      <c r="ETZ360" s="34"/>
      <c r="EUA360" s="34"/>
      <c r="EUB360" s="34"/>
      <c r="EUC360" s="34"/>
      <c r="EUD360" s="34"/>
      <c r="EUE360" s="34"/>
      <c r="EUF360" s="34"/>
      <c r="EUG360" s="34"/>
      <c r="EUH360" s="34"/>
      <c r="EUI360" s="34"/>
      <c r="EUJ360" s="34"/>
      <c r="EUK360" s="34"/>
      <c r="EUL360" s="34"/>
      <c r="EUM360" s="34"/>
      <c r="EUN360" s="34"/>
      <c r="EUO360" s="34"/>
      <c r="EUP360" s="34"/>
      <c r="EUQ360" s="34"/>
      <c r="EUR360" s="34"/>
      <c r="EUS360" s="34"/>
      <c r="EUT360" s="34"/>
      <c r="EUU360" s="34"/>
      <c r="EUV360" s="34"/>
      <c r="EUW360" s="34"/>
      <c r="EUX360" s="34"/>
      <c r="EUY360" s="34"/>
      <c r="EUZ360" s="34"/>
      <c r="EVA360" s="34"/>
      <c r="EVB360" s="34"/>
      <c r="EVC360" s="34"/>
      <c r="EVD360" s="34"/>
      <c r="EVE360" s="34"/>
      <c r="EVF360" s="34"/>
      <c r="EVG360" s="34"/>
      <c r="EVH360" s="34"/>
      <c r="EVI360" s="34"/>
      <c r="EVJ360" s="34"/>
      <c r="EVK360" s="34"/>
      <c r="EVL360" s="34"/>
      <c r="EVM360" s="34"/>
      <c r="EVN360" s="34"/>
      <c r="EVO360" s="34"/>
      <c r="EVP360" s="34"/>
      <c r="EVQ360" s="34"/>
      <c r="EVR360" s="34"/>
      <c r="EVS360" s="34"/>
      <c r="EVT360" s="34"/>
      <c r="EVU360" s="34"/>
      <c r="EVV360" s="34"/>
      <c r="EVW360" s="34"/>
      <c r="EVX360" s="34"/>
      <c r="EVY360" s="34"/>
      <c r="EVZ360" s="34"/>
      <c r="EWA360" s="34"/>
      <c r="EWB360" s="34"/>
      <c r="EWC360" s="34"/>
      <c r="EWD360" s="34"/>
      <c r="EWE360" s="34"/>
      <c r="EWF360" s="34"/>
      <c r="EWG360" s="34"/>
      <c r="EWH360" s="34"/>
      <c r="EWI360" s="34"/>
      <c r="EWJ360" s="34"/>
      <c r="EWK360" s="34"/>
      <c r="EWL360" s="34"/>
      <c r="EWM360" s="34"/>
      <c r="EWN360" s="34"/>
      <c r="EWO360" s="34"/>
      <c r="EWP360" s="34"/>
      <c r="EWQ360" s="34"/>
      <c r="EWR360" s="34"/>
      <c r="EWS360" s="34"/>
      <c r="EWT360" s="34"/>
      <c r="EWU360" s="34"/>
      <c r="EWV360" s="34"/>
      <c r="EWW360" s="34"/>
      <c r="EWX360" s="34"/>
      <c r="EWY360" s="34"/>
      <c r="EWZ360" s="34"/>
      <c r="EXA360" s="34"/>
      <c r="EXB360" s="34"/>
      <c r="EXC360" s="34"/>
      <c r="EXD360" s="34"/>
      <c r="EXE360" s="34"/>
      <c r="EXF360" s="34"/>
      <c r="EXG360" s="34"/>
      <c r="EXH360" s="34"/>
      <c r="EXI360" s="34"/>
      <c r="EXJ360" s="34"/>
      <c r="EXK360" s="34"/>
      <c r="EXL360" s="34"/>
      <c r="EXM360" s="34"/>
      <c r="EXN360" s="34"/>
      <c r="EXO360" s="34"/>
      <c r="EXP360" s="34"/>
      <c r="EXQ360" s="34"/>
      <c r="EXR360" s="34"/>
      <c r="EXS360" s="34"/>
      <c r="EXT360" s="34"/>
      <c r="EXU360" s="34"/>
      <c r="EXV360" s="34"/>
      <c r="EXW360" s="34"/>
      <c r="EXX360" s="34"/>
      <c r="EXY360" s="34"/>
      <c r="EXZ360" s="34"/>
      <c r="EYA360" s="34"/>
      <c r="EYB360" s="34"/>
      <c r="EYC360" s="34"/>
      <c r="EYD360" s="34"/>
      <c r="EYE360" s="34"/>
      <c r="EYF360" s="34"/>
      <c r="EYG360" s="34"/>
      <c r="EYH360" s="34"/>
      <c r="EYI360" s="34"/>
      <c r="EYJ360" s="34"/>
      <c r="EYK360" s="34"/>
      <c r="EYL360" s="34"/>
      <c r="EYM360" s="34"/>
      <c r="EYN360" s="34"/>
      <c r="EYO360" s="34"/>
      <c r="EYP360" s="34"/>
      <c r="EYQ360" s="34"/>
      <c r="EYR360" s="34"/>
      <c r="EYS360" s="34"/>
      <c r="EYT360" s="34"/>
      <c r="EYU360" s="34"/>
      <c r="EYV360" s="34"/>
      <c r="EYW360" s="34"/>
      <c r="EYX360" s="34"/>
      <c r="EYY360" s="34"/>
      <c r="EYZ360" s="34"/>
      <c r="EZA360" s="34"/>
      <c r="EZB360" s="34"/>
      <c r="EZC360" s="34"/>
      <c r="EZD360" s="34"/>
      <c r="EZE360" s="34"/>
      <c r="EZF360" s="34"/>
      <c r="EZG360" s="34"/>
      <c r="EZH360" s="34"/>
      <c r="EZI360" s="34"/>
      <c r="EZJ360" s="34"/>
      <c r="EZK360" s="34"/>
      <c r="EZL360" s="34"/>
      <c r="EZM360" s="34"/>
      <c r="EZN360" s="34"/>
      <c r="EZO360" s="34"/>
      <c r="EZP360" s="34"/>
      <c r="EZQ360" s="34"/>
      <c r="EZR360" s="34"/>
      <c r="EZS360" s="34"/>
      <c r="EZT360" s="34"/>
      <c r="EZU360" s="34"/>
      <c r="EZV360" s="34"/>
      <c r="EZW360" s="34"/>
      <c r="EZX360" s="34"/>
      <c r="EZY360" s="34"/>
      <c r="EZZ360" s="34"/>
      <c r="FAA360" s="34"/>
      <c r="FAB360" s="34"/>
      <c r="FAC360" s="34"/>
      <c r="FAD360" s="34"/>
      <c r="FAE360" s="34"/>
      <c r="FAF360" s="34"/>
      <c r="FAG360" s="34"/>
      <c r="FAH360" s="34"/>
      <c r="FAI360" s="34"/>
      <c r="FAJ360" s="34"/>
      <c r="FAK360" s="34"/>
      <c r="FAL360" s="34"/>
      <c r="FAM360" s="34"/>
      <c r="FAN360" s="34"/>
      <c r="FAO360" s="34"/>
      <c r="FAP360" s="34"/>
      <c r="FAQ360" s="34"/>
      <c r="FAR360" s="34"/>
      <c r="FAS360" s="34"/>
      <c r="FAT360" s="34"/>
      <c r="FAU360" s="34"/>
      <c r="FAV360" s="34"/>
      <c r="FAW360" s="34"/>
      <c r="FAX360" s="34"/>
      <c r="FAY360" s="34"/>
      <c r="FAZ360" s="34"/>
      <c r="FBA360" s="34"/>
      <c r="FBB360" s="34"/>
      <c r="FBC360" s="34"/>
      <c r="FBD360" s="34"/>
      <c r="FBE360" s="34"/>
      <c r="FBF360" s="34"/>
      <c r="FBG360" s="34"/>
      <c r="FBH360" s="34"/>
      <c r="FBI360" s="34"/>
      <c r="FBJ360" s="34"/>
      <c r="FBK360" s="34"/>
      <c r="FBL360" s="34"/>
      <c r="FBM360" s="34"/>
      <c r="FBN360" s="34"/>
      <c r="FBO360" s="34"/>
      <c r="FBP360" s="34"/>
      <c r="FBQ360" s="34"/>
      <c r="FBR360" s="34"/>
      <c r="FBS360" s="34"/>
      <c r="FBT360" s="34"/>
      <c r="FBU360" s="34"/>
      <c r="FBV360" s="34"/>
      <c r="FBW360" s="34"/>
      <c r="FBX360" s="34"/>
      <c r="FBY360" s="34"/>
      <c r="FBZ360" s="34"/>
      <c r="FCA360" s="34"/>
      <c r="FCB360" s="34"/>
      <c r="FCC360" s="34"/>
      <c r="FCD360" s="34"/>
      <c r="FCE360" s="34"/>
      <c r="FCF360" s="34"/>
      <c r="FCG360" s="34"/>
      <c r="FCH360" s="34"/>
      <c r="FCI360" s="34"/>
      <c r="FCJ360" s="34"/>
      <c r="FCK360" s="34"/>
      <c r="FCL360" s="34"/>
      <c r="FCM360" s="34"/>
      <c r="FCN360" s="34"/>
      <c r="FCO360" s="34"/>
      <c r="FCP360" s="34"/>
      <c r="FCQ360" s="34"/>
      <c r="FCR360" s="34"/>
      <c r="FCS360" s="34"/>
      <c r="FCT360" s="34"/>
      <c r="FCU360" s="34"/>
      <c r="FCV360" s="34"/>
      <c r="FCW360" s="34"/>
      <c r="FCX360" s="34"/>
      <c r="FCY360" s="34"/>
      <c r="FCZ360" s="34"/>
      <c r="FDA360" s="34"/>
      <c r="FDB360" s="34"/>
      <c r="FDC360" s="34"/>
      <c r="FDD360" s="34"/>
      <c r="FDE360" s="34"/>
      <c r="FDF360" s="34"/>
      <c r="FDG360" s="34"/>
      <c r="FDH360" s="34"/>
      <c r="FDI360" s="34"/>
      <c r="FDJ360" s="34"/>
      <c r="FDK360" s="34"/>
      <c r="FDL360" s="34"/>
      <c r="FDM360" s="34"/>
      <c r="FDN360" s="34"/>
      <c r="FDO360" s="34"/>
      <c r="FDP360" s="34"/>
      <c r="FDQ360" s="34"/>
      <c r="FDR360" s="34"/>
      <c r="FDS360" s="34"/>
      <c r="FDT360" s="34"/>
      <c r="FDU360" s="34"/>
      <c r="FDV360" s="34"/>
      <c r="FDW360" s="34"/>
      <c r="FDX360" s="34"/>
      <c r="FDY360" s="34"/>
      <c r="FDZ360" s="34"/>
      <c r="FEA360" s="34"/>
      <c r="FEB360" s="34"/>
      <c r="FEC360" s="34"/>
      <c r="FED360" s="34"/>
      <c r="FEE360" s="34"/>
      <c r="FEF360" s="34"/>
      <c r="FEG360" s="34"/>
      <c r="FEH360" s="34"/>
      <c r="FEI360" s="34"/>
      <c r="FEJ360" s="34"/>
      <c r="FEK360" s="34"/>
      <c r="FEL360" s="34"/>
      <c r="FEM360" s="34"/>
      <c r="FEN360" s="34"/>
      <c r="FEO360" s="34"/>
      <c r="FEP360" s="34"/>
      <c r="FEQ360" s="34"/>
      <c r="FER360" s="34"/>
      <c r="FES360" s="34"/>
      <c r="FET360" s="34"/>
      <c r="FEU360" s="34"/>
      <c r="FEV360" s="34"/>
      <c r="FEW360" s="34"/>
      <c r="FEX360" s="34"/>
      <c r="FEY360" s="34"/>
      <c r="FEZ360" s="34"/>
      <c r="FFA360" s="34"/>
      <c r="FFB360" s="34"/>
      <c r="FFC360" s="34"/>
      <c r="FFD360" s="34"/>
      <c r="FFE360" s="34"/>
      <c r="FFF360" s="34"/>
      <c r="FFG360" s="34"/>
      <c r="FFH360" s="34"/>
      <c r="FFI360" s="34"/>
      <c r="FFJ360" s="34"/>
      <c r="FFK360" s="34"/>
      <c r="FFL360" s="34"/>
      <c r="FFM360" s="34"/>
      <c r="FFN360" s="34"/>
      <c r="FFO360" s="34"/>
      <c r="FFP360" s="34"/>
      <c r="FFQ360" s="34"/>
      <c r="FFR360" s="34"/>
      <c r="FFS360" s="34"/>
      <c r="FFT360" s="34"/>
      <c r="FFU360" s="34"/>
      <c r="FFV360" s="34"/>
      <c r="FFW360" s="34"/>
      <c r="FFX360" s="34"/>
      <c r="FFY360" s="34"/>
      <c r="FFZ360" s="34"/>
      <c r="FGA360" s="34"/>
      <c r="FGB360" s="34"/>
      <c r="FGC360" s="34"/>
      <c r="FGD360" s="34"/>
      <c r="FGE360" s="34"/>
      <c r="FGF360" s="34"/>
      <c r="FGG360" s="34"/>
      <c r="FGH360" s="34"/>
      <c r="FGI360" s="34"/>
      <c r="FGJ360" s="34"/>
      <c r="FGK360" s="34"/>
      <c r="FGL360" s="34"/>
      <c r="FGM360" s="34"/>
      <c r="FGN360" s="34"/>
      <c r="FGO360" s="34"/>
      <c r="FGP360" s="34"/>
      <c r="FGQ360" s="34"/>
      <c r="FGR360" s="34"/>
      <c r="FGS360" s="34"/>
      <c r="FGT360" s="34"/>
      <c r="FGU360" s="34"/>
      <c r="FGV360" s="34"/>
      <c r="FGW360" s="34"/>
      <c r="FGX360" s="34"/>
      <c r="FGY360" s="34"/>
      <c r="FGZ360" s="34"/>
      <c r="FHA360" s="34"/>
      <c r="FHB360" s="34"/>
      <c r="FHC360" s="34"/>
      <c r="FHD360" s="34"/>
      <c r="FHE360" s="34"/>
      <c r="FHF360" s="34"/>
      <c r="FHG360" s="34"/>
      <c r="FHH360" s="34"/>
      <c r="FHI360" s="34"/>
      <c r="FHJ360" s="34"/>
      <c r="FHK360" s="34"/>
      <c r="FHL360" s="34"/>
      <c r="FHM360" s="34"/>
      <c r="FHN360" s="34"/>
      <c r="FHO360" s="34"/>
      <c r="FHP360" s="34"/>
      <c r="FHQ360" s="34"/>
      <c r="FHR360" s="34"/>
      <c r="FHS360" s="34"/>
      <c r="FHT360" s="34"/>
      <c r="FHU360" s="34"/>
      <c r="FHV360" s="34"/>
      <c r="FHW360" s="34"/>
      <c r="FHX360" s="34"/>
      <c r="FHY360" s="34"/>
      <c r="FHZ360" s="34"/>
      <c r="FIA360" s="34"/>
      <c r="FIB360" s="34"/>
      <c r="FIC360" s="34"/>
      <c r="FID360" s="34"/>
      <c r="FIE360" s="34"/>
      <c r="FIF360" s="34"/>
      <c r="FIG360" s="34"/>
      <c r="FIH360" s="34"/>
      <c r="FII360" s="34"/>
      <c r="FIJ360" s="34"/>
      <c r="FIK360" s="34"/>
      <c r="FIL360" s="34"/>
      <c r="FIM360" s="34"/>
      <c r="FIN360" s="34"/>
      <c r="FIO360" s="34"/>
      <c r="FIP360" s="34"/>
      <c r="FIQ360" s="34"/>
      <c r="FIR360" s="34"/>
      <c r="FIS360" s="34"/>
      <c r="FIT360" s="34"/>
      <c r="FIU360" s="34"/>
      <c r="FIV360" s="34"/>
      <c r="FIW360" s="34"/>
      <c r="FIX360" s="34"/>
      <c r="FIY360" s="34"/>
      <c r="FIZ360" s="34"/>
      <c r="FJA360" s="34"/>
      <c r="FJB360" s="34"/>
      <c r="FJC360" s="34"/>
      <c r="FJD360" s="34"/>
      <c r="FJE360" s="34"/>
      <c r="FJF360" s="34"/>
      <c r="FJG360" s="34"/>
      <c r="FJH360" s="34"/>
      <c r="FJI360" s="34"/>
      <c r="FJJ360" s="34"/>
      <c r="FJK360" s="34"/>
      <c r="FJL360" s="34"/>
      <c r="FJM360" s="34"/>
      <c r="FJN360" s="34"/>
      <c r="FJO360" s="34"/>
      <c r="FJP360" s="34"/>
      <c r="FJQ360" s="34"/>
      <c r="FJR360" s="34"/>
      <c r="FJS360" s="34"/>
      <c r="FJT360" s="34"/>
      <c r="FJU360" s="34"/>
      <c r="FJV360" s="34"/>
      <c r="FJW360" s="34"/>
      <c r="FJX360" s="34"/>
      <c r="FJY360" s="34"/>
      <c r="FJZ360" s="34"/>
      <c r="FKA360" s="34"/>
      <c r="FKB360" s="34"/>
      <c r="FKC360" s="34"/>
      <c r="FKD360" s="34"/>
      <c r="FKE360" s="34"/>
      <c r="FKF360" s="34"/>
      <c r="FKG360" s="34"/>
      <c r="FKH360" s="34"/>
      <c r="FKI360" s="34"/>
      <c r="FKJ360" s="34"/>
      <c r="FKK360" s="34"/>
      <c r="FKL360" s="34"/>
      <c r="FKM360" s="34"/>
      <c r="FKN360" s="34"/>
      <c r="FKO360" s="34"/>
      <c r="FKP360" s="34"/>
      <c r="FKQ360" s="34"/>
      <c r="FKR360" s="34"/>
      <c r="FKS360" s="34"/>
      <c r="FKT360" s="34"/>
      <c r="FKU360" s="34"/>
      <c r="FKV360" s="34"/>
      <c r="FKW360" s="34"/>
      <c r="FKX360" s="34"/>
      <c r="FKY360" s="34"/>
      <c r="FKZ360" s="34"/>
      <c r="FLA360" s="34"/>
      <c r="FLB360" s="34"/>
      <c r="FLC360" s="34"/>
      <c r="FLD360" s="34"/>
      <c r="FLE360" s="34"/>
      <c r="FLF360" s="34"/>
      <c r="FLG360" s="34"/>
      <c r="FLH360" s="34"/>
      <c r="FLI360" s="34"/>
      <c r="FLJ360" s="34"/>
      <c r="FLK360" s="34"/>
      <c r="FLL360" s="34"/>
      <c r="FLM360" s="34"/>
      <c r="FLN360" s="34"/>
      <c r="FLO360" s="34"/>
      <c r="FLP360" s="34"/>
      <c r="FLQ360" s="34"/>
      <c r="FLR360" s="34"/>
      <c r="FLS360" s="34"/>
      <c r="FLT360" s="34"/>
      <c r="FLU360" s="34"/>
      <c r="FLV360" s="34"/>
      <c r="FLW360" s="34"/>
      <c r="FLX360" s="34"/>
      <c r="FLY360" s="34"/>
      <c r="FLZ360" s="34"/>
      <c r="FMA360" s="34"/>
      <c r="FMB360" s="34"/>
      <c r="FMC360" s="34"/>
      <c r="FMD360" s="34"/>
      <c r="FME360" s="34"/>
      <c r="FMF360" s="34"/>
      <c r="FMG360" s="34"/>
      <c r="FMH360" s="34"/>
      <c r="FMI360" s="34"/>
      <c r="FMJ360" s="34"/>
      <c r="FMK360" s="34"/>
      <c r="FML360" s="34"/>
      <c r="FMM360" s="34"/>
      <c r="FMN360" s="34"/>
      <c r="FMO360" s="34"/>
      <c r="FMP360" s="34"/>
      <c r="FMQ360" s="34"/>
      <c r="FMR360" s="34"/>
      <c r="FMS360" s="34"/>
      <c r="FMT360" s="34"/>
      <c r="FMU360" s="34"/>
      <c r="FMV360" s="34"/>
      <c r="FMW360" s="34"/>
      <c r="FMX360" s="34"/>
      <c r="FMY360" s="34"/>
      <c r="FMZ360" s="34"/>
      <c r="FNA360" s="34"/>
      <c r="FNB360" s="34"/>
      <c r="FNC360" s="34"/>
      <c r="FND360" s="34"/>
      <c r="FNE360" s="34"/>
      <c r="FNF360" s="34"/>
      <c r="FNG360" s="34"/>
      <c r="FNH360" s="34"/>
      <c r="FNI360" s="34"/>
      <c r="FNJ360" s="34"/>
      <c r="FNK360" s="34"/>
      <c r="FNL360" s="34"/>
      <c r="FNM360" s="34"/>
      <c r="FNN360" s="34"/>
      <c r="FNO360" s="34"/>
      <c r="FNP360" s="34"/>
      <c r="FNQ360" s="34"/>
      <c r="FNR360" s="34"/>
      <c r="FNS360" s="34"/>
      <c r="FNT360" s="34"/>
      <c r="FNU360" s="34"/>
      <c r="FNV360" s="34"/>
      <c r="FNW360" s="34"/>
      <c r="FNX360" s="34"/>
      <c r="FNY360" s="34"/>
      <c r="FNZ360" s="34"/>
      <c r="FOA360" s="34"/>
      <c r="FOB360" s="34"/>
      <c r="FOC360" s="34"/>
      <c r="FOD360" s="34"/>
      <c r="FOE360" s="34"/>
      <c r="FOF360" s="34"/>
      <c r="FOG360" s="34"/>
      <c r="FOH360" s="34"/>
      <c r="FOI360" s="34"/>
      <c r="FOJ360" s="34"/>
      <c r="FOK360" s="34"/>
      <c r="FOL360" s="34"/>
      <c r="FOM360" s="34"/>
      <c r="FON360" s="34"/>
      <c r="FOO360" s="34"/>
      <c r="FOP360" s="34"/>
      <c r="FOQ360" s="34"/>
      <c r="FOR360" s="34"/>
      <c r="FOS360" s="34"/>
      <c r="FOT360" s="34"/>
      <c r="FOU360" s="34"/>
      <c r="FOV360" s="34"/>
      <c r="FOW360" s="34"/>
      <c r="FOX360" s="34"/>
      <c r="FOY360" s="34"/>
      <c r="FOZ360" s="34"/>
      <c r="FPA360" s="34"/>
      <c r="FPB360" s="34"/>
      <c r="FPC360" s="34"/>
      <c r="FPD360" s="34"/>
      <c r="FPE360" s="34"/>
      <c r="FPF360" s="34"/>
      <c r="FPG360" s="34"/>
      <c r="FPH360" s="34"/>
      <c r="FPI360" s="34"/>
      <c r="FPJ360" s="34"/>
      <c r="FPK360" s="34"/>
      <c r="FPL360" s="34"/>
      <c r="FPM360" s="34"/>
      <c r="FPN360" s="34"/>
      <c r="FPO360" s="34"/>
      <c r="FPP360" s="34"/>
      <c r="FPQ360" s="34"/>
      <c r="FPR360" s="34"/>
      <c r="FPS360" s="34"/>
      <c r="FPT360" s="34"/>
      <c r="FPU360" s="34"/>
      <c r="FPV360" s="34"/>
      <c r="FPW360" s="34"/>
      <c r="FPX360" s="34"/>
      <c r="FPY360" s="34"/>
      <c r="FPZ360" s="34"/>
      <c r="FQA360" s="34"/>
      <c r="FQB360" s="34"/>
      <c r="FQC360" s="34"/>
      <c r="FQD360" s="34"/>
      <c r="FQE360" s="34"/>
      <c r="FQF360" s="34"/>
      <c r="FQG360" s="34"/>
      <c r="FQH360" s="34"/>
      <c r="FQI360" s="34"/>
      <c r="FQJ360" s="34"/>
      <c r="FQK360" s="34"/>
      <c r="FQL360" s="34"/>
      <c r="FQM360" s="34"/>
      <c r="FQN360" s="34"/>
      <c r="FQO360" s="34"/>
      <c r="FQP360" s="34"/>
      <c r="FQQ360" s="34"/>
      <c r="FQR360" s="34"/>
      <c r="FQS360" s="34"/>
      <c r="FQT360" s="34"/>
      <c r="FQU360" s="34"/>
      <c r="FQV360" s="34"/>
      <c r="FQW360" s="34"/>
      <c r="FQX360" s="34"/>
      <c r="FQY360" s="34"/>
      <c r="FQZ360" s="34"/>
      <c r="FRA360" s="34"/>
      <c r="FRB360" s="34"/>
      <c r="FRC360" s="34"/>
      <c r="FRD360" s="34"/>
      <c r="FRE360" s="34"/>
      <c r="FRF360" s="34"/>
      <c r="FRG360" s="34"/>
      <c r="FRH360" s="34"/>
      <c r="FRI360" s="34"/>
      <c r="FRJ360" s="34"/>
      <c r="FRK360" s="34"/>
      <c r="FRL360" s="34"/>
      <c r="FRM360" s="34"/>
      <c r="FRN360" s="34"/>
      <c r="FRO360" s="34"/>
      <c r="FRP360" s="34"/>
      <c r="FRQ360" s="34"/>
      <c r="FRR360" s="34"/>
      <c r="FRS360" s="34"/>
      <c r="FRT360" s="34"/>
      <c r="FRU360" s="34"/>
      <c r="FRV360" s="34"/>
      <c r="FRW360" s="34"/>
      <c r="FRX360" s="34"/>
      <c r="FRY360" s="34"/>
      <c r="FRZ360" s="34"/>
      <c r="FSA360" s="34"/>
      <c r="FSB360" s="34"/>
      <c r="FSC360" s="34"/>
      <c r="FSD360" s="34"/>
      <c r="FSE360" s="34"/>
      <c r="FSF360" s="34"/>
      <c r="FSG360" s="34"/>
      <c r="FSH360" s="34"/>
      <c r="FSI360" s="34"/>
      <c r="FSJ360" s="34"/>
      <c r="FSK360" s="34"/>
      <c r="FSL360" s="34"/>
      <c r="FSM360" s="34"/>
      <c r="FSN360" s="34"/>
      <c r="FSO360" s="34"/>
      <c r="FSP360" s="34"/>
      <c r="FSQ360" s="34"/>
      <c r="FSR360" s="34"/>
      <c r="FSS360" s="34"/>
      <c r="FST360" s="34"/>
      <c r="FSU360" s="34"/>
      <c r="FSV360" s="34"/>
      <c r="FSW360" s="34"/>
      <c r="FSX360" s="34"/>
      <c r="FSY360" s="34"/>
      <c r="FSZ360" s="34"/>
      <c r="FTA360" s="34"/>
      <c r="FTB360" s="34"/>
      <c r="FTC360" s="34"/>
      <c r="FTD360" s="34"/>
      <c r="FTE360" s="34"/>
      <c r="FTF360" s="34"/>
      <c r="FTG360" s="34"/>
      <c r="FTH360" s="34"/>
      <c r="FTI360" s="34"/>
      <c r="FTJ360" s="34"/>
      <c r="FTK360" s="34"/>
      <c r="FTL360" s="34"/>
      <c r="FTM360" s="34"/>
      <c r="FTN360" s="34"/>
      <c r="FTO360" s="34"/>
      <c r="FTP360" s="34"/>
      <c r="FTQ360" s="34"/>
      <c r="FTR360" s="34"/>
      <c r="FTS360" s="34"/>
      <c r="FTT360" s="34"/>
      <c r="FTU360" s="34"/>
      <c r="FTV360" s="34"/>
      <c r="FTW360" s="34"/>
      <c r="FTX360" s="34"/>
      <c r="FTY360" s="34"/>
      <c r="FTZ360" s="34"/>
      <c r="FUA360" s="34"/>
      <c r="FUB360" s="34"/>
      <c r="FUC360" s="34"/>
      <c r="FUD360" s="34"/>
      <c r="FUE360" s="34"/>
      <c r="FUF360" s="34"/>
      <c r="FUG360" s="34"/>
      <c r="FUH360" s="34"/>
      <c r="FUI360" s="34"/>
      <c r="FUJ360" s="34"/>
      <c r="FUK360" s="34"/>
      <c r="FUL360" s="34"/>
      <c r="FUM360" s="34"/>
      <c r="FUN360" s="34"/>
      <c r="FUO360" s="34"/>
      <c r="FUP360" s="34"/>
      <c r="FUQ360" s="34"/>
      <c r="FUR360" s="34"/>
      <c r="FUS360" s="34"/>
      <c r="FUT360" s="34"/>
      <c r="FUU360" s="34"/>
      <c r="FUV360" s="34"/>
      <c r="FUW360" s="34"/>
      <c r="FUX360" s="34"/>
      <c r="FUY360" s="34"/>
      <c r="FUZ360" s="34"/>
      <c r="FVA360" s="34"/>
      <c r="FVB360" s="34"/>
      <c r="FVC360" s="34"/>
      <c r="FVD360" s="34"/>
      <c r="FVE360" s="34"/>
      <c r="FVF360" s="34"/>
      <c r="FVG360" s="34"/>
      <c r="FVH360" s="34"/>
      <c r="FVI360" s="34"/>
      <c r="FVJ360" s="34"/>
      <c r="FVK360" s="34"/>
      <c r="FVL360" s="34"/>
      <c r="FVM360" s="34"/>
      <c r="FVN360" s="34"/>
      <c r="FVO360" s="34"/>
      <c r="FVP360" s="34"/>
      <c r="FVQ360" s="34"/>
      <c r="FVR360" s="34"/>
      <c r="FVS360" s="34"/>
      <c r="FVT360" s="34"/>
      <c r="FVU360" s="34"/>
      <c r="FVV360" s="34"/>
      <c r="FVW360" s="34"/>
      <c r="FVX360" s="34"/>
      <c r="FVY360" s="34"/>
      <c r="FVZ360" s="34"/>
      <c r="FWA360" s="34"/>
      <c r="FWB360" s="34"/>
      <c r="FWC360" s="34"/>
      <c r="FWD360" s="34"/>
      <c r="FWE360" s="34"/>
      <c r="FWF360" s="34"/>
      <c r="FWG360" s="34"/>
      <c r="FWH360" s="34"/>
      <c r="FWI360" s="34"/>
      <c r="FWJ360" s="34"/>
      <c r="FWK360" s="34"/>
      <c r="FWL360" s="34"/>
      <c r="FWM360" s="34"/>
      <c r="FWN360" s="34"/>
      <c r="FWO360" s="34"/>
      <c r="FWP360" s="34"/>
      <c r="FWQ360" s="34"/>
      <c r="FWR360" s="34"/>
      <c r="FWS360" s="34"/>
      <c r="FWT360" s="34"/>
      <c r="FWU360" s="34"/>
      <c r="FWV360" s="34"/>
      <c r="FWW360" s="34"/>
      <c r="FWX360" s="34"/>
      <c r="FWY360" s="34"/>
      <c r="FWZ360" s="34"/>
      <c r="FXA360" s="34"/>
      <c r="FXB360" s="34"/>
      <c r="FXC360" s="34"/>
      <c r="FXD360" s="34"/>
      <c r="FXE360" s="34"/>
      <c r="FXF360" s="34"/>
      <c r="FXG360" s="34"/>
      <c r="FXH360" s="34"/>
      <c r="FXI360" s="34"/>
      <c r="FXJ360" s="34"/>
      <c r="FXK360" s="34"/>
      <c r="FXL360" s="34"/>
      <c r="FXM360" s="34"/>
      <c r="FXN360" s="34"/>
      <c r="FXO360" s="34"/>
      <c r="FXP360" s="34"/>
      <c r="FXQ360" s="34"/>
      <c r="FXR360" s="34"/>
      <c r="FXS360" s="34"/>
      <c r="FXT360" s="34"/>
      <c r="FXU360" s="34"/>
      <c r="FXV360" s="34"/>
      <c r="FXW360" s="34"/>
      <c r="FXX360" s="34"/>
      <c r="FXY360" s="34"/>
      <c r="FXZ360" s="34"/>
      <c r="FYA360" s="34"/>
      <c r="FYB360" s="34"/>
      <c r="FYC360" s="34"/>
      <c r="FYD360" s="34"/>
      <c r="FYE360" s="34"/>
      <c r="FYF360" s="34"/>
      <c r="FYG360" s="34"/>
      <c r="FYH360" s="34"/>
      <c r="FYI360" s="34"/>
      <c r="FYJ360" s="34"/>
      <c r="FYK360" s="34"/>
      <c r="FYL360" s="34"/>
      <c r="FYM360" s="34"/>
      <c r="FYN360" s="34"/>
      <c r="FYO360" s="34"/>
      <c r="FYP360" s="34"/>
      <c r="FYQ360" s="34"/>
      <c r="FYR360" s="34"/>
      <c r="FYS360" s="34"/>
      <c r="FYT360" s="34"/>
      <c r="FYU360" s="34"/>
      <c r="FYV360" s="34"/>
      <c r="FYW360" s="34"/>
      <c r="FYX360" s="34"/>
      <c r="FYY360" s="34"/>
      <c r="FYZ360" s="34"/>
      <c r="FZA360" s="34"/>
      <c r="FZB360" s="34"/>
      <c r="FZC360" s="34"/>
      <c r="FZD360" s="34"/>
      <c r="FZE360" s="34"/>
      <c r="FZF360" s="34"/>
      <c r="FZG360" s="34"/>
      <c r="FZH360" s="34"/>
      <c r="FZI360" s="34"/>
      <c r="FZJ360" s="34"/>
      <c r="FZK360" s="34"/>
      <c r="FZL360" s="34"/>
      <c r="FZM360" s="34"/>
      <c r="FZN360" s="34"/>
      <c r="FZO360" s="34"/>
      <c r="FZP360" s="34"/>
      <c r="FZQ360" s="34"/>
      <c r="FZR360" s="34"/>
      <c r="FZS360" s="34"/>
      <c r="FZT360" s="34"/>
      <c r="FZU360" s="34"/>
      <c r="FZV360" s="34"/>
      <c r="FZW360" s="34"/>
      <c r="FZX360" s="34"/>
      <c r="FZY360" s="34"/>
      <c r="FZZ360" s="34"/>
      <c r="GAA360" s="34"/>
      <c r="GAB360" s="34"/>
      <c r="GAC360" s="34"/>
      <c r="GAD360" s="34"/>
      <c r="GAE360" s="34"/>
      <c r="GAF360" s="34"/>
      <c r="GAG360" s="34"/>
      <c r="GAH360" s="34"/>
      <c r="GAI360" s="34"/>
      <c r="GAJ360" s="34"/>
      <c r="GAK360" s="34"/>
      <c r="GAL360" s="34"/>
      <c r="GAM360" s="34"/>
      <c r="GAN360" s="34"/>
      <c r="GAO360" s="34"/>
      <c r="GAP360" s="34"/>
      <c r="GAQ360" s="34"/>
      <c r="GAR360" s="34"/>
      <c r="GAS360" s="34"/>
      <c r="GAT360" s="34"/>
      <c r="GAU360" s="34"/>
      <c r="GAV360" s="34"/>
      <c r="GAW360" s="34"/>
      <c r="GAX360" s="34"/>
      <c r="GAY360" s="34"/>
      <c r="GAZ360" s="34"/>
      <c r="GBA360" s="34"/>
      <c r="GBB360" s="34"/>
      <c r="GBC360" s="34"/>
      <c r="GBD360" s="34"/>
      <c r="GBE360" s="34"/>
      <c r="GBF360" s="34"/>
      <c r="GBG360" s="34"/>
      <c r="GBH360" s="34"/>
      <c r="GBI360" s="34"/>
      <c r="GBJ360" s="34"/>
      <c r="GBK360" s="34"/>
      <c r="GBL360" s="34"/>
      <c r="GBM360" s="34"/>
      <c r="GBN360" s="34"/>
      <c r="GBO360" s="34"/>
      <c r="GBP360" s="34"/>
      <c r="GBQ360" s="34"/>
      <c r="GBR360" s="34"/>
      <c r="GBS360" s="34"/>
      <c r="GBT360" s="34"/>
      <c r="GBU360" s="34"/>
      <c r="GBV360" s="34"/>
      <c r="GBW360" s="34"/>
      <c r="GBX360" s="34"/>
      <c r="GBY360" s="34"/>
      <c r="GBZ360" s="34"/>
      <c r="GCA360" s="34"/>
      <c r="GCB360" s="34"/>
      <c r="GCC360" s="34"/>
      <c r="GCD360" s="34"/>
      <c r="GCE360" s="34"/>
      <c r="GCF360" s="34"/>
      <c r="GCG360" s="34"/>
      <c r="GCH360" s="34"/>
      <c r="GCI360" s="34"/>
      <c r="GCJ360" s="34"/>
      <c r="GCK360" s="34"/>
      <c r="GCL360" s="34"/>
      <c r="GCM360" s="34"/>
      <c r="GCN360" s="34"/>
      <c r="GCO360" s="34"/>
      <c r="GCP360" s="34"/>
      <c r="GCQ360" s="34"/>
      <c r="GCR360" s="34"/>
      <c r="GCS360" s="34"/>
      <c r="GCT360" s="34"/>
      <c r="GCU360" s="34"/>
      <c r="GCV360" s="34"/>
      <c r="GCW360" s="34"/>
      <c r="GCX360" s="34"/>
      <c r="GCY360" s="34"/>
      <c r="GCZ360" s="34"/>
      <c r="GDA360" s="34"/>
      <c r="GDB360" s="34"/>
      <c r="GDC360" s="34"/>
      <c r="GDD360" s="34"/>
      <c r="GDE360" s="34"/>
      <c r="GDF360" s="34"/>
      <c r="GDG360" s="34"/>
      <c r="GDH360" s="34"/>
      <c r="GDI360" s="34"/>
      <c r="GDJ360" s="34"/>
      <c r="GDK360" s="34"/>
      <c r="GDL360" s="34"/>
      <c r="GDM360" s="34"/>
      <c r="GDN360" s="34"/>
      <c r="GDO360" s="34"/>
      <c r="GDP360" s="34"/>
      <c r="GDQ360" s="34"/>
      <c r="GDR360" s="34"/>
      <c r="GDS360" s="34"/>
      <c r="GDT360" s="34"/>
      <c r="GDU360" s="34"/>
      <c r="GDV360" s="34"/>
      <c r="GDW360" s="34"/>
      <c r="GDX360" s="34"/>
      <c r="GDY360" s="34"/>
      <c r="GDZ360" s="34"/>
      <c r="GEA360" s="34"/>
      <c r="GEB360" s="34"/>
      <c r="GEC360" s="34"/>
      <c r="GED360" s="34"/>
      <c r="GEE360" s="34"/>
      <c r="GEF360" s="34"/>
      <c r="GEG360" s="34"/>
      <c r="GEH360" s="34"/>
      <c r="GEI360" s="34"/>
      <c r="GEJ360" s="34"/>
      <c r="GEK360" s="34"/>
      <c r="GEL360" s="34"/>
      <c r="GEM360" s="34"/>
      <c r="GEN360" s="34"/>
      <c r="GEO360" s="34"/>
      <c r="GEP360" s="34"/>
      <c r="GEQ360" s="34"/>
      <c r="GER360" s="34"/>
      <c r="GES360" s="34"/>
      <c r="GET360" s="34"/>
      <c r="GEU360" s="34"/>
      <c r="GEV360" s="34"/>
      <c r="GEW360" s="34"/>
      <c r="GEX360" s="34"/>
      <c r="GEY360" s="34"/>
      <c r="GEZ360" s="34"/>
      <c r="GFA360" s="34"/>
      <c r="GFB360" s="34"/>
      <c r="GFC360" s="34"/>
      <c r="GFD360" s="34"/>
      <c r="GFE360" s="34"/>
      <c r="GFF360" s="34"/>
      <c r="GFG360" s="34"/>
      <c r="GFH360" s="34"/>
      <c r="GFI360" s="34"/>
      <c r="GFJ360" s="34"/>
      <c r="GFK360" s="34"/>
      <c r="GFL360" s="34"/>
      <c r="GFM360" s="34"/>
      <c r="GFN360" s="34"/>
      <c r="GFO360" s="34"/>
      <c r="GFP360" s="34"/>
      <c r="GFQ360" s="34"/>
      <c r="GFR360" s="34"/>
      <c r="GFS360" s="34"/>
      <c r="GFT360" s="34"/>
      <c r="GFU360" s="34"/>
      <c r="GFV360" s="34"/>
      <c r="GFW360" s="34"/>
      <c r="GFX360" s="34"/>
      <c r="GFY360" s="34"/>
      <c r="GFZ360" s="34"/>
      <c r="GGA360" s="34"/>
      <c r="GGB360" s="34"/>
      <c r="GGC360" s="34"/>
      <c r="GGD360" s="34"/>
      <c r="GGE360" s="34"/>
      <c r="GGF360" s="34"/>
      <c r="GGG360" s="34"/>
      <c r="GGH360" s="34"/>
      <c r="GGI360" s="34"/>
      <c r="GGJ360" s="34"/>
      <c r="GGK360" s="34"/>
      <c r="GGL360" s="34"/>
      <c r="GGM360" s="34"/>
      <c r="GGN360" s="34"/>
      <c r="GGO360" s="34"/>
      <c r="GGP360" s="34"/>
      <c r="GGQ360" s="34"/>
      <c r="GGR360" s="34"/>
      <c r="GGS360" s="34"/>
      <c r="GGT360" s="34"/>
      <c r="GGU360" s="34"/>
      <c r="GGV360" s="34"/>
      <c r="GGW360" s="34"/>
      <c r="GGX360" s="34"/>
      <c r="GGY360" s="34"/>
      <c r="GGZ360" s="34"/>
      <c r="GHA360" s="34"/>
      <c r="GHB360" s="34"/>
      <c r="GHC360" s="34"/>
      <c r="GHD360" s="34"/>
      <c r="GHE360" s="34"/>
      <c r="GHF360" s="34"/>
      <c r="GHG360" s="34"/>
      <c r="GHH360" s="34"/>
      <c r="GHI360" s="34"/>
      <c r="GHJ360" s="34"/>
      <c r="GHK360" s="34"/>
      <c r="GHL360" s="34"/>
      <c r="GHM360" s="34"/>
      <c r="GHN360" s="34"/>
      <c r="GHO360" s="34"/>
      <c r="GHP360" s="34"/>
      <c r="GHQ360" s="34"/>
      <c r="GHR360" s="34"/>
      <c r="GHS360" s="34"/>
      <c r="GHT360" s="34"/>
      <c r="GHU360" s="34"/>
      <c r="GHV360" s="34"/>
      <c r="GHW360" s="34"/>
      <c r="GHX360" s="34"/>
      <c r="GHY360" s="34"/>
      <c r="GHZ360" s="34"/>
      <c r="GIA360" s="34"/>
      <c r="GIB360" s="34"/>
      <c r="GIC360" s="34"/>
      <c r="GID360" s="34"/>
      <c r="GIE360" s="34"/>
      <c r="GIF360" s="34"/>
      <c r="GIG360" s="34"/>
      <c r="GIH360" s="34"/>
      <c r="GII360" s="34"/>
      <c r="GIJ360" s="34"/>
      <c r="GIK360" s="34"/>
      <c r="GIL360" s="34"/>
      <c r="GIM360" s="34"/>
      <c r="GIN360" s="34"/>
      <c r="GIO360" s="34"/>
      <c r="GIP360" s="34"/>
      <c r="GIQ360" s="34"/>
      <c r="GIR360" s="34"/>
      <c r="GIS360" s="34"/>
      <c r="GIT360" s="34"/>
      <c r="GIU360" s="34"/>
      <c r="GIV360" s="34"/>
      <c r="GIW360" s="34"/>
      <c r="GIX360" s="34"/>
      <c r="GIY360" s="34"/>
      <c r="GIZ360" s="34"/>
      <c r="GJA360" s="34"/>
      <c r="GJB360" s="34"/>
      <c r="GJC360" s="34"/>
      <c r="GJD360" s="34"/>
      <c r="GJE360" s="34"/>
      <c r="GJF360" s="34"/>
      <c r="GJG360" s="34"/>
      <c r="GJH360" s="34"/>
      <c r="GJI360" s="34"/>
      <c r="GJJ360" s="34"/>
      <c r="GJK360" s="34"/>
      <c r="GJL360" s="34"/>
      <c r="GJM360" s="34"/>
      <c r="GJN360" s="34"/>
      <c r="GJO360" s="34"/>
      <c r="GJP360" s="34"/>
      <c r="GJQ360" s="34"/>
      <c r="GJR360" s="34"/>
      <c r="GJS360" s="34"/>
      <c r="GJT360" s="34"/>
      <c r="GJU360" s="34"/>
      <c r="GJV360" s="34"/>
      <c r="GJW360" s="34"/>
      <c r="GJX360" s="34"/>
      <c r="GJY360" s="34"/>
      <c r="GJZ360" s="34"/>
      <c r="GKA360" s="34"/>
      <c r="GKB360" s="34"/>
      <c r="GKC360" s="34"/>
      <c r="GKD360" s="34"/>
      <c r="GKE360" s="34"/>
      <c r="GKF360" s="34"/>
      <c r="GKG360" s="34"/>
      <c r="GKH360" s="34"/>
      <c r="GKI360" s="34"/>
      <c r="GKJ360" s="34"/>
      <c r="GKK360" s="34"/>
      <c r="GKL360" s="34"/>
      <c r="GKM360" s="34"/>
      <c r="GKN360" s="34"/>
      <c r="GKO360" s="34"/>
      <c r="GKP360" s="34"/>
      <c r="GKQ360" s="34"/>
      <c r="GKR360" s="34"/>
      <c r="GKS360" s="34"/>
      <c r="GKT360" s="34"/>
      <c r="GKU360" s="34"/>
      <c r="GKV360" s="34"/>
      <c r="GKW360" s="34"/>
      <c r="GKX360" s="34"/>
      <c r="GKY360" s="34"/>
      <c r="GKZ360" s="34"/>
      <c r="GLA360" s="34"/>
      <c r="GLB360" s="34"/>
      <c r="GLC360" s="34"/>
      <c r="GLD360" s="34"/>
      <c r="GLE360" s="34"/>
      <c r="GLF360" s="34"/>
      <c r="GLG360" s="34"/>
      <c r="GLH360" s="34"/>
      <c r="GLI360" s="34"/>
      <c r="GLJ360" s="34"/>
      <c r="GLK360" s="34"/>
      <c r="GLL360" s="34"/>
      <c r="GLM360" s="34"/>
      <c r="GLN360" s="34"/>
      <c r="GLO360" s="34"/>
      <c r="GLP360" s="34"/>
      <c r="GLQ360" s="34"/>
      <c r="GLR360" s="34"/>
      <c r="GLS360" s="34"/>
      <c r="GLT360" s="34"/>
      <c r="GLU360" s="34"/>
      <c r="GLV360" s="34"/>
      <c r="GLW360" s="34"/>
      <c r="GLX360" s="34"/>
      <c r="GLY360" s="34"/>
      <c r="GLZ360" s="34"/>
      <c r="GMA360" s="34"/>
      <c r="GMB360" s="34"/>
      <c r="GMC360" s="34"/>
      <c r="GMD360" s="34"/>
      <c r="GME360" s="34"/>
      <c r="GMF360" s="34"/>
      <c r="GMG360" s="34"/>
      <c r="GMH360" s="34"/>
      <c r="GMI360" s="34"/>
      <c r="GMJ360" s="34"/>
      <c r="GMK360" s="34"/>
      <c r="GML360" s="34"/>
      <c r="GMM360" s="34"/>
      <c r="GMN360" s="34"/>
      <c r="GMO360" s="34"/>
      <c r="GMP360" s="34"/>
      <c r="GMQ360" s="34"/>
      <c r="GMR360" s="34"/>
      <c r="GMS360" s="34"/>
      <c r="GMT360" s="34"/>
      <c r="GMU360" s="34"/>
      <c r="GMV360" s="34"/>
      <c r="GMW360" s="34"/>
      <c r="GMX360" s="34"/>
      <c r="GMY360" s="34"/>
      <c r="GMZ360" s="34"/>
      <c r="GNA360" s="34"/>
      <c r="GNB360" s="34"/>
      <c r="GNC360" s="34"/>
      <c r="GND360" s="34"/>
      <c r="GNE360" s="34"/>
      <c r="GNF360" s="34"/>
      <c r="GNG360" s="34"/>
      <c r="GNH360" s="34"/>
      <c r="GNI360" s="34"/>
      <c r="GNJ360" s="34"/>
      <c r="GNK360" s="34"/>
      <c r="GNL360" s="34"/>
      <c r="GNM360" s="34"/>
      <c r="GNN360" s="34"/>
      <c r="GNO360" s="34"/>
      <c r="GNP360" s="34"/>
      <c r="GNQ360" s="34"/>
      <c r="GNR360" s="34"/>
      <c r="GNS360" s="34"/>
      <c r="GNT360" s="34"/>
      <c r="GNU360" s="34"/>
      <c r="GNV360" s="34"/>
      <c r="GNW360" s="34"/>
      <c r="GNX360" s="34"/>
      <c r="GNY360" s="34"/>
      <c r="GNZ360" s="34"/>
      <c r="GOA360" s="34"/>
      <c r="GOB360" s="34"/>
      <c r="GOC360" s="34"/>
      <c r="GOD360" s="34"/>
      <c r="GOE360" s="34"/>
      <c r="GOF360" s="34"/>
      <c r="GOG360" s="34"/>
      <c r="GOH360" s="34"/>
      <c r="GOI360" s="34"/>
      <c r="GOJ360" s="34"/>
      <c r="GOK360" s="34"/>
      <c r="GOL360" s="34"/>
      <c r="GOM360" s="34"/>
      <c r="GON360" s="34"/>
      <c r="GOO360" s="34"/>
      <c r="GOP360" s="34"/>
      <c r="GOQ360" s="34"/>
      <c r="GOR360" s="34"/>
      <c r="GOS360" s="34"/>
      <c r="GOT360" s="34"/>
      <c r="GOU360" s="34"/>
      <c r="GOV360" s="34"/>
      <c r="GOW360" s="34"/>
      <c r="GOX360" s="34"/>
      <c r="GOY360" s="34"/>
      <c r="GOZ360" s="34"/>
      <c r="GPA360" s="34"/>
      <c r="GPB360" s="34"/>
      <c r="GPC360" s="34"/>
      <c r="GPD360" s="34"/>
      <c r="GPE360" s="34"/>
      <c r="GPF360" s="34"/>
      <c r="GPG360" s="34"/>
      <c r="GPH360" s="34"/>
      <c r="GPI360" s="34"/>
      <c r="GPJ360" s="34"/>
      <c r="GPK360" s="34"/>
      <c r="GPL360" s="34"/>
      <c r="GPM360" s="34"/>
      <c r="GPN360" s="34"/>
      <c r="GPO360" s="34"/>
      <c r="GPP360" s="34"/>
      <c r="GPQ360" s="34"/>
      <c r="GPR360" s="34"/>
      <c r="GPS360" s="34"/>
      <c r="GPT360" s="34"/>
      <c r="GPU360" s="34"/>
      <c r="GPV360" s="34"/>
      <c r="GPW360" s="34"/>
      <c r="GPX360" s="34"/>
      <c r="GPY360" s="34"/>
      <c r="GPZ360" s="34"/>
      <c r="GQA360" s="34"/>
      <c r="GQB360" s="34"/>
      <c r="GQC360" s="34"/>
      <c r="GQD360" s="34"/>
      <c r="GQE360" s="34"/>
      <c r="GQF360" s="34"/>
      <c r="GQG360" s="34"/>
      <c r="GQH360" s="34"/>
      <c r="GQI360" s="34"/>
      <c r="GQJ360" s="34"/>
      <c r="GQK360" s="34"/>
      <c r="GQL360" s="34"/>
      <c r="GQM360" s="34"/>
      <c r="GQN360" s="34"/>
      <c r="GQO360" s="34"/>
      <c r="GQP360" s="34"/>
      <c r="GQQ360" s="34"/>
      <c r="GQR360" s="34"/>
      <c r="GQS360" s="34"/>
      <c r="GQT360" s="34"/>
      <c r="GQU360" s="34"/>
      <c r="GQV360" s="34"/>
      <c r="GQW360" s="34"/>
      <c r="GQX360" s="34"/>
      <c r="GQY360" s="34"/>
      <c r="GQZ360" s="34"/>
      <c r="GRA360" s="34"/>
      <c r="GRB360" s="34"/>
      <c r="GRC360" s="34"/>
      <c r="GRD360" s="34"/>
      <c r="GRE360" s="34"/>
      <c r="GRF360" s="34"/>
      <c r="GRG360" s="34"/>
      <c r="GRH360" s="34"/>
      <c r="GRI360" s="34"/>
      <c r="GRJ360" s="34"/>
      <c r="GRK360" s="34"/>
      <c r="GRL360" s="34"/>
      <c r="GRM360" s="34"/>
      <c r="GRN360" s="34"/>
      <c r="GRO360" s="34"/>
      <c r="GRP360" s="34"/>
      <c r="GRQ360" s="34"/>
      <c r="GRR360" s="34"/>
      <c r="GRS360" s="34"/>
      <c r="GRT360" s="34"/>
      <c r="GRU360" s="34"/>
      <c r="GRV360" s="34"/>
      <c r="GRW360" s="34"/>
      <c r="GRX360" s="34"/>
      <c r="GRY360" s="34"/>
      <c r="GRZ360" s="34"/>
      <c r="GSA360" s="34"/>
      <c r="GSB360" s="34"/>
      <c r="GSC360" s="34"/>
      <c r="GSD360" s="34"/>
      <c r="GSE360" s="34"/>
      <c r="GSF360" s="34"/>
      <c r="GSG360" s="34"/>
      <c r="GSH360" s="34"/>
      <c r="GSI360" s="34"/>
      <c r="GSJ360" s="34"/>
      <c r="GSK360" s="34"/>
      <c r="GSL360" s="34"/>
      <c r="GSM360" s="34"/>
      <c r="GSN360" s="34"/>
      <c r="GSO360" s="34"/>
      <c r="GSP360" s="34"/>
      <c r="GSQ360" s="34"/>
      <c r="GSR360" s="34"/>
      <c r="GSS360" s="34"/>
      <c r="GST360" s="34"/>
      <c r="GSU360" s="34"/>
      <c r="GSV360" s="34"/>
      <c r="GSW360" s="34"/>
      <c r="GSX360" s="34"/>
      <c r="GSY360" s="34"/>
      <c r="GSZ360" s="34"/>
      <c r="GTA360" s="34"/>
      <c r="GTB360" s="34"/>
      <c r="GTC360" s="34"/>
      <c r="GTD360" s="34"/>
      <c r="GTE360" s="34"/>
      <c r="GTF360" s="34"/>
      <c r="GTG360" s="34"/>
      <c r="GTH360" s="34"/>
      <c r="GTI360" s="34"/>
      <c r="GTJ360" s="34"/>
      <c r="GTK360" s="34"/>
      <c r="GTL360" s="34"/>
      <c r="GTM360" s="34"/>
      <c r="GTN360" s="34"/>
      <c r="GTO360" s="34"/>
      <c r="GTP360" s="34"/>
      <c r="GTQ360" s="34"/>
      <c r="GTR360" s="34"/>
      <c r="GTS360" s="34"/>
      <c r="GTT360" s="34"/>
      <c r="GTU360" s="34"/>
      <c r="GTV360" s="34"/>
      <c r="GTW360" s="34"/>
      <c r="GTX360" s="34"/>
      <c r="GTY360" s="34"/>
      <c r="GTZ360" s="34"/>
      <c r="GUA360" s="34"/>
      <c r="GUB360" s="34"/>
      <c r="GUC360" s="34"/>
      <c r="GUD360" s="34"/>
      <c r="GUE360" s="34"/>
      <c r="GUF360" s="34"/>
      <c r="GUG360" s="34"/>
      <c r="GUH360" s="34"/>
      <c r="GUI360" s="34"/>
      <c r="GUJ360" s="34"/>
      <c r="GUK360" s="34"/>
      <c r="GUL360" s="34"/>
      <c r="GUM360" s="34"/>
      <c r="GUN360" s="34"/>
      <c r="GUO360" s="34"/>
      <c r="GUP360" s="34"/>
      <c r="GUQ360" s="34"/>
      <c r="GUR360" s="34"/>
      <c r="GUS360" s="34"/>
      <c r="GUT360" s="34"/>
      <c r="GUU360" s="34"/>
      <c r="GUV360" s="34"/>
      <c r="GUW360" s="34"/>
      <c r="GUX360" s="34"/>
      <c r="GUY360" s="34"/>
      <c r="GUZ360" s="34"/>
      <c r="GVA360" s="34"/>
      <c r="GVB360" s="34"/>
      <c r="GVC360" s="34"/>
      <c r="GVD360" s="34"/>
      <c r="GVE360" s="34"/>
      <c r="GVF360" s="34"/>
      <c r="GVG360" s="34"/>
      <c r="GVH360" s="34"/>
      <c r="GVI360" s="34"/>
      <c r="GVJ360" s="34"/>
      <c r="GVK360" s="34"/>
      <c r="GVL360" s="34"/>
      <c r="GVM360" s="34"/>
      <c r="GVN360" s="34"/>
      <c r="GVO360" s="34"/>
      <c r="GVP360" s="34"/>
      <c r="GVQ360" s="34"/>
      <c r="GVR360" s="34"/>
      <c r="GVS360" s="34"/>
      <c r="GVT360" s="34"/>
      <c r="GVU360" s="34"/>
      <c r="GVV360" s="34"/>
      <c r="GVW360" s="34"/>
      <c r="GVX360" s="34"/>
      <c r="GVY360" s="34"/>
      <c r="GVZ360" s="34"/>
      <c r="GWA360" s="34"/>
      <c r="GWB360" s="34"/>
      <c r="GWC360" s="34"/>
      <c r="GWD360" s="34"/>
      <c r="GWE360" s="34"/>
      <c r="GWF360" s="34"/>
      <c r="GWG360" s="34"/>
      <c r="GWH360" s="34"/>
      <c r="GWI360" s="34"/>
      <c r="GWJ360" s="34"/>
      <c r="GWK360" s="34"/>
      <c r="GWL360" s="34"/>
      <c r="GWM360" s="34"/>
      <c r="GWN360" s="34"/>
      <c r="GWO360" s="34"/>
      <c r="GWP360" s="34"/>
      <c r="GWQ360" s="34"/>
      <c r="GWR360" s="34"/>
      <c r="GWS360" s="34"/>
      <c r="GWT360" s="34"/>
      <c r="GWU360" s="34"/>
      <c r="GWV360" s="34"/>
      <c r="GWW360" s="34"/>
      <c r="GWX360" s="34"/>
      <c r="GWY360" s="34"/>
      <c r="GWZ360" s="34"/>
      <c r="GXA360" s="34"/>
      <c r="GXB360" s="34"/>
      <c r="GXC360" s="34"/>
      <c r="GXD360" s="34"/>
      <c r="GXE360" s="34"/>
      <c r="GXF360" s="34"/>
      <c r="GXG360" s="34"/>
      <c r="GXH360" s="34"/>
      <c r="GXI360" s="34"/>
      <c r="GXJ360" s="34"/>
      <c r="GXK360" s="34"/>
      <c r="GXL360" s="34"/>
      <c r="GXM360" s="34"/>
      <c r="GXN360" s="34"/>
      <c r="GXO360" s="34"/>
      <c r="GXP360" s="34"/>
      <c r="GXQ360" s="34"/>
      <c r="GXR360" s="34"/>
      <c r="GXS360" s="34"/>
      <c r="GXT360" s="34"/>
      <c r="GXU360" s="34"/>
      <c r="GXV360" s="34"/>
      <c r="GXW360" s="34"/>
      <c r="GXX360" s="34"/>
      <c r="GXY360" s="34"/>
      <c r="GXZ360" s="34"/>
      <c r="GYA360" s="34"/>
      <c r="GYB360" s="34"/>
      <c r="GYC360" s="34"/>
      <c r="GYD360" s="34"/>
      <c r="GYE360" s="34"/>
      <c r="GYF360" s="34"/>
      <c r="GYG360" s="34"/>
      <c r="GYH360" s="34"/>
      <c r="GYI360" s="34"/>
      <c r="GYJ360" s="34"/>
      <c r="GYK360" s="34"/>
      <c r="GYL360" s="34"/>
      <c r="GYM360" s="34"/>
      <c r="GYN360" s="34"/>
      <c r="GYO360" s="34"/>
      <c r="GYP360" s="34"/>
      <c r="GYQ360" s="34"/>
      <c r="GYR360" s="34"/>
      <c r="GYS360" s="34"/>
      <c r="GYT360" s="34"/>
      <c r="GYU360" s="34"/>
      <c r="GYV360" s="34"/>
      <c r="GYW360" s="34"/>
      <c r="GYX360" s="34"/>
      <c r="GYY360" s="34"/>
      <c r="GYZ360" s="34"/>
      <c r="GZA360" s="34"/>
      <c r="GZB360" s="34"/>
      <c r="GZC360" s="34"/>
      <c r="GZD360" s="34"/>
      <c r="GZE360" s="34"/>
      <c r="GZF360" s="34"/>
      <c r="GZG360" s="34"/>
      <c r="GZH360" s="34"/>
      <c r="GZI360" s="34"/>
      <c r="GZJ360" s="34"/>
      <c r="GZK360" s="34"/>
      <c r="GZL360" s="34"/>
      <c r="GZM360" s="34"/>
      <c r="GZN360" s="34"/>
      <c r="GZO360" s="34"/>
      <c r="GZP360" s="34"/>
      <c r="GZQ360" s="34"/>
      <c r="GZR360" s="34"/>
      <c r="GZS360" s="34"/>
      <c r="GZT360" s="34"/>
      <c r="GZU360" s="34"/>
      <c r="GZV360" s="34"/>
      <c r="GZW360" s="34"/>
      <c r="GZX360" s="34"/>
      <c r="GZY360" s="34"/>
      <c r="GZZ360" s="34"/>
      <c r="HAA360" s="34"/>
      <c r="HAB360" s="34"/>
      <c r="HAC360" s="34"/>
      <c r="HAD360" s="34"/>
      <c r="HAE360" s="34"/>
      <c r="HAF360" s="34"/>
      <c r="HAG360" s="34"/>
      <c r="HAH360" s="34"/>
      <c r="HAI360" s="34"/>
      <c r="HAJ360" s="34"/>
      <c r="HAK360" s="34"/>
      <c r="HAL360" s="34"/>
      <c r="HAM360" s="34"/>
      <c r="HAN360" s="34"/>
      <c r="HAO360" s="34"/>
      <c r="HAP360" s="34"/>
      <c r="HAQ360" s="34"/>
      <c r="HAR360" s="34"/>
      <c r="HAS360" s="34"/>
      <c r="HAT360" s="34"/>
      <c r="HAU360" s="34"/>
      <c r="HAV360" s="34"/>
      <c r="HAW360" s="34"/>
      <c r="HAX360" s="34"/>
      <c r="HAY360" s="34"/>
      <c r="HAZ360" s="34"/>
      <c r="HBA360" s="34"/>
      <c r="HBB360" s="34"/>
      <c r="HBC360" s="34"/>
      <c r="HBD360" s="34"/>
      <c r="HBE360" s="34"/>
      <c r="HBF360" s="34"/>
      <c r="HBG360" s="34"/>
      <c r="HBH360" s="34"/>
      <c r="HBI360" s="34"/>
      <c r="HBJ360" s="34"/>
      <c r="HBK360" s="34"/>
      <c r="HBL360" s="34"/>
      <c r="HBM360" s="34"/>
      <c r="HBN360" s="34"/>
      <c r="HBO360" s="34"/>
      <c r="HBP360" s="34"/>
      <c r="HBQ360" s="34"/>
      <c r="HBR360" s="34"/>
      <c r="HBS360" s="34"/>
      <c r="HBT360" s="34"/>
      <c r="HBU360" s="34"/>
      <c r="HBV360" s="34"/>
      <c r="HBW360" s="34"/>
      <c r="HBX360" s="34"/>
      <c r="HBY360" s="34"/>
      <c r="HBZ360" s="34"/>
      <c r="HCA360" s="34"/>
      <c r="HCB360" s="34"/>
      <c r="HCC360" s="34"/>
      <c r="HCD360" s="34"/>
      <c r="HCE360" s="34"/>
      <c r="HCF360" s="34"/>
      <c r="HCG360" s="34"/>
      <c r="HCH360" s="34"/>
      <c r="HCI360" s="34"/>
      <c r="HCJ360" s="34"/>
      <c r="HCK360" s="34"/>
      <c r="HCL360" s="34"/>
      <c r="HCM360" s="34"/>
      <c r="HCN360" s="34"/>
      <c r="HCO360" s="34"/>
      <c r="HCP360" s="34"/>
      <c r="HCQ360" s="34"/>
      <c r="HCR360" s="34"/>
      <c r="HCS360" s="34"/>
      <c r="HCT360" s="34"/>
      <c r="HCU360" s="34"/>
      <c r="HCV360" s="34"/>
      <c r="HCW360" s="34"/>
      <c r="HCX360" s="34"/>
      <c r="HCY360" s="34"/>
      <c r="HCZ360" s="34"/>
      <c r="HDA360" s="34"/>
      <c r="HDB360" s="34"/>
      <c r="HDC360" s="34"/>
      <c r="HDD360" s="34"/>
      <c r="HDE360" s="34"/>
      <c r="HDF360" s="34"/>
      <c r="HDG360" s="34"/>
      <c r="HDH360" s="34"/>
      <c r="HDI360" s="34"/>
      <c r="HDJ360" s="34"/>
      <c r="HDK360" s="34"/>
      <c r="HDL360" s="34"/>
      <c r="HDM360" s="34"/>
      <c r="HDN360" s="34"/>
      <c r="HDO360" s="34"/>
      <c r="HDP360" s="34"/>
      <c r="HDQ360" s="34"/>
      <c r="HDR360" s="34"/>
      <c r="HDS360" s="34"/>
      <c r="HDT360" s="34"/>
      <c r="HDU360" s="34"/>
      <c r="HDV360" s="34"/>
      <c r="HDW360" s="34"/>
      <c r="HDX360" s="34"/>
      <c r="HDY360" s="34"/>
      <c r="HDZ360" s="34"/>
      <c r="HEA360" s="34"/>
      <c r="HEB360" s="34"/>
      <c r="HEC360" s="34"/>
      <c r="HED360" s="34"/>
      <c r="HEE360" s="34"/>
      <c r="HEF360" s="34"/>
      <c r="HEG360" s="34"/>
      <c r="HEH360" s="34"/>
      <c r="HEI360" s="34"/>
      <c r="HEJ360" s="34"/>
      <c r="HEK360" s="34"/>
      <c r="HEL360" s="34"/>
      <c r="HEM360" s="34"/>
      <c r="HEN360" s="34"/>
      <c r="HEO360" s="34"/>
      <c r="HEP360" s="34"/>
      <c r="HEQ360" s="34"/>
      <c r="HER360" s="34"/>
      <c r="HES360" s="34"/>
      <c r="HET360" s="34"/>
      <c r="HEU360" s="34"/>
      <c r="HEV360" s="34"/>
      <c r="HEW360" s="34"/>
      <c r="HEX360" s="34"/>
      <c r="HEY360" s="34"/>
      <c r="HEZ360" s="34"/>
      <c r="HFA360" s="34"/>
      <c r="HFB360" s="34"/>
      <c r="HFC360" s="34"/>
      <c r="HFD360" s="34"/>
      <c r="HFE360" s="34"/>
      <c r="HFF360" s="34"/>
      <c r="HFG360" s="34"/>
      <c r="HFH360" s="34"/>
      <c r="HFI360" s="34"/>
      <c r="HFJ360" s="34"/>
      <c r="HFK360" s="34"/>
      <c r="HFL360" s="34"/>
      <c r="HFM360" s="34"/>
      <c r="HFN360" s="34"/>
      <c r="HFO360" s="34"/>
      <c r="HFP360" s="34"/>
      <c r="HFQ360" s="34"/>
      <c r="HFR360" s="34"/>
      <c r="HFS360" s="34"/>
      <c r="HFT360" s="34"/>
      <c r="HFU360" s="34"/>
      <c r="HFV360" s="34"/>
      <c r="HFW360" s="34"/>
      <c r="HFX360" s="34"/>
      <c r="HFY360" s="34"/>
      <c r="HFZ360" s="34"/>
      <c r="HGA360" s="34"/>
      <c r="HGB360" s="34"/>
      <c r="HGC360" s="34"/>
      <c r="HGD360" s="34"/>
      <c r="HGE360" s="34"/>
      <c r="HGF360" s="34"/>
      <c r="HGG360" s="34"/>
      <c r="HGH360" s="34"/>
      <c r="HGI360" s="34"/>
      <c r="HGJ360" s="34"/>
      <c r="HGK360" s="34"/>
      <c r="HGL360" s="34"/>
      <c r="HGM360" s="34"/>
      <c r="HGN360" s="34"/>
      <c r="HGO360" s="34"/>
      <c r="HGP360" s="34"/>
      <c r="HGQ360" s="34"/>
      <c r="HGR360" s="34"/>
      <c r="HGS360" s="34"/>
      <c r="HGT360" s="34"/>
      <c r="HGU360" s="34"/>
      <c r="HGV360" s="34"/>
      <c r="HGW360" s="34"/>
      <c r="HGX360" s="34"/>
      <c r="HGY360" s="34"/>
      <c r="HGZ360" s="34"/>
      <c r="HHA360" s="34"/>
      <c r="HHB360" s="34"/>
      <c r="HHC360" s="34"/>
      <c r="HHD360" s="34"/>
      <c r="HHE360" s="34"/>
      <c r="HHF360" s="34"/>
      <c r="HHG360" s="34"/>
      <c r="HHH360" s="34"/>
      <c r="HHI360" s="34"/>
      <c r="HHJ360" s="34"/>
      <c r="HHK360" s="34"/>
      <c r="HHL360" s="34"/>
      <c r="HHM360" s="34"/>
      <c r="HHN360" s="34"/>
      <c r="HHO360" s="34"/>
      <c r="HHP360" s="34"/>
      <c r="HHQ360" s="34"/>
      <c r="HHR360" s="34"/>
      <c r="HHS360" s="34"/>
      <c r="HHT360" s="34"/>
      <c r="HHU360" s="34"/>
      <c r="HHV360" s="34"/>
      <c r="HHW360" s="34"/>
      <c r="HHX360" s="34"/>
      <c r="HHY360" s="34"/>
      <c r="HHZ360" s="34"/>
      <c r="HIA360" s="34"/>
      <c r="HIB360" s="34"/>
      <c r="HIC360" s="34"/>
      <c r="HID360" s="34"/>
      <c r="HIE360" s="34"/>
      <c r="HIF360" s="34"/>
      <c r="HIG360" s="34"/>
      <c r="HIH360" s="34"/>
      <c r="HII360" s="34"/>
      <c r="HIJ360" s="34"/>
      <c r="HIK360" s="34"/>
      <c r="HIL360" s="34"/>
      <c r="HIM360" s="34"/>
      <c r="HIN360" s="34"/>
      <c r="HIO360" s="34"/>
      <c r="HIP360" s="34"/>
      <c r="HIQ360" s="34"/>
      <c r="HIR360" s="34"/>
      <c r="HIS360" s="34"/>
      <c r="HIT360" s="34"/>
      <c r="HIU360" s="34"/>
      <c r="HIV360" s="34"/>
      <c r="HIW360" s="34"/>
      <c r="HIX360" s="34"/>
      <c r="HIY360" s="34"/>
      <c r="HIZ360" s="34"/>
      <c r="HJA360" s="34"/>
      <c r="HJB360" s="34"/>
      <c r="HJC360" s="34"/>
      <c r="HJD360" s="34"/>
      <c r="HJE360" s="34"/>
      <c r="HJF360" s="34"/>
      <c r="HJG360" s="34"/>
      <c r="HJH360" s="34"/>
      <c r="HJI360" s="34"/>
      <c r="HJJ360" s="34"/>
      <c r="HJK360" s="34"/>
      <c r="HJL360" s="34"/>
      <c r="HJM360" s="34"/>
      <c r="HJN360" s="34"/>
      <c r="HJO360" s="34"/>
      <c r="HJP360" s="34"/>
      <c r="HJQ360" s="34"/>
      <c r="HJR360" s="34"/>
      <c r="HJS360" s="34"/>
      <c r="HJT360" s="34"/>
      <c r="HJU360" s="34"/>
      <c r="HJV360" s="34"/>
      <c r="HJW360" s="34"/>
      <c r="HJX360" s="34"/>
      <c r="HJY360" s="34"/>
      <c r="HJZ360" s="34"/>
      <c r="HKA360" s="34"/>
      <c r="HKB360" s="34"/>
      <c r="HKC360" s="34"/>
      <c r="HKD360" s="34"/>
      <c r="HKE360" s="34"/>
      <c r="HKF360" s="34"/>
      <c r="HKG360" s="34"/>
      <c r="HKH360" s="34"/>
      <c r="HKI360" s="34"/>
      <c r="HKJ360" s="34"/>
      <c r="HKK360" s="34"/>
      <c r="HKL360" s="34"/>
      <c r="HKM360" s="34"/>
      <c r="HKN360" s="34"/>
      <c r="HKO360" s="34"/>
      <c r="HKP360" s="34"/>
      <c r="HKQ360" s="34"/>
      <c r="HKR360" s="34"/>
      <c r="HKS360" s="34"/>
      <c r="HKT360" s="34"/>
      <c r="HKU360" s="34"/>
      <c r="HKV360" s="34"/>
      <c r="HKW360" s="34"/>
      <c r="HKX360" s="34"/>
      <c r="HKY360" s="34"/>
      <c r="HKZ360" s="34"/>
      <c r="HLA360" s="34"/>
      <c r="HLB360" s="34"/>
      <c r="HLC360" s="34"/>
      <c r="HLD360" s="34"/>
      <c r="HLE360" s="34"/>
      <c r="HLF360" s="34"/>
      <c r="HLG360" s="34"/>
      <c r="HLH360" s="34"/>
      <c r="HLI360" s="34"/>
      <c r="HLJ360" s="34"/>
      <c r="HLK360" s="34"/>
      <c r="HLL360" s="34"/>
      <c r="HLM360" s="34"/>
      <c r="HLN360" s="34"/>
      <c r="HLO360" s="34"/>
      <c r="HLP360" s="34"/>
      <c r="HLQ360" s="34"/>
      <c r="HLR360" s="34"/>
      <c r="HLS360" s="34"/>
      <c r="HLT360" s="34"/>
      <c r="HLU360" s="34"/>
      <c r="HLV360" s="34"/>
      <c r="HLW360" s="34"/>
      <c r="HLX360" s="34"/>
      <c r="HLY360" s="34"/>
      <c r="HLZ360" s="34"/>
      <c r="HMA360" s="34"/>
      <c r="HMB360" s="34"/>
      <c r="HMC360" s="34"/>
      <c r="HMD360" s="34"/>
      <c r="HME360" s="34"/>
      <c r="HMF360" s="34"/>
      <c r="HMG360" s="34"/>
      <c r="HMH360" s="34"/>
      <c r="HMI360" s="34"/>
      <c r="HMJ360" s="34"/>
      <c r="HMK360" s="34"/>
      <c r="HML360" s="34"/>
      <c r="HMM360" s="34"/>
      <c r="HMN360" s="34"/>
      <c r="HMO360" s="34"/>
      <c r="HMP360" s="34"/>
      <c r="HMQ360" s="34"/>
      <c r="HMR360" s="34"/>
      <c r="HMS360" s="34"/>
      <c r="HMT360" s="34"/>
      <c r="HMU360" s="34"/>
      <c r="HMV360" s="34"/>
      <c r="HMW360" s="34"/>
      <c r="HMX360" s="34"/>
      <c r="HMY360" s="34"/>
      <c r="HMZ360" s="34"/>
      <c r="HNA360" s="34"/>
      <c r="HNB360" s="34"/>
      <c r="HNC360" s="34"/>
      <c r="HND360" s="34"/>
      <c r="HNE360" s="34"/>
      <c r="HNF360" s="34"/>
      <c r="HNG360" s="34"/>
      <c r="HNH360" s="34"/>
      <c r="HNI360" s="34"/>
      <c r="HNJ360" s="34"/>
      <c r="HNK360" s="34"/>
      <c r="HNL360" s="34"/>
      <c r="HNM360" s="34"/>
      <c r="HNN360" s="34"/>
      <c r="HNO360" s="34"/>
      <c r="HNP360" s="34"/>
      <c r="HNQ360" s="34"/>
      <c r="HNR360" s="34"/>
      <c r="HNS360" s="34"/>
      <c r="HNT360" s="34"/>
      <c r="HNU360" s="34"/>
      <c r="HNV360" s="34"/>
      <c r="HNW360" s="34"/>
      <c r="HNX360" s="34"/>
      <c r="HNY360" s="34"/>
      <c r="HNZ360" s="34"/>
      <c r="HOA360" s="34"/>
      <c r="HOB360" s="34"/>
      <c r="HOC360" s="34"/>
      <c r="HOD360" s="34"/>
      <c r="HOE360" s="34"/>
      <c r="HOF360" s="34"/>
      <c r="HOG360" s="34"/>
      <c r="HOH360" s="34"/>
      <c r="HOI360" s="34"/>
      <c r="HOJ360" s="34"/>
      <c r="HOK360" s="34"/>
      <c r="HOL360" s="34"/>
      <c r="HOM360" s="34"/>
      <c r="HON360" s="34"/>
      <c r="HOO360" s="34"/>
      <c r="HOP360" s="34"/>
      <c r="HOQ360" s="34"/>
      <c r="HOR360" s="34"/>
      <c r="HOS360" s="34"/>
      <c r="HOT360" s="34"/>
      <c r="HOU360" s="34"/>
      <c r="HOV360" s="34"/>
      <c r="HOW360" s="34"/>
      <c r="HOX360" s="34"/>
      <c r="HOY360" s="34"/>
      <c r="HOZ360" s="34"/>
      <c r="HPA360" s="34"/>
      <c r="HPB360" s="34"/>
      <c r="HPC360" s="34"/>
      <c r="HPD360" s="34"/>
      <c r="HPE360" s="34"/>
      <c r="HPF360" s="34"/>
      <c r="HPG360" s="34"/>
      <c r="HPH360" s="34"/>
      <c r="HPI360" s="34"/>
      <c r="HPJ360" s="34"/>
      <c r="HPK360" s="34"/>
      <c r="HPL360" s="34"/>
      <c r="HPM360" s="34"/>
      <c r="HPN360" s="34"/>
      <c r="HPO360" s="34"/>
      <c r="HPP360" s="34"/>
      <c r="HPQ360" s="34"/>
      <c r="HPR360" s="34"/>
      <c r="HPS360" s="34"/>
      <c r="HPT360" s="34"/>
      <c r="HPU360" s="34"/>
      <c r="HPV360" s="34"/>
      <c r="HPW360" s="34"/>
      <c r="HPX360" s="34"/>
      <c r="HPY360" s="34"/>
      <c r="HPZ360" s="34"/>
      <c r="HQA360" s="34"/>
      <c r="HQB360" s="34"/>
      <c r="HQC360" s="34"/>
      <c r="HQD360" s="34"/>
      <c r="HQE360" s="34"/>
      <c r="HQF360" s="34"/>
      <c r="HQG360" s="34"/>
      <c r="HQH360" s="34"/>
      <c r="HQI360" s="34"/>
      <c r="HQJ360" s="34"/>
      <c r="HQK360" s="34"/>
      <c r="HQL360" s="34"/>
      <c r="HQM360" s="34"/>
      <c r="HQN360" s="34"/>
      <c r="HQO360" s="34"/>
      <c r="HQP360" s="34"/>
      <c r="HQQ360" s="34"/>
      <c r="HQR360" s="34"/>
      <c r="HQS360" s="34"/>
      <c r="HQT360" s="34"/>
      <c r="HQU360" s="34"/>
      <c r="HQV360" s="34"/>
      <c r="HQW360" s="34"/>
      <c r="HQX360" s="34"/>
      <c r="HQY360" s="34"/>
      <c r="HQZ360" s="34"/>
      <c r="HRA360" s="34"/>
      <c r="HRB360" s="34"/>
      <c r="HRC360" s="34"/>
      <c r="HRD360" s="34"/>
      <c r="HRE360" s="34"/>
      <c r="HRF360" s="34"/>
      <c r="HRG360" s="34"/>
      <c r="HRH360" s="34"/>
      <c r="HRI360" s="34"/>
      <c r="HRJ360" s="34"/>
      <c r="HRK360" s="34"/>
      <c r="HRL360" s="34"/>
      <c r="HRM360" s="34"/>
      <c r="HRN360" s="34"/>
      <c r="HRO360" s="34"/>
      <c r="HRP360" s="34"/>
      <c r="HRQ360" s="34"/>
      <c r="HRR360" s="34"/>
      <c r="HRS360" s="34"/>
      <c r="HRT360" s="34"/>
      <c r="HRU360" s="34"/>
      <c r="HRV360" s="34"/>
      <c r="HRW360" s="34"/>
      <c r="HRX360" s="34"/>
      <c r="HRY360" s="34"/>
      <c r="HRZ360" s="34"/>
      <c r="HSA360" s="34"/>
      <c r="HSB360" s="34"/>
      <c r="HSC360" s="34"/>
      <c r="HSD360" s="34"/>
      <c r="HSE360" s="34"/>
      <c r="HSF360" s="34"/>
      <c r="HSG360" s="34"/>
      <c r="HSH360" s="34"/>
      <c r="HSI360" s="34"/>
      <c r="HSJ360" s="34"/>
      <c r="HSK360" s="34"/>
      <c r="HSL360" s="34"/>
      <c r="HSM360" s="34"/>
      <c r="HSN360" s="34"/>
      <c r="HSO360" s="34"/>
      <c r="HSP360" s="34"/>
      <c r="HSQ360" s="34"/>
      <c r="HSR360" s="34"/>
      <c r="HSS360" s="34"/>
      <c r="HST360" s="34"/>
      <c r="HSU360" s="34"/>
      <c r="HSV360" s="34"/>
      <c r="HSW360" s="34"/>
      <c r="HSX360" s="34"/>
      <c r="HSY360" s="34"/>
      <c r="HSZ360" s="34"/>
      <c r="HTA360" s="34"/>
      <c r="HTB360" s="34"/>
      <c r="HTC360" s="34"/>
      <c r="HTD360" s="34"/>
      <c r="HTE360" s="34"/>
      <c r="HTF360" s="34"/>
      <c r="HTG360" s="34"/>
      <c r="HTH360" s="34"/>
      <c r="HTI360" s="34"/>
      <c r="HTJ360" s="34"/>
      <c r="HTK360" s="34"/>
      <c r="HTL360" s="34"/>
      <c r="HTM360" s="34"/>
      <c r="HTN360" s="34"/>
      <c r="HTO360" s="34"/>
      <c r="HTP360" s="34"/>
      <c r="HTQ360" s="34"/>
      <c r="HTR360" s="34"/>
      <c r="HTS360" s="34"/>
      <c r="HTT360" s="34"/>
      <c r="HTU360" s="34"/>
      <c r="HTV360" s="34"/>
      <c r="HTW360" s="34"/>
      <c r="HTX360" s="34"/>
      <c r="HTY360" s="34"/>
      <c r="HTZ360" s="34"/>
      <c r="HUA360" s="34"/>
      <c r="HUB360" s="34"/>
      <c r="HUC360" s="34"/>
      <c r="HUD360" s="34"/>
      <c r="HUE360" s="34"/>
      <c r="HUF360" s="34"/>
      <c r="HUG360" s="34"/>
      <c r="HUH360" s="34"/>
      <c r="HUI360" s="34"/>
      <c r="HUJ360" s="34"/>
      <c r="HUK360" s="34"/>
      <c r="HUL360" s="34"/>
      <c r="HUM360" s="34"/>
      <c r="HUN360" s="34"/>
      <c r="HUO360" s="34"/>
      <c r="HUP360" s="34"/>
      <c r="HUQ360" s="34"/>
      <c r="HUR360" s="34"/>
      <c r="HUS360" s="34"/>
      <c r="HUT360" s="34"/>
      <c r="HUU360" s="34"/>
      <c r="HUV360" s="34"/>
      <c r="HUW360" s="34"/>
      <c r="HUX360" s="34"/>
      <c r="HUY360" s="34"/>
      <c r="HUZ360" s="34"/>
      <c r="HVA360" s="34"/>
      <c r="HVB360" s="34"/>
      <c r="HVC360" s="34"/>
      <c r="HVD360" s="34"/>
      <c r="HVE360" s="34"/>
      <c r="HVF360" s="34"/>
      <c r="HVG360" s="34"/>
      <c r="HVH360" s="34"/>
      <c r="HVI360" s="34"/>
      <c r="HVJ360" s="34"/>
      <c r="HVK360" s="34"/>
      <c r="HVL360" s="34"/>
      <c r="HVM360" s="34"/>
      <c r="HVN360" s="34"/>
      <c r="HVO360" s="34"/>
      <c r="HVP360" s="34"/>
      <c r="HVQ360" s="34"/>
      <c r="HVR360" s="34"/>
      <c r="HVS360" s="34"/>
      <c r="HVT360" s="34"/>
      <c r="HVU360" s="34"/>
      <c r="HVV360" s="34"/>
      <c r="HVW360" s="34"/>
      <c r="HVX360" s="34"/>
      <c r="HVY360" s="34"/>
      <c r="HVZ360" s="34"/>
      <c r="HWA360" s="34"/>
      <c r="HWB360" s="34"/>
      <c r="HWC360" s="34"/>
      <c r="HWD360" s="34"/>
      <c r="HWE360" s="34"/>
      <c r="HWF360" s="34"/>
      <c r="HWG360" s="34"/>
      <c r="HWH360" s="34"/>
      <c r="HWI360" s="34"/>
      <c r="HWJ360" s="34"/>
      <c r="HWK360" s="34"/>
      <c r="HWL360" s="34"/>
      <c r="HWM360" s="34"/>
      <c r="HWN360" s="34"/>
      <c r="HWO360" s="34"/>
      <c r="HWP360" s="34"/>
      <c r="HWQ360" s="34"/>
      <c r="HWR360" s="34"/>
      <c r="HWS360" s="34"/>
      <c r="HWT360" s="34"/>
      <c r="HWU360" s="34"/>
      <c r="HWV360" s="34"/>
      <c r="HWW360" s="34"/>
      <c r="HWX360" s="34"/>
      <c r="HWY360" s="34"/>
      <c r="HWZ360" s="34"/>
      <c r="HXA360" s="34"/>
      <c r="HXB360" s="34"/>
      <c r="HXC360" s="34"/>
      <c r="HXD360" s="34"/>
      <c r="HXE360" s="34"/>
      <c r="HXF360" s="34"/>
      <c r="HXG360" s="34"/>
      <c r="HXH360" s="34"/>
      <c r="HXI360" s="34"/>
      <c r="HXJ360" s="34"/>
      <c r="HXK360" s="34"/>
      <c r="HXL360" s="34"/>
      <c r="HXM360" s="34"/>
      <c r="HXN360" s="34"/>
      <c r="HXO360" s="34"/>
      <c r="HXP360" s="34"/>
      <c r="HXQ360" s="34"/>
      <c r="HXR360" s="34"/>
      <c r="HXS360" s="34"/>
      <c r="HXT360" s="34"/>
      <c r="HXU360" s="34"/>
      <c r="HXV360" s="34"/>
      <c r="HXW360" s="34"/>
      <c r="HXX360" s="34"/>
      <c r="HXY360" s="34"/>
      <c r="HXZ360" s="34"/>
      <c r="HYA360" s="34"/>
      <c r="HYB360" s="34"/>
      <c r="HYC360" s="34"/>
      <c r="HYD360" s="34"/>
      <c r="HYE360" s="34"/>
      <c r="HYF360" s="34"/>
      <c r="HYG360" s="34"/>
      <c r="HYH360" s="34"/>
      <c r="HYI360" s="34"/>
      <c r="HYJ360" s="34"/>
      <c r="HYK360" s="34"/>
      <c r="HYL360" s="34"/>
      <c r="HYM360" s="34"/>
      <c r="HYN360" s="34"/>
      <c r="HYO360" s="34"/>
      <c r="HYP360" s="34"/>
      <c r="HYQ360" s="34"/>
      <c r="HYR360" s="34"/>
      <c r="HYS360" s="34"/>
      <c r="HYT360" s="34"/>
      <c r="HYU360" s="34"/>
      <c r="HYV360" s="34"/>
      <c r="HYW360" s="34"/>
      <c r="HYX360" s="34"/>
      <c r="HYY360" s="34"/>
      <c r="HYZ360" s="34"/>
      <c r="HZA360" s="34"/>
      <c r="HZB360" s="34"/>
      <c r="HZC360" s="34"/>
      <c r="HZD360" s="34"/>
      <c r="HZE360" s="34"/>
      <c r="HZF360" s="34"/>
      <c r="HZG360" s="34"/>
      <c r="HZH360" s="34"/>
      <c r="HZI360" s="34"/>
      <c r="HZJ360" s="34"/>
      <c r="HZK360" s="34"/>
      <c r="HZL360" s="34"/>
      <c r="HZM360" s="34"/>
      <c r="HZN360" s="34"/>
      <c r="HZO360" s="34"/>
      <c r="HZP360" s="34"/>
      <c r="HZQ360" s="34"/>
      <c r="HZR360" s="34"/>
      <c r="HZS360" s="34"/>
      <c r="HZT360" s="34"/>
      <c r="HZU360" s="34"/>
      <c r="HZV360" s="34"/>
      <c r="HZW360" s="34"/>
      <c r="HZX360" s="34"/>
      <c r="HZY360" s="34"/>
      <c r="HZZ360" s="34"/>
      <c r="IAA360" s="34"/>
      <c r="IAB360" s="34"/>
      <c r="IAC360" s="34"/>
      <c r="IAD360" s="34"/>
      <c r="IAE360" s="34"/>
      <c r="IAF360" s="34"/>
      <c r="IAG360" s="34"/>
      <c r="IAH360" s="34"/>
      <c r="IAI360" s="34"/>
      <c r="IAJ360" s="34"/>
      <c r="IAK360" s="34"/>
      <c r="IAL360" s="34"/>
      <c r="IAM360" s="34"/>
      <c r="IAN360" s="34"/>
      <c r="IAO360" s="34"/>
      <c r="IAP360" s="34"/>
      <c r="IAQ360" s="34"/>
      <c r="IAR360" s="34"/>
      <c r="IAS360" s="34"/>
      <c r="IAT360" s="34"/>
      <c r="IAU360" s="34"/>
      <c r="IAV360" s="34"/>
      <c r="IAW360" s="34"/>
      <c r="IAX360" s="34"/>
      <c r="IAY360" s="34"/>
      <c r="IAZ360" s="34"/>
      <c r="IBA360" s="34"/>
      <c r="IBB360" s="34"/>
      <c r="IBC360" s="34"/>
      <c r="IBD360" s="34"/>
      <c r="IBE360" s="34"/>
      <c r="IBF360" s="34"/>
      <c r="IBG360" s="34"/>
      <c r="IBH360" s="34"/>
      <c r="IBI360" s="34"/>
      <c r="IBJ360" s="34"/>
      <c r="IBK360" s="34"/>
      <c r="IBL360" s="34"/>
      <c r="IBM360" s="34"/>
      <c r="IBN360" s="34"/>
      <c r="IBO360" s="34"/>
      <c r="IBP360" s="34"/>
      <c r="IBQ360" s="34"/>
      <c r="IBR360" s="34"/>
      <c r="IBS360" s="34"/>
      <c r="IBT360" s="34"/>
      <c r="IBU360" s="34"/>
      <c r="IBV360" s="34"/>
      <c r="IBW360" s="34"/>
      <c r="IBX360" s="34"/>
      <c r="IBY360" s="34"/>
      <c r="IBZ360" s="34"/>
      <c r="ICA360" s="34"/>
      <c r="ICB360" s="34"/>
      <c r="ICC360" s="34"/>
      <c r="ICD360" s="34"/>
      <c r="ICE360" s="34"/>
      <c r="ICF360" s="34"/>
      <c r="ICG360" s="34"/>
      <c r="ICH360" s="34"/>
      <c r="ICI360" s="34"/>
      <c r="ICJ360" s="34"/>
      <c r="ICK360" s="34"/>
      <c r="ICL360" s="34"/>
      <c r="ICM360" s="34"/>
      <c r="ICN360" s="34"/>
      <c r="ICO360" s="34"/>
      <c r="ICP360" s="34"/>
      <c r="ICQ360" s="34"/>
      <c r="ICR360" s="34"/>
      <c r="ICS360" s="34"/>
      <c r="ICT360" s="34"/>
      <c r="ICU360" s="34"/>
      <c r="ICV360" s="34"/>
      <c r="ICW360" s="34"/>
      <c r="ICX360" s="34"/>
      <c r="ICY360" s="34"/>
      <c r="ICZ360" s="34"/>
      <c r="IDA360" s="34"/>
      <c r="IDB360" s="34"/>
      <c r="IDC360" s="34"/>
      <c r="IDD360" s="34"/>
      <c r="IDE360" s="34"/>
      <c r="IDF360" s="34"/>
      <c r="IDG360" s="34"/>
      <c r="IDH360" s="34"/>
      <c r="IDI360" s="34"/>
      <c r="IDJ360" s="34"/>
      <c r="IDK360" s="34"/>
      <c r="IDL360" s="34"/>
      <c r="IDM360" s="34"/>
      <c r="IDN360" s="34"/>
      <c r="IDO360" s="34"/>
      <c r="IDP360" s="34"/>
      <c r="IDQ360" s="34"/>
      <c r="IDR360" s="34"/>
      <c r="IDS360" s="34"/>
      <c r="IDT360" s="34"/>
      <c r="IDU360" s="34"/>
      <c r="IDV360" s="34"/>
      <c r="IDW360" s="34"/>
      <c r="IDX360" s="34"/>
      <c r="IDY360" s="34"/>
      <c r="IDZ360" s="34"/>
      <c r="IEA360" s="34"/>
      <c r="IEB360" s="34"/>
      <c r="IEC360" s="34"/>
      <c r="IED360" s="34"/>
      <c r="IEE360" s="34"/>
      <c r="IEF360" s="34"/>
      <c r="IEG360" s="34"/>
      <c r="IEH360" s="34"/>
      <c r="IEI360" s="34"/>
      <c r="IEJ360" s="34"/>
      <c r="IEK360" s="34"/>
      <c r="IEL360" s="34"/>
      <c r="IEM360" s="34"/>
      <c r="IEN360" s="34"/>
      <c r="IEO360" s="34"/>
      <c r="IEP360" s="34"/>
      <c r="IEQ360" s="34"/>
      <c r="IER360" s="34"/>
      <c r="IES360" s="34"/>
      <c r="IET360" s="34"/>
      <c r="IEU360" s="34"/>
      <c r="IEV360" s="34"/>
      <c r="IEW360" s="34"/>
      <c r="IEX360" s="34"/>
      <c r="IEY360" s="34"/>
      <c r="IEZ360" s="34"/>
      <c r="IFA360" s="34"/>
      <c r="IFB360" s="34"/>
      <c r="IFC360" s="34"/>
      <c r="IFD360" s="34"/>
      <c r="IFE360" s="34"/>
      <c r="IFF360" s="34"/>
      <c r="IFG360" s="34"/>
      <c r="IFH360" s="34"/>
      <c r="IFI360" s="34"/>
      <c r="IFJ360" s="34"/>
      <c r="IFK360" s="34"/>
      <c r="IFL360" s="34"/>
      <c r="IFM360" s="34"/>
      <c r="IFN360" s="34"/>
      <c r="IFO360" s="34"/>
      <c r="IFP360" s="34"/>
      <c r="IFQ360" s="34"/>
      <c r="IFR360" s="34"/>
      <c r="IFS360" s="34"/>
      <c r="IFT360" s="34"/>
      <c r="IFU360" s="34"/>
      <c r="IFV360" s="34"/>
      <c r="IFW360" s="34"/>
      <c r="IFX360" s="34"/>
      <c r="IFY360" s="34"/>
      <c r="IFZ360" s="34"/>
      <c r="IGA360" s="34"/>
      <c r="IGB360" s="34"/>
      <c r="IGC360" s="34"/>
      <c r="IGD360" s="34"/>
      <c r="IGE360" s="34"/>
      <c r="IGF360" s="34"/>
      <c r="IGG360" s="34"/>
      <c r="IGH360" s="34"/>
      <c r="IGI360" s="34"/>
      <c r="IGJ360" s="34"/>
      <c r="IGK360" s="34"/>
      <c r="IGL360" s="34"/>
      <c r="IGM360" s="34"/>
      <c r="IGN360" s="34"/>
      <c r="IGO360" s="34"/>
      <c r="IGP360" s="34"/>
      <c r="IGQ360" s="34"/>
      <c r="IGR360" s="34"/>
      <c r="IGS360" s="34"/>
      <c r="IGT360" s="34"/>
      <c r="IGU360" s="34"/>
      <c r="IGV360" s="34"/>
      <c r="IGW360" s="34"/>
      <c r="IGX360" s="34"/>
      <c r="IGY360" s="34"/>
      <c r="IGZ360" s="34"/>
      <c r="IHA360" s="34"/>
      <c r="IHB360" s="34"/>
      <c r="IHC360" s="34"/>
      <c r="IHD360" s="34"/>
      <c r="IHE360" s="34"/>
      <c r="IHF360" s="34"/>
      <c r="IHG360" s="34"/>
      <c r="IHH360" s="34"/>
      <c r="IHI360" s="34"/>
      <c r="IHJ360" s="34"/>
      <c r="IHK360" s="34"/>
      <c r="IHL360" s="34"/>
      <c r="IHM360" s="34"/>
      <c r="IHN360" s="34"/>
      <c r="IHO360" s="34"/>
      <c r="IHP360" s="34"/>
      <c r="IHQ360" s="34"/>
      <c r="IHR360" s="34"/>
      <c r="IHS360" s="34"/>
      <c r="IHT360" s="34"/>
      <c r="IHU360" s="34"/>
      <c r="IHV360" s="34"/>
      <c r="IHW360" s="34"/>
      <c r="IHX360" s="34"/>
      <c r="IHY360" s="34"/>
      <c r="IHZ360" s="34"/>
      <c r="IIA360" s="34"/>
      <c r="IIB360" s="34"/>
      <c r="IIC360" s="34"/>
      <c r="IID360" s="34"/>
      <c r="IIE360" s="34"/>
      <c r="IIF360" s="34"/>
      <c r="IIG360" s="34"/>
      <c r="IIH360" s="34"/>
      <c r="III360" s="34"/>
      <c r="IIJ360" s="34"/>
      <c r="IIK360" s="34"/>
      <c r="IIL360" s="34"/>
      <c r="IIM360" s="34"/>
      <c r="IIN360" s="34"/>
      <c r="IIO360" s="34"/>
      <c r="IIP360" s="34"/>
      <c r="IIQ360" s="34"/>
      <c r="IIR360" s="34"/>
      <c r="IIS360" s="34"/>
      <c r="IIT360" s="34"/>
      <c r="IIU360" s="34"/>
      <c r="IIV360" s="34"/>
      <c r="IIW360" s="34"/>
      <c r="IIX360" s="34"/>
      <c r="IIY360" s="34"/>
      <c r="IIZ360" s="34"/>
      <c r="IJA360" s="34"/>
      <c r="IJB360" s="34"/>
      <c r="IJC360" s="34"/>
      <c r="IJD360" s="34"/>
      <c r="IJE360" s="34"/>
      <c r="IJF360" s="34"/>
      <c r="IJG360" s="34"/>
      <c r="IJH360" s="34"/>
      <c r="IJI360" s="34"/>
      <c r="IJJ360" s="34"/>
      <c r="IJK360" s="34"/>
      <c r="IJL360" s="34"/>
      <c r="IJM360" s="34"/>
      <c r="IJN360" s="34"/>
      <c r="IJO360" s="34"/>
      <c r="IJP360" s="34"/>
      <c r="IJQ360" s="34"/>
      <c r="IJR360" s="34"/>
      <c r="IJS360" s="34"/>
      <c r="IJT360" s="34"/>
      <c r="IJU360" s="34"/>
      <c r="IJV360" s="34"/>
      <c r="IJW360" s="34"/>
      <c r="IJX360" s="34"/>
      <c r="IJY360" s="34"/>
      <c r="IJZ360" s="34"/>
      <c r="IKA360" s="34"/>
      <c r="IKB360" s="34"/>
      <c r="IKC360" s="34"/>
      <c r="IKD360" s="34"/>
      <c r="IKE360" s="34"/>
      <c r="IKF360" s="34"/>
      <c r="IKG360" s="34"/>
      <c r="IKH360" s="34"/>
      <c r="IKI360" s="34"/>
      <c r="IKJ360" s="34"/>
      <c r="IKK360" s="34"/>
      <c r="IKL360" s="34"/>
      <c r="IKM360" s="34"/>
      <c r="IKN360" s="34"/>
      <c r="IKO360" s="34"/>
      <c r="IKP360" s="34"/>
      <c r="IKQ360" s="34"/>
      <c r="IKR360" s="34"/>
      <c r="IKS360" s="34"/>
      <c r="IKT360" s="34"/>
      <c r="IKU360" s="34"/>
      <c r="IKV360" s="34"/>
      <c r="IKW360" s="34"/>
      <c r="IKX360" s="34"/>
      <c r="IKY360" s="34"/>
      <c r="IKZ360" s="34"/>
      <c r="ILA360" s="34"/>
      <c r="ILB360" s="34"/>
      <c r="ILC360" s="34"/>
      <c r="ILD360" s="34"/>
      <c r="ILE360" s="34"/>
      <c r="ILF360" s="34"/>
      <c r="ILG360" s="34"/>
      <c r="ILH360" s="34"/>
      <c r="ILI360" s="34"/>
      <c r="ILJ360" s="34"/>
      <c r="ILK360" s="34"/>
      <c r="ILL360" s="34"/>
      <c r="ILM360" s="34"/>
      <c r="ILN360" s="34"/>
      <c r="ILO360" s="34"/>
      <c r="ILP360" s="34"/>
      <c r="ILQ360" s="34"/>
      <c r="ILR360" s="34"/>
      <c r="ILS360" s="34"/>
      <c r="ILT360" s="34"/>
      <c r="ILU360" s="34"/>
      <c r="ILV360" s="34"/>
      <c r="ILW360" s="34"/>
      <c r="ILX360" s="34"/>
      <c r="ILY360" s="34"/>
      <c r="ILZ360" s="34"/>
      <c r="IMA360" s="34"/>
      <c r="IMB360" s="34"/>
      <c r="IMC360" s="34"/>
      <c r="IMD360" s="34"/>
      <c r="IME360" s="34"/>
      <c r="IMF360" s="34"/>
      <c r="IMG360" s="34"/>
      <c r="IMH360" s="34"/>
      <c r="IMI360" s="34"/>
      <c r="IMJ360" s="34"/>
      <c r="IMK360" s="34"/>
      <c r="IML360" s="34"/>
      <c r="IMM360" s="34"/>
      <c r="IMN360" s="34"/>
      <c r="IMO360" s="34"/>
      <c r="IMP360" s="34"/>
      <c r="IMQ360" s="34"/>
      <c r="IMR360" s="34"/>
      <c r="IMS360" s="34"/>
      <c r="IMT360" s="34"/>
      <c r="IMU360" s="34"/>
      <c r="IMV360" s="34"/>
      <c r="IMW360" s="34"/>
      <c r="IMX360" s="34"/>
      <c r="IMY360" s="34"/>
      <c r="IMZ360" s="34"/>
      <c r="INA360" s="34"/>
      <c r="INB360" s="34"/>
      <c r="INC360" s="34"/>
      <c r="IND360" s="34"/>
      <c r="INE360" s="34"/>
      <c r="INF360" s="34"/>
      <c r="ING360" s="34"/>
      <c r="INH360" s="34"/>
      <c r="INI360" s="34"/>
      <c r="INJ360" s="34"/>
      <c r="INK360" s="34"/>
      <c r="INL360" s="34"/>
      <c r="INM360" s="34"/>
      <c r="INN360" s="34"/>
      <c r="INO360" s="34"/>
      <c r="INP360" s="34"/>
      <c r="INQ360" s="34"/>
      <c r="INR360" s="34"/>
      <c r="INS360" s="34"/>
      <c r="INT360" s="34"/>
      <c r="INU360" s="34"/>
      <c r="INV360" s="34"/>
      <c r="INW360" s="34"/>
      <c r="INX360" s="34"/>
      <c r="INY360" s="34"/>
      <c r="INZ360" s="34"/>
      <c r="IOA360" s="34"/>
      <c r="IOB360" s="34"/>
      <c r="IOC360" s="34"/>
      <c r="IOD360" s="34"/>
      <c r="IOE360" s="34"/>
      <c r="IOF360" s="34"/>
      <c r="IOG360" s="34"/>
      <c r="IOH360" s="34"/>
      <c r="IOI360" s="34"/>
      <c r="IOJ360" s="34"/>
      <c r="IOK360" s="34"/>
      <c r="IOL360" s="34"/>
      <c r="IOM360" s="34"/>
      <c r="ION360" s="34"/>
      <c r="IOO360" s="34"/>
      <c r="IOP360" s="34"/>
      <c r="IOQ360" s="34"/>
      <c r="IOR360" s="34"/>
      <c r="IOS360" s="34"/>
      <c r="IOT360" s="34"/>
      <c r="IOU360" s="34"/>
      <c r="IOV360" s="34"/>
      <c r="IOW360" s="34"/>
      <c r="IOX360" s="34"/>
      <c r="IOY360" s="34"/>
      <c r="IOZ360" s="34"/>
      <c r="IPA360" s="34"/>
      <c r="IPB360" s="34"/>
      <c r="IPC360" s="34"/>
      <c r="IPD360" s="34"/>
      <c r="IPE360" s="34"/>
      <c r="IPF360" s="34"/>
      <c r="IPG360" s="34"/>
      <c r="IPH360" s="34"/>
      <c r="IPI360" s="34"/>
      <c r="IPJ360" s="34"/>
      <c r="IPK360" s="34"/>
      <c r="IPL360" s="34"/>
      <c r="IPM360" s="34"/>
      <c r="IPN360" s="34"/>
      <c r="IPO360" s="34"/>
      <c r="IPP360" s="34"/>
      <c r="IPQ360" s="34"/>
      <c r="IPR360" s="34"/>
      <c r="IPS360" s="34"/>
      <c r="IPT360" s="34"/>
      <c r="IPU360" s="34"/>
      <c r="IPV360" s="34"/>
      <c r="IPW360" s="34"/>
      <c r="IPX360" s="34"/>
      <c r="IPY360" s="34"/>
      <c r="IPZ360" s="34"/>
      <c r="IQA360" s="34"/>
      <c r="IQB360" s="34"/>
      <c r="IQC360" s="34"/>
      <c r="IQD360" s="34"/>
      <c r="IQE360" s="34"/>
      <c r="IQF360" s="34"/>
      <c r="IQG360" s="34"/>
      <c r="IQH360" s="34"/>
      <c r="IQI360" s="34"/>
      <c r="IQJ360" s="34"/>
      <c r="IQK360" s="34"/>
      <c r="IQL360" s="34"/>
      <c r="IQM360" s="34"/>
      <c r="IQN360" s="34"/>
      <c r="IQO360" s="34"/>
      <c r="IQP360" s="34"/>
      <c r="IQQ360" s="34"/>
      <c r="IQR360" s="34"/>
      <c r="IQS360" s="34"/>
      <c r="IQT360" s="34"/>
      <c r="IQU360" s="34"/>
      <c r="IQV360" s="34"/>
      <c r="IQW360" s="34"/>
      <c r="IQX360" s="34"/>
      <c r="IQY360" s="34"/>
      <c r="IQZ360" s="34"/>
      <c r="IRA360" s="34"/>
      <c r="IRB360" s="34"/>
      <c r="IRC360" s="34"/>
      <c r="IRD360" s="34"/>
      <c r="IRE360" s="34"/>
      <c r="IRF360" s="34"/>
      <c r="IRG360" s="34"/>
      <c r="IRH360" s="34"/>
      <c r="IRI360" s="34"/>
      <c r="IRJ360" s="34"/>
      <c r="IRK360" s="34"/>
      <c r="IRL360" s="34"/>
      <c r="IRM360" s="34"/>
      <c r="IRN360" s="34"/>
      <c r="IRO360" s="34"/>
      <c r="IRP360" s="34"/>
      <c r="IRQ360" s="34"/>
      <c r="IRR360" s="34"/>
      <c r="IRS360" s="34"/>
      <c r="IRT360" s="34"/>
      <c r="IRU360" s="34"/>
      <c r="IRV360" s="34"/>
      <c r="IRW360" s="34"/>
      <c r="IRX360" s="34"/>
      <c r="IRY360" s="34"/>
      <c r="IRZ360" s="34"/>
      <c r="ISA360" s="34"/>
      <c r="ISB360" s="34"/>
      <c r="ISC360" s="34"/>
      <c r="ISD360" s="34"/>
      <c r="ISE360" s="34"/>
      <c r="ISF360" s="34"/>
      <c r="ISG360" s="34"/>
      <c r="ISH360" s="34"/>
      <c r="ISI360" s="34"/>
      <c r="ISJ360" s="34"/>
      <c r="ISK360" s="34"/>
      <c r="ISL360" s="34"/>
      <c r="ISM360" s="34"/>
      <c r="ISN360" s="34"/>
      <c r="ISO360" s="34"/>
      <c r="ISP360" s="34"/>
      <c r="ISQ360" s="34"/>
      <c r="ISR360" s="34"/>
      <c r="ISS360" s="34"/>
      <c r="IST360" s="34"/>
      <c r="ISU360" s="34"/>
      <c r="ISV360" s="34"/>
      <c r="ISW360" s="34"/>
      <c r="ISX360" s="34"/>
      <c r="ISY360" s="34"/>
      <c r="ISZ360" s="34"/>
      <c r="ITA360" s="34"/>
      <c r="ITB360" s="34"/>
      <c r="ITC360" s="34"/>
      <c r="ITD360" s="34"/>
      <c r="ITE360" s="34"/>
      <c r="ITF360" s="34"/>
      <c r="ITG360" s="34"/>
      <c r="ITH360" s="34"/>
      <c r="ITI360" s="34"/>
      <c r="ITJ360" s="34"/>
      <c r="ITK360" s="34"/>
      <c r="ITL360" s="34"/>
      <c r="ITM360" s="34"/>
      <c r="ITN360" s="34"/>
      <c r="ITO360" s="34"/>
      <c r="ITP360" s="34"/>
      <c r="ITQ360" s="34"/>
      <c r="ITR360" s="34"/>
      <c r="ITS360" s="34"/>
      <c r="ITT360" s="34"/>
      <c r="ITU360" s="34"/>
      <c r="ITV360" s="34"/>
      <c r="ITW360" s="34"/>
      <c r="ITX360" s="34"/>
      <c r="ITY360" s="34"/>
      <c r="ITZ360" s="34"/>
      <c r="IUA360" s="34"/>
      <c r="IUB360" s="34"/>
      <c r="IUC360" s="34"/>
      <c r="IUD360" s="34"/>
      <c r="IUE360" s="34"/>
      <c r="IUF360" s="34"/>
      <c r="IUG360" s="34"/>
      <c r="IUH360" s="34"/>
      <c r="IUI360" s="34"/>
      <c r="IUJ360" s="34"/>
      <c r="IUK360" s="34"/>
      <c r="IUL360" s="34"/>
      <c r="IUM360" s="34"/>
      <c r="IUN360" s="34"/>
      <c r="IUO360" s="34"/>
      <c r="IUP360" s="34"/>
      <c r="IUQ360" s="34"/>
      <c r="IUR360" s="34"/>
      <c r="IUS360" s="34"/>
      <c r="IUT360" s="34"/>
      <c r="IUU360" s="34"/>
      <c r="IUV360" s="34"/>
      <c r="IUW360" s="34"/>
      <c r="IUX360" s="34"/>
      <c r="IUY360" s="34"/>
      <c r="IUZ360" s="34"/>
      <c r="IVA360" s="34"/>
      <c r="IVB360" s="34"/>
      <c r="IVC360" s="34"/>
      <c r="IVD360" s="34"/>
      <c r="IVE360" s="34"/>
      <c r="IVF360" s="34"/>
      <c r="IVG360" s="34"/>
      <c r="IVH360" s="34"/>
      <c r="IVI360" s="34"/>
      <c r="IVJ360" s="34"/>
      <c r="IVK360" s="34"/>
      <c r="IVL360" s="34"/>
      <c r="IVM360" s="34"/>
      <c r="IVN360" s="34"/>
      <c r="IVO360" s="34"/>
      <c r="IVP360" s="34"/>
      <c r="IVQ360" s="34"/>
      <c r="IVR360" s="34"/>
      <c r="IVS360" s="34"/>
      <c r="IVT360" s="34"/>
      <c r="IVU360" s="34"/>
      <c r="IVV360" s="34"/>
      <c r="IVW360" s="34"/>
      <c r="IVX360" s="34"/>
      <c r="IVY360" s="34"/>
      <c r="IVZ360" s="34"/>
      <c r="IWA360" s="34"/>
      <c r="IWB360" s="34"/>
      <c r="IWC360" s="34"/>
      <c r="IWD360" s="34"/>
      <c r="IWE360" s="34"/>
      <c r="IWF360" s="34"/>
      <c r="IWG360" s="34"/>
      <c r="IWH360" s="34"/>
      <c r="IWI360" s="34"/>
      <c r="IWJ360" s="34"/>
      <c r="IWK360" s="34"/>
      <c r="IWL360" s="34"/>
      <c r="IWM360" s="34"/>
      <c r="IWN360" s="34"/>
      <c r="IWO360" s="34"/>
      <c r="IWP360" s="34"/>
      <c r="IWQ360" s="34"/>
      <c r="IWR360" s="34"/>
      <c r="IWS360" s="34"/>
      <c r="IWT360" s="34"/>
      <c r="IWU360" s="34"/>
      <c r="IWV360" s="34"/>
      <c r="IWW360" s="34"/>
      <c r="IWX360" s="34"/>
      <c r="IWY360" s="34"/>
      <c r="IWZ360" s="34"/>
      <c r="IXA360" s="34"/>
      <c r="IXB360" s="34"/>
      <c r="IXC360" s="34"/>
      <c r="IXD360" s="34"/>
      <c r="IXE360" s="34"/>
      <c r="IXF360" s="34"/>
      <c r="IXG360" s="34"/>
      <c r="IXH360" s="34"/>
      <c r="IXI360" s="34"/>
      <c r="IXJ360" s="34"/>
      <c r="IXK360" s="34"/>
      <c r="IXL360" s="34"/>
      <c r="IXM360" s="34"/>
      <c r="IXN360" s="34"/>
      <c r="IXO360" s="34"/>
      <c r="IXP360" s="34"/>
      <c r="IXQ360" s="34"/>
      <c r="IXR360" s="34"/>
      <c r="IXS360" s="34"/>
      <c r="IXT360" s="34"/>
      <c r="IXU360" s="34"/>
      <c r="IXV360" s="34"/>
      <c r="IXW360" s="34"/>
      <c r="IXX360" s="34"/>
      <c r="IXY360" s="34"/>
      <c r="IXZ360" s="34"/>
      <c r="IYA360" s="34"/>
      <c r="IYB360" s="34"/>
      <c r="IYC360" s="34"/>
      <c r="IYD360" s="34"/>
      <c r="IYE360" s="34"/>
      <c r="IYF360" s="34"/>
      <c r="IYG360" s="34"/>
      <c r="IYH360" s="34"/>
      <c r="IYI360" s="34"/>
      <c r="IYJ360" s="34"/>
      <c r="IYK360" s="34"/>
      <c r="IYL360" s="34"/>
      <c r="IYM360" s="34"/>
      <c r="IYN360" s="34"/>
      <c r="IYO360" s="34"/>
      <c r="IYP360" s="34"/>
      <c r="IYQ360" s="34"/>
      <c r="IYR360" s="34"/>
      <c r="IYS360" s="34"/>
      <c r="IYT360" s="34"/>
      <c r="IYU360" s="34"/>
      <c r="IYV360" s="34"/>
      <c r="IYW360" s="34"/>
      <c r="IYX360" s="34"/>
      <c r="IYY360" s="34"/>
      <c r="IYZ360" s="34"/>
      <c r="IZA360" s="34"/>
      <c r="IZB360" s="34"/>
      <c r="IZC360" s="34"/>
      <c r="IZD360" s="34"/>
      <c r="IZE360" s="34"/>
      <c r="IZF360" s="34"/>
      <c r="IZG360" s="34"/>
      <c r="IZH360" s="34"/>
      <c r="IZI360" s="34"/>
      <c r="IZJ360" s="34"/>
      <c r="IZK360" s="34"/>
      <c r="IZL360" s="34"/>
      <c r="IZM360" s="34"/>
      <c r="IZN360" s="34"/>
      <c r="IZO360" s="34"/>
      <c r="IZP360" s="34"/>
      <c r="IZQ360" s="34"/>
      <c r="IZR360" s="34"/>
      <c r="IZS360" s="34"/>
      <c r="IZT360" s="34"/>
      <c r="IZU360" s="34"/>
      <c r="IZV360" s="34"/>
      <c r="IZW360" s="34"/>
      <c r="IZX360" s="34"/>
      <c r="IZY360" s="34"/>
      <c r="IZZ360" s="34"/>
      <c r="JAA360" s="34"/>
      <c r="JAB360" s="34"/>
      <c r="JAC360" s="34"/>
      <c r="JAD360" s="34"/>
      <c r="JAE360" s="34"/>
      <c r="JAF360" s="34"/>
      <c r="JAG360" s="34"/>
      <c r="JAH360" s="34"/>
      <c r="JAI360" s="34"/>
      <c r="JAJ360" s="34"/>
      <c r="JAK360" s="34"/>
      <c r="JAL360" s="34"/>
      <c r="JAM360" s="34"/>
      <c r="JAN360" s="34"/>
      <c r="JAO360" s="34"/>
      <c r="JAP360" s="34"/>
      <c r="JAQ360" s="34"/>
      <c r="JAR360" s="34"/>
      <c r="JAS360" s="34"/>
      <c r="JAT360" s="34"/>
      <c r="JAU360" s="34"/>
      <c r="JAV360" s="34"/>
      <c r="JAW360" s="34"/>
      <c r="JAX360" s="34"/>
      <c r="JAY360" s="34"/>
      <c r="JAZ360" s="34"/>
      <c r="JBA360" s="34"/>
      <c r="JBB360" s="34"/>
      <c r="JBC360" s="34"/>
      <c r="JBD360" s="34"/>
      <c r="JBE360" s="34"/>
      <c r="JBF360" s="34"/>
      <c r="JBG360" s="34"/>
      <c r="JBH360" s="34"/>
      <c r="JBI360" s="34"/>
      <c r="JBJ360" s="34"/>
      <c r="JBK360" s="34"/>
      <c r="JBL360" s="34"/>
      <c r="JBM360" s="34"/>
      <c r="JBN360" s="34"/>
      <c r="JBO360" s="34"/>
      <c r="JBP360" s="34"/>
      <c r="JBQ360" s="34"/>
      <c r="JBR360" s="34"/>
      <c r="JBS360" s="34"/>
      <c r="JBT360" s="34"/>
      <c r="JBU360" s="34"/>
      <c r="JBV360" s="34"/>
      <c r="JBW360" s="34"/>
      <c r="JBX360" s="34"/>
      <c r="JBY360" s="34"/>
      <c r="JBZ360" s="34"/>
      <c r="JCA360" s="34"/>
      <c r="JCB360" s="34"/>
      <c r="JCC360" s="34"/>
      <c r="JCD360" s="34"/>
      <c r="JCE360" s="34"/>
      <c r="JCF360" s="34"/>
      <c r="JCG360" s="34"/>
      <c r="JCH360" s="34"/>
      <c r="JCI360" s="34"/>
      <c r="JCJ360" s="34"/>
      <c r="JCK360" s="34"/>
      <c r="JCL360" s="34"/>
      <c r="JCM360" s="34"/>
      <c r="JCN360" s="34"/>
      <c r="JCO360" s="34"/>
      <c r="JCP360" s="34"/>
      <c r="JCQ360" s="34"/>
      <c r="JCR360" s="34"/>
      <c r="JCS360" s="34"/>
      <c r="JCT360" s="34"/>
      <c r="JCU360" s="34"/>
      <c r="JCV360" s="34"/>
      <c r="JCW360" s="34"/>
      <c r="JCX360" s="34"/>
      <c r="JCY360" s="34"/>
      <c r="JCZ360" s="34"/>
      <c r="JDA360" s="34"/>
      <c r="JDB360" s="34"/>
      <c r="JDC360" s="34"/>
      <c r="JDD360" s="34"/>
      <c r="JDE360" s="34"/>
      <c r="JDF360" s="34"/>
      <c r="JDG360" s="34"/>
      <c r="JDH360" s="34"/>
      <c r="JDI360" s="34"/>
      <c r="JDJ360" s="34"/>
      <c r="JDK360" s="34"/>
      <c r="JDL360" s="34"/>
      <c r="JDM360" s="34"/>
      <c r="JDN360" s="34"/>
      <c r="JDO360" s="34"/>
      <c r="JDP360" s="34"/>
      <c r="JDQ360" s="34"/>
      <c r="JDR360" s="34"/>
      <c r="JDS360" s="34"/>
      <c r="JDT360" s="34"/>
      <c r="JDU360" s="34"/>
      <c r="JDV360" s="34"/>
      <c r="JDW360" s="34"/>
      <c r="JDX360" s="34"/>
      <c r="JDY360" s="34"/>
      <c r="JDZ360" s="34"/>
      <c r="JEA360" s="34"/>
      <c r="JEB360" s="34"/>
      <c r="JEC360" s="34"/>
      <c r="JED360" s="34"/>
      <c r="JEE360" s="34"/>
      <c r="JEF360" s="34"/>
      <c r="JEG360" s="34"/>
      <c r="JEH360" s="34"/>
      <c r="JEI360" s="34"/>
      <c r="JEJ360" s="34"/>
      <c r="JEK360" s="34"/>
      <c r="JEL360" s="34"/>
      <c r="JEM360" s="34"/>
      <c r="JEN360" s="34"/>
      <c r="JEO360" s="34"/>
      <c r="JEP360" s="34"/>
      <c r="JEQ360" s="34"/>
      <c r="JER360" s="34"/>
      <c r="JES360" s="34"/>
      <c r="JET360" s="34"/>
      <c r="JEU360" s="34"/>
      <c r="JEV360" s="34"/>
      <c r="JEW360" s="34"/>
      <c r="JEX360" s="34"/>
      <c r="JEY360" s="34"/>
      <c r="JEZ360" s="34"/>
      <c r="JFA360" s="34"/>
      <c r="JFB360" s="34"/>
      <c r="JFC360" s="34"/>
      <c r="JFD360" s="34"/>
      <c r="JFE360" s="34"/>
      <c r="JFF360" s="34"/>
      <c r="JFG360" s="34"/>
      <c r="JFH360" s="34"/>
      <c r="JFI360" s="34"/>
      <c r="JFJ360" s="34"/>
      <c r="JFK360" s="34"/>
      <c r="JFL360" s="34"/>
      <c r="JFM360" s="34"/>
      <c r="JFN360" s="34"/>
      <c r="JFO360" s="34"/>
      <c r="JFP360" s="34"/>
      <c r="JFQ360" s="34"/>
      <c r="JFR360" s="34"/>
      <c r="JFS360" s="34"/>
      <c r="JFT360" s="34"/>
      <c r="JFU360" s="34"/>
      <c r="JFV360" s="34"/>
      <c r="JFW360" s="34"/>
      <c r="JFX360" s="34"/>
      <c r="JFY360" s="34"/>
      <c r="JFZ360" s="34"/>
      <c r="JGA360" s="34"/>
      <c r="JGB360" s="34"/>
      <c r="JGC360" s="34"/>
      <c r="JGD360" s="34"/>
      <c r="JGE360" s="34"/>
      <c r="JGF360" s="34"/>
      <c r="JGG360" s="34"/>
      <c r="JGH360" s="34"/>
      <c r="JGI360" s="34"/>
      <c r="JGJ360" s="34"/>
      <c r="JGK360" s="34"/>
      <c r="JGL360" s="34"/>
      <c r="JGM360" s="34"/>
      <c r="JGN360" s="34"/>
      <c r="JGO360" s="34"/>
      <c r="JGP360" s="34"/>
      <c r="JGQ360" s="34"/>
      <c r="JGR360" s="34"/>
      <c r="JGS360" s="34"/>
      <c r="JGT360" s="34"/>
      <c r="JGU360" s="34"/>
      <c r="JGV360" s="34"/>
      <c r="JGW360" s="34"/>
      <c r="JGX360" s="34"/>
      <c r="JGY360" s="34"/>
      <c r="JGZ360" s="34"/>
      <c r="JHA360" s="34"/>
      <c r="JHB360" s="34"/>
      <c r="JHC360" s="34"/>
      <c r="JHD360" s="34"/>
      <c r="JHE360" s="34"/>
      <c r="JHF360" s="34"/>
      <c r="JHG360" s="34"/>
      <c r="JHH360" s="34"/>
      <c r="JHI360" s="34"/>
      <c r="JHJ360" s="34"/>
      <c r="JHK360" s="34"/>
      <c r="JHL360" s="34"/>
      <c r="JHM360" s="34"/>
      <c r="JHN360" s="34"/>
      <c r="JHO360" s="34"/>
      <c r="JHP360" s="34"/>
      <c r="JHQ360" s="34"/>
      <c r="JHR360" s="34"/>
      <c r="JHS360" s="34"/>
      <c r="JHT360" s="34"/>
      <c r="JHU360" s="34"/>
      <c r="JHV360" s="34"/>
      <c r="JHW360" s="34"/>
      <c r="JHX360" s="34"/>
      <c r="JHY360" s="34"/>
      <c r="JHZ360" s="34"/>
      <c r="JIA360" s="34"/>
      <c r="JIB360" s="34"/>
      <c r="JIC360" s="34"/>
      <c r="JID360" s="34"/>
      <c r="JIE360" s="34"/>
      <c r="JIF360" s="34"/>
      <c r="JIG360" s="34"/>
      <c r="JIH360" s="34"/>
      <c r="JII360" s="34"/>
      <c r="JIJ360" s="34"/>
      <c r="JIK360" s="34"/>
      <c r="JIL360" s="34"/>
      <c r="JIM360" s="34"/>
      <c r="JIN360" s="34"/>
      <c r="JIO360" s="34"/>
      <c r="JIP360" s="34"/>
      <c r="JIQ360" s="34"/>
      <c r="JIR360" s="34"/>
      <c r="JIS360" s="34"/>
      <c r="JIT360" s="34"/>
      <c r="JIU360" s="34"/>
      <c r="JIV360" s="34"/>
      <c r="JIW360" s="34"/>
      <c r="JIX360" s="34"/>
      <c r="JIY360" s="34"/>
      <c r="JIZ360" s="34"/>
      <c r="JJA360" s="34"/>
      <c r="JJB360" s="34"/>
      <c r="JJC360" s="34"/>
      <c r="JJD360" s="34"/>
      <c r="JJE360" s="34"/>
      <c r="JJF360" s="34"/>
      <c r="JJG360" s="34"/>
      <c r="JJH360" s="34"/>
      <c r="JJI360" s="34"/>
      <c r="JJJ360" s="34"/>
      <c r="JJK360" s="34"/>
      <c r="JJL360" s="34"/>
      <c r="JJM360" s="34"/>
      <c r="JJN360" s="34"/>
      <c r="JJO360" s="34"/>
      <c r="JJP360" s="34"/>
      <c r="JJQ360" s="34"/>
      <c r="JJR360" s="34"/>
      <c r="JJS360" s="34"/>
      <c r="JJT360" s="34"/>
      <c r="JJU360" s="34"/>
      <c r="JJV360" s="34"/>
      <c r="JJW360" s="34"/>
      <c r="JJX360" s="34"/>
      <c r="JJY360" s="34"/>
      <c r="JJZ360" s="34"/>
      <c r="JKA360" s="34"/>
      <c r="JKB360" s="34"/>
      <c r="JKC360" s="34"/>
      <c r="JKD360" s="34"/>
      <c r="JKE360" s="34"/>
      <c r="JKF360" s="34"/>
      <c r="JKG360" s="34"/>
      <c r="JKH360" s="34"/>
      <c r="JKI360" s="34"/>
      <c r="JKJ360" s="34"/>
      <c r="JKK360" s="34"/>
      <c r="JKL360" s="34"/>
      <c r="JKM360" s="34"/>
      <c r="JKN360" s="34"/>
      <c r="JKO360" s="34"/>
      <c r="JKP360" s="34"/>
      <c r="JKQ360" s="34"/>
      <c r="JKR360" s="34"/>
      <c r="JKS360" s="34"/>
      <c r="JKT360" s="34"/>
      <c r="JKU360" s="34"/>
      <c r="JKV360" s="34"/>
      <c r="JKW360" s="34"/>
      <c r="JKX360" s="34"/>
      <c r="JKY360" s="34"/>
      <c r="JKZ360" s="34"/>
      <c r="JLA360" s="34"/>
      <c r="JLB360" s="34"/>
      <c r="JLC360" s="34"/>
      <c r="JLD360" s="34"/>
      <c r="JLE360" s="34"/>
      <c r="JLF360" s="34"/>
      <c r="JLG360" s="34"/>
      <c r="JLH360" s="34"/>
      <c r="JLI360" s="34"/>
      <c r="JLJ360" s="34"/>
      <c r="JLK360" s="34"/>
      <c r="JLL360" s="34"/>
      <c r="JLM360" s="34"/>
      <c r="JLN360" s="34"/>
      <c r="JLO360" s="34"/>
      <c r="JLP360" s="34"/>
      <c r="JLQ360" s="34"/>
      <c r="JLR360" s="34"/>
      <c r="JLS360" s="34"/>
      <c r="JLT360" s="34"/>
      <c r="JLU360" s="34"/>
      <c r="JLV360" s="34"/>
      <c r="JLW360" s="34"/>
      <c r="JLX360" s="34"/>
      <c r="JLY360" s="34"/>
      <c r="JLZ360" s="34"/>
      <c r="JMA360" s="34"/>
      <c r="JMB360" s="34"/>
      <c r="JMC360" s="34"/>
      <c r="JMD360" s="34"/>
      <c r="JME360" s="34"/>
      <c r="JMF360" s="34"/>
      <c r="JMG360" s="34"/>
      <c r="JMH360" s="34"/>
      <c r="JMI360" s="34"/>
      <c r="JMJ360" s="34"/>
      <c r="JMK360" s="34"/>
      <c r="JML360" s="34"/>
      <c r="JMM360" s="34"/>
      <c r="JMN360" s="34"/>
      <c r="JMO360" s="34"/>
      <c r="JMP360" s="34"/>
      <c r="JMQ360" s="34"/>
      <c r="JMR360" s="34"/>
      <c r="JMS360" s="34"/>
      <c r="JMT360" s="34"/>
      <c r="JMU360" s="34"/>
      <c r="JMV360" s="34"/>
      <c r="JMW360" s="34"/>
      <c r="JMX360" s="34"/>
      <c r="JMY360" s="34"/>
      <c r="JMZ360" s="34"/>
      <c r="JNA360" s="34"/>
      <c r="JNB360" s="34"/>
      <c r="JNC360" s="34"/>
      <c r="JND360" s="34"/>
      <c r="JNE360" s="34"/>
      <c r="JNF360" s="34"/>
      <c r="JNG360" s="34"/>
      <c r="JNH360" s="34"/>
      <c r="JNI360" s="34"/>
      <c r="JNJ360" s="34"/>
      <c r="JNK360" s="34"/>
      <c r="JNL360" s="34"/>
      <c r="JNM360" s="34"/>
      <c r="JNN360" s="34"/>
      <c r="JNO360" s="34"/>
      <c r="JNP360" s="34"/>
      <c r="JNQ360" s="34"/>
      <c r="JNR360" s="34"/>
      <c r="JNS360" s="34"/>
      <c r="JNT360" s="34"/>
      <c r="JNU360" s="34"/>
      <c r="JNV360" s="34"/>
      <c r="JNW360" s="34"/>
      <c r="JNX360" s="34"/>
      <c r="JNY360" s="34"/>
      <c r="JNZ360" s="34"/>
      <c r="JOA360" s="34"/>
      <c r="JOB360" s="34"/>
      <c r="JOC360" s="34"/>
      <c r="JOD360" s="34"/>
      <c r="JOE360" s="34"/>
      <c r="JOF360" s="34"/>
      <c r="JOG360" s="34"/>
      <c r="JOH360" s="34"/>
      <c r="JOI360" s="34"/>
      <c r="JOJ360" s="34"/>
      <c r="JOK360" s="34"/>
      <c r="JOL360" s="34"/>
      <c r="JOM360" s="34"/>
      <c r="JON360" s="34"/>
      <c r="JOO360" s="34"/>
      <c r="JOP360" s="34"/>
      <c r="JOQ360" s="34"/>
      <c r="JOR360" s="34"/>
      <c r="JOS360" s="34"/>
      <c r="JOT360" s="34"/>
      <c r="JOU360" s="34"/>
      <c r="JOV360" s="34"/>
      <c r="JOW360" s="34"/>
      <c r="JOX360" s="34"/>
      <c r="JOY360" s="34"/>
      <c r="JOZ360" s="34"/>
      <c r="JPA360" s="34"/>
      <c r="JPB360" s="34"/>
      <c r="JPC360" s="34"/>
      <c r="JPD360" s="34"/>
      <c r="JPE360" s="34"/>
      <c r="JPF360" s="34"/>
      <c r="JPG360" s="34"/>
      <c r="JPH360" s="34"/>
      <c r="JPI360" s="34"/>
      <c r="JPJ360" s="34"/>
      <c r="JPK360" s="34"/>
      <c r="JPL360" s="34"/>
      <c r="JPM360" s="34"/>
      <c r="JPN360" s="34"/>
      <c r="JPO360" s="34"/>
      <c r="JPP360" s="34"/>
      <c r="JPQ360" s="34"/>
      <c r="JPR360" s="34"/>
      <c r="JPS360" s="34"/>
      <c r="JPT360" s="34"/>
      <c r="JPU360" s="34"/>
      <c r="JPV360" s="34"/>
      <c r="JPW360" s="34"/>
      <c r="JPX360" s="34"/>
      <c r="JPY360" s="34"/>
      <c r="JPZ360" s="34"/>
      <c r="JQA360" s="34"/>
      <c r="JQB360" s="34"/>
      <c r="JQC360" s="34"/>
      <c r="JQD360" s="34"/>
      <c r="JQE360" s="34"/>
      <c r="JQF360" s="34"/>
      <c r="JQG360" s="34"/>
      <c r="JQH360" s="34"/>
      <c r="JQI360" s="34"/>
      <c r="JQJ360" s="34"/>
      <c r="JQK360" s="34"/>
      <c r="JQL360" s="34"/>
      <c r="JQM360" s="34"/>
      <c r="JQN360" s="34"/>
      <c r="JQO360" s="34"/>
      <c r="JQP360" s="34"/>
      <c r="JQQ360" s="34"/>
      <c r="JQR360" s="34"/>
      <c r="JQS360" s="34"/>
      <c r="JQT360" s="34"/>
      <c r="JQU360" s="34"/>
      <c r="JQV360" s="34"/>
      <c r="JQW360" s="34"/>
      <c r="JQX360" s="34"/>
      <c r="JQY360" s="34"/>
      <c r="JQZ360" s="34"/>
      <c r="JRA360" s="34"/>
      <c r="JRB360" s="34"/>
      <c r="JRC360" s="34"/>
      <c r="JRD360" s="34"/>
      <c r="JRE360" s="34"/>
      <c r="JRF360" s="34"/>
      <c r="JRG360" s="34"/>
      <c r="JRH360" s="34"/>
      <c r="JRI360" s="34"/>
      <c r="JRJ360" s="34"/>
      <c r="JRK360" s="34"/>
      <c r="JRL360" s="34"/>
      <c r="JRM360" s="34"/>
      <c r="JRN360" s="34"/>
      <c r="JRO360" s="34"/>
      <c r="JRP360" s="34"/>
      <c r="JRQ360" s="34"/>
      <c r="JRR360" s="34"/>
      <c r="JRS360" s="34"/>
      <c r="JRT360" s="34"/>
      <c r="JRU360" s="34"/>
      <c r="JRV360" s="34"/>
      <c r="JRW360" s="34"/>
      <c r="JRX360" s="34"/>
      <c r="JRY360" s="34"/>
      <c r="JRZ360" s="34"/>
      <c r="JSA360" s="34"/>
      <c r="JSB360" s="34"/>
      <c r="JSC360" s="34"/>
      <c r="JSD360" s="34"/>
      <c r="JSE360" s="34"/>
      <c r="JSF360" s="34"/>
      <c r="JSG360" s="34"/>
      <c r="JSH360" s="34"/>
      <c r="JSI360" s="34"/>
      <c r="JSJ360" s="34"/>
      <c r="JSK360" s="34"/>
      <c r="JSL360" s="34"/>
      <c r="JSM360" s="34"/>
      <c r="JSN360" s="34"/>
      <c r="JSO360" s="34"/>
      <c r="JSP360" s="34"/>
      <c r="JSQ360" s="34"/>
      <c r="JSR360" s="34"/>
      <c r="JSS360" s="34"/>
      <c r="JST360" s="34"/>
      <c r="JSU360" s="34"/>
      <c r="JSV360" s="34"/>
      <c r="JSW360" s="34"/>
      <c r="JSX360" s="34"/>
      <c r="JSY360" s="34"/>
      <c r="JSZ360" s="34"/>
      <c r="JTA360" s="34"/>
      <c r="JTB360" s="34"/>
      <c r="JTC360" s="34"/>
      <c r="JTD360" s="34"/>
      <c r="JTE360" s="34"/>
      <c r="JTF360" s="34"/>
      <c r="JTG360" s="34"/>
      <c r="JTH360" s="34"/>
      <c r="JTI360" s="34"/>
      <c r="JTJ360" s="34"/>
      <c r="JTK360" s="34"/>
      <c r="JTL360" s="34"/>
      <c r="JTM360" s="34"/>
      <c r="JTN360" s="34"/>
      <c r="JTO360" s="34"/>
      <c r="JTP360" s="34"/>
      <c r="JTQ360" s="34"/>
      <c r="JTR360" s="34"/>
      <c r="JTS360" s="34"/>
      <c r="JTT360" s="34"/>
      <c r="JTU360" s="34"/>
      <c r="JTV360" s="34"/>
      <c r="JTW360" s="34"/>
      <c r="JTX360" s="34"/>
      <c r="JTY360" s="34"/>
      <c r="JTZ360" s="34"/>
      <c r="JUA360" s="34"/>
      <c r="JUB360" s="34"/>
      <c r="JUC360" s="34"/>
      <c r="JUD360" s="34"/>
      <c r="JUE360" s="34"/>
      <c r="JUF360" s="34"/>
      <c r="JUG360" s="34"/>
      <c r="JUH360" s="34"/>
      <c r="JUI360" s="34"/>
      <c r="JUJ360" s="34"/>
      <c r="JUK360" s="34"/>
      <c r="JUL360" s="34"/>
      <c r="JUM360" s="34"/>
      <c r="JUN360" s="34"/>
      <c r="JUO360" s="34"/>
      <c r="JUP360" s="34"/>
      <c r="JUQ360" s="34"/>
      <c r="JUR360" s="34"/>
      <c r="JUS360" s="34"/>
      <c r="JUT360" s="34"/>
      <c r="JUU360" s="34"/>
      <c r="JUV360" s="34"/>
      <c r="JUW360" s="34"/>
      <c r="JUX360" s="34"/>
      <c r="JUY360" s="34"/>
      <c r="JUZ360" s="34"/>
      <c r="JVA360" s="34"/>
      <c r="JVB360" s="34"/>
      <c r="JVC360" s="34"/>
      <c r="JVD360" s="34"/>
      <c r="JVE360" s="34"/>
      <c r="JVF360" s="34"/>
      <c r="JVG360" s="34"/>
      <c r="JVH360" s="34"/>
      <c r="JVI360" s="34"/>
      <c r="JVJ360" s="34"/>
      <c r="JVK360" s="34"/>
      <c r="JVL360" s="34"/>
      <c r="JVM360" s="34"/>
      <c r="JVN360" s="34"/>
      <c r="JVO360" s="34"/>
      <c r="JVP360" s="34"/>
      <c r="JVQ360" s="34"/>
      <c r="JVR360" s="34"/>
      <c r="JVS360" s="34"/>
      <c r="JVT360" s="34"/>
      <c r="JVU360" s="34"/>
      <c r="JVV360" s="34"/>
      <c r="JVW360" s="34"/>
      <c r="JVX360" s="34"/>
      <c r="JVY360" s="34"/>
      <c r="JVZ360" s="34"/>
      <c r="JWA360" s="34"/>
      <c r="JWB360" s="34"/>
      <c r="JWC360" s="34"/>
      <c r="JWD360" s="34"/>
      <c r="JWE360" s="34"/>
      <c r="JWF360" s="34"/>
      <c r="JWG360" s="34"/>
      <c r="JWH360" s="34"/>
      <c r="JWI360" s="34"/>
      <c r="JWJ360" s="34"/>
      <c r="JWK360" s="34"/>
      <c r="JWL360" s="34"/>
      <c r="JWM360" s="34"/>
      <c r="JWN360" s="34"/>
      <c r="JWO360" s="34"/>
      <c r="JWP360" s="34"/>
      <c r="JWQ360" s="34"/>
      <c r="JWR360" s="34"/>
      <c r="JWS360" s="34"/>
      <c r="JWT360" s="34"/>
      <c r="JWU360" s="34"/>
      <c r="JWV360" s="34"/>
      <c r="JWW360" s="34"/>
      <c r="JWX360" s="34"/>
      <c r="JWY360" s="34"/>
      <c r="JWZ360" s="34"/>
      <c r="JXA360" s="34"/>
      <c r="JXB360" s="34"/>
      <c r="JXC360" s="34"/>
      <c r="JXD360" s="34"/>
      <c r="JXE360" s="34"/>
      <c r="JXF360" s="34"/>
      <c r="JXG360" s="34"/>
      <c r="JXH360" s="34"/>
      <c r="JXI360" s="34"/>
      <c r="JXJ360" s="34"/>
      <c r="JXK360" s="34"/>
      <c r="JXL360" s="34"/>
      <c r="JXM360" s="34"/>
      <c r="JXN360" s="34"/>
      <c r="JXO360" s="34"/>
      <c r="JXP360" s="34"/>
      <c r="JXQ360" s="34"/>
      <c r="JXR360" s="34"/>
      <c r="JXS360" s="34"/>
      <c r="JXT360" s="34"/>
      <c r="JXU360" s="34"/>
      <c r="JXV360" s="34"/>
      <c r="JXW360" s="34"/>
      <c r="JXX360" s="34"/>
      <c r="JXY360" s="34"/>
      <c r="JXZ360" s="34"/>
      <c r="JYA360" s="34"/>
      <c r="JYB360" s="34"/>
      <c r="JYC360" s="34"/>
      <c r="JYD360" s="34"/>
      <c r="JYE360" s="34"/>
      <c r="JYF360" s="34"/>
      <c r="JYG360" s="34"/>
      <c r="JYH360" s="34"/>
      <c r="JYI360" s="34"/>
      <c r="JYJ360" s="34"/>
      <c r="JYK360" s="34"/>
      <c r="JYL360" s="34"/>
      <c r="JYM360" s="34"/>
      <c r="JYN360" s="34"/>
      <c r="JYO360" s="34"/>
      <c r="JYP360" s="34"/>
      <c r="JYQ360" s="34"/>
      <c r="JYR360" s="34"/>
      <c r="JYS360" s="34"/>
      <c r="JYT360" s="34"/>
      <c r="JYU360" s="34"/>
      <c r="JYV360" s="34"/>
      <c r="JYW360" s="34"/>
      <c r="JYX360" s="34"/>
      <c r="JYY360" s="34"/>
      <c r="JYZ360" s="34"/>
      <c r="JZA360" s="34"/>
      <c r="JZB360" s="34"/>
      <c r="JZC360" s="34"/>
      <c r="JZD360" s="34"/>
      <c r="JZE360" s="34"/>
      <c r="JZF360" s="34"/>
      <c r="JZG360" s="34"/>
      <c r="JZH360" s="34"/>
      <c r="JZI360" s="34"/>
      <c r="JZJ360" s="34"/>
      <c r="JZK360" s="34"/>
      <c r="JZL360" s="34"/>
      <c r="JZM360" s="34"/>
      <c r="JZN360" s="34"/>
      <c r="JZO360" s="34"/>
      <c r="JZP360" s="34"/>
      <c r="JZQ360" s="34"/>
      <c r="JZR360" s="34"/>
      <c r="JZS360" s="34"/>
      <c r="JZT360" s="34"/>
      <c r="JZU360" s="34"/>
      <c r="JZV360" s="34"/>
      <c r="JZW360" s="34"/>
      <c r="JZX360" s="34"/>
      <c r="JZY360" s="34"/>
      <c r="JZZ360" s="34"/>
      <c r="KAA360" s="34"/>
      <c r="KAB360" s="34"/>
      <c r="KAC360" s="34"/>
      <c r="KAD360" s="34"/>
      <c r="KAE360" s="34"/>
      <c r="KAF360" s="34"/>
      <c r="KAG360" s="34"/>
      <c r="KAH360" s="34"/>
      <c r="KAI360" s="34"/>
      <c r="KAJ360" s="34"/>
      <c r="KAK360" s="34"/>
      <c r="KAL360" s="34"/>
      <c r="KAM360" s="34"/>
      <c r="KAN360" s="34"/>
      <c r="KAO360" s="34"/>
      <c r="KAP360" s="34"/>
      <c r="KAQ360" s="34"/>
      <c r="KAR360" s="34"/>
      <c r="KAS360" s="34"/>
      <c r="KAT360" s="34"/>
      <c r="KAU360" s="34"/>
      <c r="KAV360" s="34"/>
      <c r="KAW360" s="34"/>
      <c r="KAX360" s="34"/>
      <c r="KAY360" s="34"/>
      <c r="KAZ360" s="34"/>
      <c r="KBA360" s="34"/>
      <c r="KBB360" s="34"/>
      <c r="KBC360" s="34"/>
      <c r="KBD360" s="34"/>
      <c r="KBE360" s="34"/>
      <c r="KBF360" s="34"/>
      <c r="KBG360" s="34"/>
      <c r="KBH360" s="34"/>
      <c r="KBI360" s="34"/>
      <c r="KBJ360" s="34"/>
      <c r="KBK360" s="34"/>
      <c r="KBL360" s="34"/>
      <c r="KBM360" s="34"/>
      <c r="KBN360" s="34"/>
      <c r="KBO360" s="34"/>
      <c r="KBP360" s="34"/>
      <c r="KBQ360" s="34"/>
      <c r="KBR360" s="34"/>
      <c r="KBS360" s="34"/>
      <c r="KBT360" s="34"/>
      <c r="KBU360" s="34"/>
      <c r="KBV360" s="34"/>
      <c r="KBW360" s="34"/>
      <c r="KBX360" s="34"/>
      <c r="KBY360" s="34"/>
      <c r="KBZ360" s="34"/>
      <c r="KCA360" s="34"/>
      <c r="KCB360" s="34"/>
      <c r="KCC360" s="34"/>
      <c r="KCD360" s="34"/>
      <c r="KCE360" s="34"/>
      <c r="KCF360" s="34"/>
      <c r="KCG360" s="34"/>
      <c r="KCH360" s="34"/>
      <c r="KCI360" s="34"/>
      <c r="KCJ360" s="34"/>
      <c r="KCK360" s="34"/>
      <c r="KCL360" s="34"/>
      <c r="KCM360" s="34"/>
      <c r="KCN360" s="34"/>
      <c r="KCO360" s="34"/>
      <c r="KCP360" s="34"/>
      <c r="KCQ360" s="34"/>
      <c r="KCR360" s="34"/>
      <c r="KCS360" s="34"/>
      <c r="KCT360" s="34"/>
      <c r="KCU360" s="34"/>
      <c r="KCV360" s="34"/>
      <c r="KCW360" s="34"/>
      <c r="KCX360" s="34"/>
      <c r="KCY360" s="34"/>
      <c r="KCZ360" s="34"/>
      <c r="KDA360" s="34"/>
      <c r="KDB360" s="34"/>
      <c r="KDC360" s="34"/>
      <c r="KDD360" s="34"/>
      <c r="KDE360" s="34"/>
      <c r="KDF360" s="34"/>
      <c r="KDG360" s="34"/>
      <c r="KDH360" s="34"/>
      <c r="KDI360" s="34"/>
      <c r="KDJ360" s="34"/>
      <c r="KDK360" s="34"/>
      <c r="KDL360" s="34"/>
      <c r="KDM360" s="34"/>
      <c r="KDN360" s="34"/>
      <c r="KDO360" s="34"/>
      <c r="KDP360" s="34"/>
      <c r="KDQ360" s="34"/>
      <c r="KDR360" s="34"/>
      <c r="KDS360" s="34"/>
      <c r="KDT360" s="34"/>
      <c r="KDU360" s="34"/>
      <c r="KDV360" s="34"/>
      <c r="KDW360" s="34"/>
      <c r="KDX360" s="34"/>
      <c r="KDY360" s="34"/>
      <c r="KDZ360" s="34"/>
      <c r="KEA360" s="34"/>
      <c r="KEB360" s="34"/>
      <c r="KEC360" s="34"/>
      <c r="KED360" s="34"/>
      <c r="KEE360" s="34"/>
      <c r="KEF360" s="34"/>
      <c r="KEG360" s="34"/>
      <c r="KEH360" s="34"/>
      <c r="KEI360" s="34"/>
      <c r="KEJ360" s="34"/>
      <c r="KEK360" s="34"/>
      <c r="KEL360" s="34"/>
      <c r="KEM360" s="34"/>
      <c r="KEN360" s="34"/>
      <c r="KEO360" s="34"/>
      <c r="KEP360" s="34"/>
      <c r="KEQ360" s="34"/>
      <c r="KER360" s="34"/>
      <c r="KES360" s="34"/>
      <c r="KET360" s="34"/>
      <c r="KEU360" s="34"/>
      <c r="KEV360" s="34"/>
      <c r="KEW360" s="34"/>
      <c r="KEX360" s="34"/>
      <c r="KEY360" s="34"/>
      <c r="KEZ360" s="34"/>
      <c r="KFA360" s="34"/>
      <c r="KFB360" s="34"/>
      <c r="KFC360" s="34"/>
      <c r="KFD360" s="34"/>
      <c r="KFE360" s="34"/>
      <c r="KFF360" s="34"/>
      <c r="KFG360" s="34"/>
      <c r="KFH360" s="34"/>
      <c r="KFI360" s="34"/>
      <c r="KFJ360" s="34"/>
      <c r="KFK360" s="34"/>
      <c r="KFL360" s="34"/>
      <c r="KFM360" s="34"/>
      <c r="KFN360" s="34"/>
      <c r="KFO360" s="34"/>
      <c r="KFP360" s="34"/>
      <c r="KFQ360" s="34"/>
      <c r="KFR360" s="34"/>
      <c r="KFS360" s="34"/>
      <c r="KFT360" s="34"/>
      <c r="KFU360" s="34"/>
      <c r="KFV360" s="34"/>
      <c r="KFW360" s="34"/>
      <c r="KFX360" s="34"/>
      <c r="KFY360" s="34"/>
      <c r="KFZ360" s="34"/>
      <c r="KGA360" s="34"/>
      <c r="KGB360" s="34"/>
      <c r="KGC360" s="34"/>
      <c r="KGD360" s="34"/>
      <c r="KGE360" s="34"/>
      <c r="KGF360" s="34"/>
      <c r="KGG360" s="34"/>
      <c r="KGH360" s="34"/>
      <c r="KGI360" s="34"/>
      <c r="KGJ360" s="34"/>
      <c r="KGK360" s="34"/>
      <c r="KGL360" s="34"/>
      <c r="KGM360" s="34"/>
      <c r="KGN360" s="34"/>
      <c r="KGO360" s="34"/>
      <c r="KGP360" s="34"/>
      <c r="KGQ360" s="34"/>
      <c r="KGR360" s="34"/>
      <c r="KGS360" s="34"/>
      <c r="KGT360" s="34"/>
      <c r="KGU360" s="34"/>
      <c r="KGV360" s="34"/>
      <c r="KGW360" s="34"/>
      <c r="KGX360" s="34"/>
      <c r="KGY360" s="34"/>
      <c r="KGZ360" s="34"/>
      <c r="KHA360" s="34"/>
      <c r="KHB360" s="34"/>
      <c r="KHC360" s="34"/>
      <c r="KHD360" s="34"/>
      <c r="KHE360" s="34"/>
      <c r="KHF360" s="34"/>
      <c r="KHG360" s="34"/>
      <c r="KHH360" s="34"/>
      <c r="KHI360" s="34"/>
      <c r="KHJ360" s="34"/>
      <c r="KHK360" s="34"/>
      <c r="KHL360" s="34"/>
      <c r="KHM360" s="34"/>
      <c r="KHN360" s="34"/>
      <c r="KHO360" s="34"/>
      <c r="KHP360" s="34"/>
      <c r="KHQ360" s="34"/>
      <c r="KHR360" s="34"/>
      <c r="KHS360" s="34"/>
      <c r="KHT360" s="34"/>
      <c r="KHU360" s="34"/>
      <c r="KHV360" s="34"/>
      <c r="KHW360" s="34"/>
      <c r="KHX360" s="34"/>
      <c r="KHY360" s="34"/>
      <c r="KHZ360" s="34"/>
      <c r="KIA360" s="34"/>
      <c r="KIB360" s="34"/>
      <c r="KIC360" s="34"/>
      <c r="KID360" s="34"/>
      <c r="KIE360" s="34"/>
      <c r="KIF360" s="34"/>
      <c r="KIG360" s="34"/>
      <c r="KIH360" s="34"/>
      <c r="KII360" s="34"/>
      <c r="KIJ360" s="34"/>
      <c r="KIK360" s="34"/>
      <c r="KIL360" s="34"/>
      <c r="KIM360" s="34"/>
      <c r="KIN360" s="34"/>
      <c r="KIO360" s="34"/>
      <c r="KIP360" s="34"/>
      <c r="KIQ360" s="34"/>
      <c r="KIR360" s="34"/>
      <c r="KIS360" s="34"/>
      <c r="KIT360" s="34"/>
      <c r="KIU360" s="34"/>
      <c r="KIV360" s="34"/>
      <c r="KIW360" s="34"/>
      <c r="KIX360" s="34"/>
      <c r="KIY360" s="34"/>
      <c r="KIZ360" s="34"/>
      <c r="KJA360" s="34"/>
      <c r="KJB360" s="34"/>
      <c r="KJC360" s="34"/>
      <c r="KJD360" s="34"/>
      <c r="KJE360" s="34"/>
      <c r="KJF360" s="34"/>
      <c r="KJG360" s="34"/>
      <c r="KJH360" s="34"/>
      <c r="KJI360" s="34"/>
      <c r="KJJ360" s="34"/>
      <c r="KJK360" s="34"/>
      <c r="KJL360" s="34"/>
      <c r="KJM360" s="34"/>
      <c r="KJN360" s="34"/>
      <c r="KJO360" s="34"/>
      <c r="KJP360" s="34"/>
      <c r="KJQ360" s="34"/>
      <c r="KJR360" s="34"/>
      <c r="KJS360" s="34"/>
      <c r="KJT360" s="34"/>
      <c r="KJU360" s="34"/>
      <c r="KJV360" s="34"/>
      <c r="KJW360" s="34"/>
      <c r="KJX360" s="34"/>
      <c r="KJY360" s="34"/>
      <c r="KJZ360" s="34"/>
      <c r="KKA360" s="34"/>
      <c r="KKB360" s="34"/>
      <c r="KKC360" s="34"/>
      <c r="KKD360" s="34"/>
      <c r="KKE360" s="34"/>
      <c r="KKF360" s="34"/>
      <c r="KKG360" s="34"/>
      <c r="KKH360" s="34"/>
      <c r="KKI360" s="34"/>
      <c r="KKJ360" s="34"/>
      <c r="KKK360" s="34"/>
      <c r="KKL360" s="34"/>
      <c r="KKM360" s="34"/>
      <c r="KKN360" s="34"/>
      <c r="KKO360" s="34"/>
      <c r="KKP360" s="34"/>
      <c r="KKQ360" s="34"/>
      <c r="KKR360" s="34"/>
      <c r="KKS360" s="34"/>
      <c r="KKT360" s="34"/>
      <c r="KKU360" s="34"/>
      <c r="KKV360" s="34"/>
      <c r="KKW360" s="34"/>
      <c r="KKX360" s="34"/>
      <c r="KKY360" s="34"/>
      <c r="KKZ360" s="34"/>
      <c r="KLA360" s="34"/>
      <c r="KLB360" s="34"/>
      <c r="KLC360" s="34"/>
      <c r="KLD360" s="34"/>
      <c r="KLE360" s="34"/>
      <c r="KLF360" s="34"/>
      <c r="KLG360" s="34"/>
      <c r="KLH360" s="34"/>
      <c r="KLI360" s="34"/>
      <c r="KLJ360" s="34"/>
      <c r="KLK360" s="34"/>
      <c r="KLL360" s="34"/>
      <c r="KLM360" s="34"/>
      <c r="KLN360" s="34"/>
      <c r="KLO360" s="34"/>
      <c r="KLP360" s="34"/>
      <c r="KLQ360" s="34"/>
      <c r="KLR360" s="34"/>
      <c r="KLS360" s="34"/>
      <c r="KLT360" s="34"/>
      <c r="KLU360" s="34"/>
      <c r="KLV360" s="34"/>
      <c r="KLW360" s="34"/>
      <c r="KLX360" s="34"/>
      <c r="KLY360" s="34"/>
      <c r="KLZ360" s="34"/>
      <c r="KMA360" s="34"/>
      <c r="KMB360" s="34"/>
      <c r="KMC360" s="34"/>
      <c r="KMD360" s="34"/>
      <c r="KME360" s="34"/>
      <c r="KMF360" s="34"/>
      <c r="KMG360" s="34"/>
      <c r="KMH360" s="34"/>
      <c r="KMI360" s="34"/>
      <c r="KMJ360" s="34"/>
      <c r="KMK360" s="34"/>
      <c r="KML360" s="34"/>
      <c r="KMM360" s="34"/>
      <c r="KMN360" s="34"/>
      <c r="KMO360" s="34"/>
      <c r="KMP360" s="34"/>
      <c r="KMQ360" s="34"/>
      <c r="KMR360" s="34"/>
      <c r="KMS360" s="34"/>
      <c r="KMT360" s="34"/>
      <c r="KMU360" s="34"/>
      <c r="KMV360" s="34"/>
      <c r="KMW360" s="34"/>
      <c r="KMX360" s="34"/>
      <c r="KMY360" s="34"/>
      <c r="KMZ360" s="34"/>
      <c r="KNA360" s="34"/>
      <c r="KNB360" s="34"/>
      <c r="KNC360" s="34"/>
      <c r="KND360" s="34"/>
      <c r="KNE360" s="34"/>
      <c r="KNF360" s="34"/>
      <c r="KNG360" s="34"/>
      <c r="KNH360" s="34"/>
      <c r="KNI360" s="34"/>
      <c r="KNJ360" s="34"/>
      <c r="KNK360" s="34"/>
      <c r="KNL360" s="34"/>
      <c r="KNM360" s="34"/>
      <c r="KNN360" s="34"/>
      <c r="KNO360" s="34"/>
      <c r="KNP360" s="34"/>
      <c r="KNQ360" s="34"/>
      <c r="KNR360" s="34"/>
      <c r="KNS360" s="34"/>
      <c r="KNT360" s="34"/>
      <c r="KNU360" s="34"/>
      <c r="KNV360" s="34"/>
      <c r="KNW360" s="34"/>
      <c r="KNX360" s="34"/>
      <c r="KNY360" s="34"/>
      <c r="KNZ360" s="34"/>
      <c r="KOA360" s="34"/>
      <c r="KOB360" s="34"/>
      <c r="KOC360" s="34"/>
      <c r="KOD360" s="34"/>
      <c r="KOE360" s="34"/>
      <c r="KOF360" s="34"/>
      <c r="KOG360" s="34"/>
      <c r="KOH360" s="34"/>
      <c r="KOI360" s="34"/>
      <c r="KOJ360" s="34"/>
      <c r="KOK360" s="34"/>
      <c r="KOL360" s="34"/>
      <c r="KOM360" s="34"/>
      <c r="KON360" s="34"/>
      <c r="KOO360" s="34"/>
      <c r="KOP360" s="34"/>
      <c r="KOQ360" s="34"/>
      <c r="KOR360" s="34"/>
      <c r="KOS360" s="34"/>
      <c r="KOT360" s="34"/>
      <c r="KOU360" s="34"/>
      <c r="KOV360" s="34"/>
      <c r="KOW360" s="34"/>
      <c r="KOX360" s="34"/>
      <c r="KOY360" s="34"/>
      <c r="KOZ360" s="34"/>
      <c r="KPA360" s="34"/>
      <c r="KPB360" s="34"/>
      <c r="KPC360" s="34"/>
      <c r="KPD360" s="34"/>
      <c r="KPE360" s="34"/>
      <c r="KPF360" s="34"/>
      <c r="KPG360" s="34"/>
      <c r="KPH360" s="34"/>
      <c r="KPI360" s="34"/>
      <c r="KPJ360" s="34"/>
      <c r="KPK360" s="34"/>
      <c r="KPL360" s="34"/>
      <c r="KPM360" s="34"/>
      <c r="KPN360" s="34"/>
      <c r="KPO360" s="34"/>
      <c r="KPP360" s="34"/>
      <c r="KPQ360" s="34"/>
      <c r="KPR360" s="34"/>
      <c r="KPS360" s="34"/>
      <c r="KPT360" s="34"/>
      <c r="KPU360" s="34"/>
      <c r="KPV360" s="34"/>
      <c r="KPW360" s="34"/>
      <c r="KPX360" s="34"/>
      <c r="KPY360" s="34"/>
      <c r="KPZ360" s="34"/>
      <c r="KQA360" s="34"/>
      <c r="KQB360" s="34"/>
      <c r="KQC360" s="34"/>
      <c r="KQD360" s="34"/>
      <c r="KQE360" s="34"/>
      <c r="KQF360" s="34"/>
      <c r="KQG360" s="34"/>
      <c r="KQH360" s="34"/>
      <c r="KQI360" s="34"/>
      <c r="KQJ360" s="34"/>
      <c r="KQK360" s="34"/>
      <c r="KQL360" s="34"/>
      <c r="KQM360" s="34"/>
      <c r="KQN360" s="34"/>
      <c r="KQO360" s="34"/>
      <c r="KQP360" s="34"/>
      <c r="KQQ360" s="34"/>
      <c r="KQR360" s="34"/>
      <c r="KQS360" s="34"/>
      <c r="KQT360" s="34"/>
      <c r="KQU360" s="34"/>
      <c r="KQV360" s="34"/>
      <c r="KQW360" s="34"/>
      <c r="KQX360" s="34"/>
      <c r="KQY360" s="34"/>
      <c r="KQZ360" s="34"/>
      <c r="KRA360" s="34"/>
      <c r="KRB360" s="34"/>
      <c r="KRC360" s="34"/>
      <c r="KRD360" s="34"/>
      <c r="KRE360" s="34"/>
      <c r="KRF360" s="34"/>
      <c r="KRG360" s="34"/>
      <c r="KRH360" s="34"/>
      <c r="KRI360" s="34"/>
      <c r="KRJ360" s="34"/>
      <c r="KRK360" s="34"/>
      <c r="KRL360" s="34"/>
      <c r="KRM360" s="34"/>
      <c r="KRN360" s="34"/>
      <c r="KRO360" s="34"/>
      <c r="KRP360" s="34"/>
      <c r="KRQ360" s="34"/>
      <c r="KRR360" s="34"/>
      <c r="KRS360" s="34"/>
      <c r="KRT360" s="34"/>
      <c r="KRU360" s="34"/>
      <c r="KRV360" s="34"/>
      <c r="KRW360" s="34"/>
      <c r="KRX360" s="34"/>
      <c r="KRY360" s="34"/>
      <c r="KRZ360" s="34"/>
      <c r="KSA360" s="34"/>
      <c r="KSB360" s="34"/>
      <c r="KSC360" s="34"/>
      <c r="KSD360" s="34"/>
      <c r="KSE360" s="34"/>
      <c r="KSF360" s="34"/>
      <c r="KSG360" s="34"/>
      <c r="KSH360" s="34"/>
      <c r="KSI360" s="34"/>
      <c r="KSJ360" s="34"/>
      <c r="KSK360" s="34"/>
      <c r="KSL360" s="34"/>
      <c r="KSM360" s="34"/>
      <c r="KSN360" s="34"/>
      <c r="KSO360" s="34"/>
      <c r="KSP360" s="34"/>
      <c r="KSQ360" s="34"/>
      <c r="KSR360" s="34"/>
      <c r="KSS360" s="34"/>
      <c r="KST360" s="34"/>
      <c r="KSU360" s="34"/>
      <c r="KSV360" s="34"/>
      <c r="KSW360" s="34"/>
      <c r="KSX360" s="34"/>
      <c r="KSY360" s="34"/>
      <c r="KSZ360" s="34"/>
      <c r="KTA360" s="34"/>
      <c r="KTB360" s="34"/>
      <c r="KTC360" s="34"/>
      <c r="KTD360" s="34"/>
      <c r="KTE360" s="34"/>
      <c r="KTF360" s="34"/>
      <c r="KTG360" s="34"/>
      <c r="KTH360" s="34"/>
      <c r="KTI360" s="34"/>
      <c r="KTJ360" s="34"/>
      <c r="KTK360" s="34"/>
      <c r="KTL360" s="34"/>
      <c r="KTM360" s="34"/>
      <c r="KTN360" s="34"/>
      <c r="KTO360" s="34"/>
      <c r="KTP360" s="34"/>
      <c r="KTQ360" s="34"/>
      <c r="KTR360" s="34"/>
      <c r="KTS360" s="34"/>
      <c r="KTT360" s="34"/>
      <c r="KTU360" s="34"/>
      <c r="KTV360" s="34"/>
      <c r="KTW360" s="34"/>
      <c r="KTX360" s="34"/>
      <c r="KTY360" s="34"/>
      <c r="KTZ360" s="34"/>
      <c r="KUA360" s="34"/>
      <c r="KUB360" s="34"/>
      <c r="KUC360" s="34"/>
      <c r="KUD360" s="34"/>
      <c r="KUE360" s="34"/>
      <c r="KUF360" s="34"/>
      <c r="KUG360" s="34"/>
      <c r="KUH360" s="34"/>
      <c r="KUI360" s="34"/>
      <c r="KUJ360" s="34"/>
      <c r="KUK360" s="34"/>
      <c r="KUL360" s="34"/>
      <c r="KUM360" s="34"/>
      <c r="KUN360" s="34"/>
      <c r="KUO360" s="34"/>
      <c r="KUP360" s="34"/>
      <c r="KUQ360" s="34"/>
      <c r="KUR360" s="34"/>
      <c r="KUS360" s="34"/>
      <c r="KUT360" s="34"/>
      <c r="KUU360" s="34"/>
      <c r="KUV360" s="34"/>
      <c r="KUW360" s="34"/>
      <c r="KUX360" s="34"/>
      <c r="KUY360" s="34"/>
      <c r="KUZ360" s="34"/>
      <c r="KVA360" s="34"/>
      <c r="KVB360" s="34"/>
      <c r="KVC360" s="34"/>
      <c r="KVD360" s="34"/>
      <c r="KVE360" s="34"/>
      <c r="KVF360" s="34"/>
      <c r="KVG360" s="34"/>
      <c r="KVH360" s="34"/>
      <c r="KVI360" s="34"/>
      <c r="KVJ360" s="34"/>
      <c r="KVK360" s="34"/>
      <c r="KVL360" s="34"/>
      <c r="KVM360" s="34"/>
      <c r="KVN360" s="34"/>
      <c r="KVO360" s="34"/>
      <c r="KVP360" s="34"/>
      <c r="KVQ360" s="34"/>
      <c r="KVR360" s="34"/>
      <c r="KVS360" s="34"/>
      <c r="KVT360" s="34"/>
      <c r="KVU360" s="34"/>
      <c r="KVV360" s="34"/>
      <c r="KVW360" s="34"/>
      <c r="KVX360" s="34"/>
      <c r="KVY360" s="34"/>
      <c r="KVZ360" s="34"/>
      <c r="KWA360" s="34"/>
      <c r="KWB360" s="34"/>
      <c r="KWC360" s="34"/>
      <c r="KWD360" s="34"/>
      <c r="KWE360" s="34"/>
      <c r="KWF360" s="34"/>
      <c r="KWG360" s="34"/>
      <c r="KWH360" s="34"/>
      <c r="KWI360" s="34"/>
      <c r="KWJ360" s="34"/>
      <c r="KWK360" s="34"/>
      <c r="KWL360" s="34"/>
      <c r="KWM360" s="34"/>
      <c r="KWN360" s="34"/>
      <c r="KWO360" s="34"/>
      <c r="KWP360" s="34"/>
      <c r="KWQ360" s="34"/>
      <c r="KWR360" s="34"/>
      <c r="KWS360" s="34"/>
      <c r="KWT360" s="34"/>
      <c r="KWU360" s="34"/>
      <c r="KWV360" s="34"/>
      <c r="KWW360" s="34"/>
      <c r="KWX360" s="34"/>
      <c r="KWY360" s="34"/>
      <c r="KWZ360" s="34"/>
      <c r="KXA360" s="34"/>
      <c r="KXB360" s="34"/>
      <c r="KXC360" s="34"/>
      <c r="KXD360" s="34"/>
      <c r="KXE360" s="34"/>
      <c r="KXF360" s="34"/>
      <c r="KXG360" s="34"/>
      <c r="KXH360" s="34"/>
      <c r="KXI360" s="34"/>
      <c r="KXJ360" s="34"/>
      <c r="KXK360" s="34"/>
      <c r="KXL360" s="34"/>
      <c r="KXM360" s="34"/>
      <c r="KXN360" s="34"/>
      <c r="KXO360" s="34"/>
      <c r="KXP360" s="34"/>
      <c r="KXQ360" s="34"/>
      <c r="KXR360" s="34"/>
      <c r="KXS360" s="34"/>
      <c r="KXT360" s="34"/>
      <c r="KXU360" s="34"/>
      <c r="KXV360" s="34"/>
      <c r="KXW360" s="34"/>
      <c r="KXX360" s="34"/>
      <c r="KXY360" s="34"/>
      <c r="KXZ360" s="34"/>
      <c r="KYA360" s="34"/>
      <c r="KYB360" s="34"/>
      <c r="KYC360" s="34"/>
      <c r="KYD360" s="34"/>
      <c r="KYE360" s="34"/>
      <c r="KYF360" s="34"/>
      <c r="KYG360" s="34"/>
      <c r="KYH360" s="34"/>
      <c r="KYI360" s="34"/>
      <c r="KYJ360" s="34"/>
      <c r="KYK360" s="34"/>
      <c r="KYL360" s="34"/>
      <c r="KYM360" s="34"/>
      <c r="KYN360" s="34"/>
      <c r="KYO360" s="34"/>
      <c r="KYP360" s="34"/>
      <c r="KYQ360" s="34"/>
      <c r="KYR360" s="34"/>
      <c r="KYS360" s="34"/>
      <c r="KYT360" s="34"/>
      <c r="KYU360" s="34"/>
      <c r="KYV360" s="34"/>
      <c r="KYW360" s="34"/>
      <c r="KYX360" s="34"/>
      <c r="KYY360" s="34"/>
      <c r="KYZ360" s="34"/>
      <c r="KZA360" s="34"/>
      <c r="KZB360" s="34"/>
      <c r="KZC360" s="34"/>
      <c r="KZD360" s="34"/>
      <c r="KZE360" s="34"/>
      <c r="KZF360" s="34"/>
      <c r="KZG360" s="34"/>
      <c r="KZH360" s="34"/>
      <c r="KZI360" s="34"/>
      <c r="KZJ360" s="34"/>
      <c r="KZK360" s="34"/>
      <c r="KZL360" s="34"/>
      <c r="KZM360" s="34"/>
      <c r="KZN360" s="34"/>
      <c r="KZO360" s="34"/>
      <c r="KZP360" s="34"/>
      <c r="KZQ360" s="34"/>
      <c r="KZR360" s="34"/>
      <c r="KZS360" s="34"/>
      <c r="KZT360" s="34"/>
      <c r="KZU360" s="34"/>
      <c r="KZV360" s="34"/>
      <c r="KZW360" s="34"/>
      <c r="KZX360" s="34"/>
      <c r="KZY360" s="34"/>
      <c r="KZZ360" s="34"/>
      <c r="LAA360" s="34"/>
      <c r="LAB360" s="34"/>
      <c r="LAC360" s="34"/>
      <c r="LAD360" s="34"/>
      <c r="LAE360" s="34"/>
      <c r="LAF360" s="34"/>
      <c r="LAG360" s="34"/>
      <c r="LAH360" s="34"/>
      <c r="LAI360" s="34"/>
      <c r="LAJ360" s="34"/>
      <c r="LAK360" s="34"/>
      <c r="LAL360" s="34"/>
      <c r="LAM360" s="34"/>
      <c r="LAN360" s="34"/>
      <c r="LAO360" s="34"/>
      <c r="LAP360" s="34"/>
      <c r="LAQ360" s="34"/>
      <c r="LAR360" s="34"/>
      <c r="LAS360" s="34"/>
      <c r="LAT360" s="34"/>
      <c r="LAU360" s="34"/>
      <c r="LAV360" s="34"/>
      <c r="LAW360" s="34"/>
      <c r="LAX360" s="34"/>
      <c r="LAY360" s="34"/>
      <c r="LAZ360" s="34"/>
      <c r="LBA360" s="34"/>
      <c r="LBB360" s="34"/>
      <c r="LBC360" s="34"/>
      <c r="LBD360" s="34"/>
      <c r="LBE360" s="34"/>
      <c r="LBF360" s="34"/>
      <c r="LBG360" s="34"/>
      <c r="LBH360" s="34"/>
      <c r="LBI360" s="34"/>
      <c r="LBJ360" s="34"/>
      <c r="LBK360" s="34"/>
      <c r="LBL360" s="34"/>
      <c r="LBM360" s="34"/>
      <c r="LBN360" s="34"/>
      <c r="LBO360" s="34"/>
      <c r="LBP360" s="34"/>
      <c r="LBQ360" s="34"/>
      <c r="LBR360" s="34"/>
      <c r="LBS360" s="34"/>
      <c r="LBT360" s="34"/>
      <c r="LBU360" s="34"/>
      <c r="LBV360" s="34"/>
      <c r="LBW360" s="34"/>
      <c r="LBX360" s="34"/>
      <c r="LBY360" s="34"/>
      <c r="LBZ360" s="34"/>
      <c r="LCA360" s="34"/>
      <c r="LCB360" s="34"/>
      <c r="LCC360" s="34"/>
      <c r="LCD360" s="34"/>
      <c r="LCE360" s="34"/>
      <c r="LCF360" s="34"/>
      <c r="LCG360" s="34"/>
      <c r="LCH360" s="34"/>
      <c r="LCI360" s="34"/>
      <c r="LCJ360" s="34"/>
      <c r="LCK360" s="34"/>
      <c r="LCL360" s="34"/>
      <c r="LCM360" s="34"/>
      <c r="LCN360" s="34"/>
      <c r="LCO360" s="34"/>
      <c r="LCP360" s="34"/>
      <c r="LCQ360" s="34"/>
      <c r="LCR360" s="34"/>
      <c r="LCS360" s="34"/>
      <c r="LCT360" s="34"/>
      <c r="LCU360" s="34"/>
      <c r="LCV360" s="34"/>
      <c r="LCW360" s="34"/>
      <c r="LCX360" s="34"/>
      <c r="LCY360" s="34"/>
      <c r="LCZ360" s="34"/>
      <c r="LDA360" s="34"/>
      <c r="LDB360" s="34"/>
      <c r="LDC360" s="34"/>
      <c r="LDD360" s="34"/>
      <c r="LDE360" s="34"/>
      <c r="LDF360" s="34"/>
      <c r="LDG360" s="34"/>
      <c r="LDH360" s="34"/>
      <c r="LDI360" s="34"/>
      <c r="LDJ360" s="34"/>
      <c r="LDK360" s="34"/>
      <c r="LDL360" s="34"/>
      <c r="LDM360" s="34"/>
      <c r="LDN360" s="34"/>
      <c r="LDO360" s="34"/>
      <c r="LDP360" s="34"/>
      <c r="LDQ360" s="34"/>
      <c r="LDR360" s="34"/>
      <c r="LDS360" s="34"/>
      <c r="LDT360" s="34"/>
      <c r="LDU360" s="34"/>
      <c r="LDV360" s="34"/>
      <c r="LDW360" s="34"/>
      <c r="LDX360" s="34"/>
      <c r="LDY360" s="34"/>
      <c r="LDZ360" s="34"/>
      <c r="LEA360" s="34"/>
      <c r="LEB360" s="34"/>
      <c r="LEC360" s="34"/>
      <c r="LED360" s="34"/>
      <c r="LEE360" s="34"/>
      <c r="LEF360" s="34"/>
      <c r="LEG360" s="34"/>
      <c r="LEH360" s="34"/>
      <c r="LEI360" s="34"/>
      <c r="LEJ360" s="34"/>
      <c r="LEK360" s="34"/>
      <c r="LEL360" s="34"/>
      <c r="LEM360" s="34"/>
      <c r="LEN360" s="34"/>
      <c r="LEO360" s="34"/>
      <c r="LEP360" s="34"/>
      <c r="LEQ360" s="34"/>
      <c r="LER360" s="34"/>
      <c r="LES360" s="34"/>
      <c r="LET360" s="34"/>
      <c r="LEU360" s="34"/>
      <c r="LEV360" s="34"/>
      <c r="LEW360" s="34"/>
      <c r="LEX360" s="34"/>
      <c r="LEY360" s="34"/>
      <c r="LEZ360" s="34"/>
      <c r="LFA360" s="34"/>
      <c r="LFB360" s="34"/>
      <c r="LFC360" s="34"/>
      <c r="LFD360" s="34"/>
      <c r="LFE360" s="34"/>
      <c r="LFF360" s="34"/>
      <c r="LFG360" s="34"/>
      <c r="LFH360" s="34"/>
      <c r="LFI360" s="34"/>
      <c r="LFJ360" s="34"/>
      <c r="LFK360" s="34"/>
      <c r="LFL360" s="34"/>
      <c r="LFM360" s="34"/>
      <c r="LFN360" s="34"/>
      <c r="LFO360" s="34"/>
      <c r="LFP360" s="34"/>
      <c r="LFQ360" s="34"/>
      <c r="LFR360" s="34"/>
      <c r="LFS360" s="34"/>
      <c r="LFT360" s="34"/>
      <c r="LFU360" s="34"/>
      <c r="LFV360" s="34"/>
      <c r="LFW360" s="34"/>
      <c r="LFX360" s="34"/>
      <c r="LFY360" s="34"/>
      <c r="LFZ360" s="34"/>
      <c r="LGA360" s="34"/>
      <c r="LGB360" s="34"/>
      <c r="LGC360" s="34"/>
      <c r="LGD360" s="34"/>
      <c r="LGE360" s="34"/>
      <c r="LGF360" s="34"/>
      <c r="LGG360" s="34"/>
      <c r="LGH360" s="34"/>
      <c r="LGI360" s="34"/>
      <c r="LGJ360" s="34"/>
      <c r="LGK360" s="34"/>
      <c r="LGL360" s="34"/>
      <c r="LGM360" s="34"/>
      <c r="LGN360" s="34"/>
      <c r="LGO360" s="34"/>
      <c r="LGP360" s="34"/>
      <c r="LGQ360" s="34"/>
      <c r="LGR360" s="34"/>
      <c r="LGS360" s="34"/>
      <c r="LGT360" s="34"/>
      <c r="LGU360" s="34"/>
      <c r="LGV360" s="34"/>
      <c r="LGW360" s="34"/>
      <c r="LGX360" s="34"/>
      <c r="LGY360" s="34"/>
      <c r="LGZ360" s="34"/>
      <c r="LHA360" s="34"/>
      <c r="LHB360" s="34"/>
      <c r="LHC360" s="34"/>
      <c r="LHD360" s="34"/>
      <c r="LHE360" s="34"/>
      <c r="LHF360" s="34"/>
      <c r="LHG360" s="34"/>
      <c r="LHH360" s="34"/>
      <c r="LHI360" s="34"/>
      <c r="LHJ360" s="34"/>
      <c r="LHK360" s="34"/>
      <c r="LHL360" s="34"/>
      <c r="LHM360" s="34"/>
      <c r="LHN360" s="34"/>
      <c r="LHO360" s="34"/>
      <c r="LHP360" s="34"/>
      <c r="LHQ360" s="34"/>
      <c r="LHR360" s="34"/>
      <c r="LHS360" s="34"/>
      <c r="LHT360" s="34"/>
      <c r="LHU360" s="34"/>
      <c r="LHV360" s="34"/>
      <c r="LHW360" s="34"/>
      <c r="LHX360" s="34"/>
      <c r="LHY360" s="34"/>
      <c r="LHZ360" s="34"/>
      <c r="LIA360" s="34"/>
      <c r="LIB360" s="34"/>
      <c r="LIC360" s="34"/>
      <c r="LID360" s="34"/>
      <c r="LIE360" s="34"/>
      <c r="LIF360" s="34"/>
      <c r="LIG360" s="34"/>
      <c r="LIH360" s="34"/>
      <c r="LII360" s="34"/>
      <c r="LIJ360" s="34"/>
      <c r="LIK360" s="34"/>
      <c r="LIL360" s="34"/>
      <c r="LIM360" s="34"/>
      <c r="LIN360" s="34"/>
      <c r="LIO360" s="34"/>
      <c r="LIP360" s="34"/>
      <c r="LIQ360" s="34"/>
      <c r="LIR360" s="34"/>
      <c r="LIS360" s="34"/>
      <c r="LIT360" s="34"/>
      <c r="LIU360" s="34"/>
      <c r="LIV360" s="34"/>
      <c r="LIW360" s="34"/>
      <c r="LIX360" s="34"/>
      <c r="LIY360" s="34"/>
      <c r="LIZ360" s="34"/>
      <c r="LJA360" s="34"/>
      <c r="LJB360" s="34"/>
      <c r="LJC360" s="34"/>
      <c r="LJD360" s="34"/>
      <c r="LJE360" s="34"/>
      <c r="LJF360" s="34"/>
      <c r="LJG360" s="34"/>
      <c r="LJH360" s="34"/>
      <c r="LJI360" s="34"/>
      <c r="LJJ360" s="34"/>
      <c r="LJK360" s="34"/>
      <c r="LJL360" s="34"/>
      <c r="LJM360" s="34"/>
      <c r="LJN360" s="34"/>
      <c r="LJO360" s="34"/>
      <c r="LJP360" s="34"/>
      <c r="LJQ360" s="34"/>
      <c r="LJR360" s="34"/>
      <c r="LJS360" s="34"/>
      <c r="LJT360" s="34"/>
      <c r="LJU360" s="34"/>
      <c r="LJV360" s="34"/>
      <c r="LJW360" s="34"/>
      <c r="LJX360" s="34"/>
      <c r="LJY360" s="34"/>
      <c r="LJZ360" s="34"/>
      <c r="LKA360" s="34"/>
      <c r="LKB360" s="34"/>
      <c r="LKC360" s="34"/>
      <c r="LKD360" s="34"/>
      <c r="LKE360" s="34"/>
      <c r="LKF360" s="34"/>
      <c r="LKG360" s="34"/>
      <c r="LKH360" s="34"/>
      <c r="LKI360" s="34"/>
      <c r="LKJ360" s="34"/>
      <c r="LKK360" s="34"/>
      <c r="LKL360" s="34"/>
      <c r="LKM360" s="34"/>
      <c r="LKN360" s="34"/>
      <c r="LKO360" s="34"/>
      <c r="LKP360" s="34"/>
      <c r="LKQ360" s="34"/>
      <c r="LKR360" s="34"/>
      <c r="LKS360" s="34"/>
      <c r="LKT360" s="34"/>
      <c r="LKU360" s="34"/>
      <c r="LKV360" s="34"/>
      <c r="LKW360" s="34"/>
      <c r="LKX360" s="34"/>
      <c r="LKY360" s="34"/>
      <c r="LKZ360" s="34"/>
      <c r="LLA360" s="34"/>
      <c r="LLB360" s="34"/>
      <c r="LLC360" s="34"/>
      <c r="LLD360" s="34"/>
      <c r="LLE360" s="34"/>
      <c r="LLF360" s="34"/>
      <c r="LLG360" s="34"/>
      <c r="LLH360" s="34"/>
      <c r="LLI360" s="34"/>
      <c r="LLJ360" s="34"/>
      <c r="LLK360" s="34"/>
      <c r="LLL360" s="34"/>
      <c r="LLM360" s="34"/>
      <c r="LLN360" s="34"/>
      <c r="LLO360" s="34"/>
      <c r="LLP360" s="34"/>
      <c r="LLQ360" s="34"/>
      <c r="LLR360" s="34"/>
      <c r="LLS360" s="34"/>
      <c r="LLT360" s="34"/>
      <c r="LLU360" s="34"/>
      <c r="LLV360" s="34"/>
      <c r="LLW360" s="34"/>
      <c r="LLX360" s="34"/>
      <c r="LLY360" s="34"/>
      <c r="LLZ360" s="34"/>
      <c r="LMA360" s="34"/>
      <c r="LMB360" s="34"/>
      <c r="LMC360" s="34"/>
      <c r="LMD360" s="34"/>
      <c r="LME360" s="34"/>
      <c r="LMF360" s="34"/>
      <c r="LMG360" s="34"/>
      <c r="LMH360" s="34"/>
      <c r="LMI360" s="34"/>
      <c r="LMJ360" s="34"/>
      <c r="LMK360" s="34"/>
      <c r="LML360" s="34"/>
      <c r="LMM360" s="34"/>
      <c r="LMN360" s="34"/>
      <c r="LMO360" s="34"/>
      <c r="LMP360" s="34"/>
      <c r="LMQ360" s="34"/>
      <c r="LMR360" s="34"/>
      <c r="LMS360" s="34"/>
      <c r="LMT360" s="34"/>
      <c r="LMU360" s="34"/>
      <c r="LMV360" s="34"/>
      <c r="LMW360" s="34"/>
      <c r="LMX360" s="34"/>
      <c r="LMY360" s="34"/>
      <c r="LMZ360" s="34"/>
      <c r="LNA360" s="34"/>
      <c r="LNB360" s="34"/>
      <c r="LNC360" s="34"/>
      <c r="LND360" s="34"/>
      <c r="LNE360" s="34"/>
      <c r="LNF360" s="34"/>
      <c r="LNG360" s="34"/>
      <c r="LNH360" s="34"/>
      <c r="LNI360" s="34"/>
      <c r="LNJ360" s="34"/>
      <c r="LNK360" s="34"/>
      <c r="LNL360" s="34"/>
      <c r="LNM360" s="34"/>
      <c r="LNN360" s="34"/>
      <c r="LNO360" s="34"/>
      <c r="LNP360" s="34"/>
      <c r="LNQ360" s="34"/>
      <c r="LNR360" s="34"/>
      <c r="LNS360" s="34"/>
      <c r="LNT360" s="34"/>
      <c r="LNU360" s="34"/>
      <c r="LNV360" s="34"/>
      <c r="LNW360" s="34"/>
      <c r="LNX360" s="34"/>
      <c r="LNY360" s="34"/>
      <c r="LNZ360" s="34"/>
      <c r="LOA360" s="34"/>
      <c r="LOB360" s="34"/>
      <c r="LOC360" s="34"/>
      <c r="LOD360" s="34"/>
      <c r="LOE360" s="34"/>
      <c r="LOF360" s="34"/>
      <c r="LOG360" s="34"/>
      <c r="LOH360" s="34"/>
      <c r="LOI360" s="34"/>
      <c r="LOJ360" s="34"/>
      <c r="LOK360" s="34"/>
      <c r="LOL360" s="34"/>
      <c r="LOM360" s="34"/>
      <c r="LON360" s="34"/>
      <c r="LOO360" s="34"/>
      <c r="LOP360" s="34"/>
      <c r="LOQ360" s="34"/>
      <c r="LOR360" s="34"/>
      <c r="LOS360" s="34"/>
      <c r="LOT360" s="34"/>
      <c r="LOU360" s="34"/>
      <c r="LOV360" s="34"/>
      <c r="LOW360" s="34"/>
      <c r="LOX360" s="34"/>
      <c r="LOY360" s="34"/>
      <c r="LOZ360" s="34"/>
      <c r="LPA360" s="34"/>
      <c r="LPB360" s="34"/>
      <c r="LPC360" s="34"/>
      <c r="LPD360" s="34"/>
      <c r="LPE360" s="34"/>
      <c r="LPF360" s="34"/>
      <c r="LPG360" s="34"/>
      <c r="LPH360" s="34"/>
      <c r="LPI360" s="34"/>
      <c r="LPJ360" s="34"/>
      <c r="LPK360" s="34"/>
      <c r="LPL360" s="34"/>
      <c r="LPM360" s="34"/>
      <c r="LPN360" s="34"/>
      <c r="LPO360" s="34"/>
      <c r="LPP360" s="34"/>
      <c r="LPQ360" s="34"/>
      <c r="LPR360" s="34"/>
      <c r="LPS360" s="34"/>
      <c r="LPT360" s="34"/>
      <c r="LPU360" s="34"/>
      <c r="LPV360" s="34"/>
      <c r="LPW360" s="34"/>
      <c r="LPX360" s="34"/>
      <c r="LPY360" s="34"/>
      <c r="LPZ360" s="34"/>
      <c r="LQA360" s="34"/>
      <c r="LQB360" s="34"/>
      <c r="LQC360" s="34"/>
      <c r="LQD360" s="34"/>
      <c r="LQE360" s="34"/>
      <c r="LQF360" s="34"/>
      <c r="LQG360" s="34"/>
      <c r="LQH360" s="34"/>
      <c r="LQI360" s="34"/>
      <c r="LQJ360" s="34"/>
      <c r="LQK360" s="34"/>
      <c r="LQL360" s="34"/>
      <c r="LQM360" s="34"/>
      <c r="LQN360" s="34"/>
      <c r="LQO360" s="34"/>
      <c r="LQP360" s="34"/>
      <c r="LQQ360" s="34"/>
      <c r="LQR360" s="34"/>
      <c r="LQS360" s="34"/>
      <c r="LQT360" s="34"/>
      <c r="LQU360" s="34"/>
      <c r="LQV360" s="34"/>
      <c r="LQW360" s="34"/>
      <c r="LQX360" s="34"/>
      <c r="LQY360" s="34"/>
      <c r="LQZ360" s="34"/>
      <c r="LRA360" s="34"/>
      <c r="LRB360" s="34"/>
      <c r="LRC360" s="34"/>
      <c r="LRD360" s="34"/>
      <c r="LRE360" s="34"/>
      <c r="LRF360" s="34"/>
      <c r="LRG360" s="34"/>
      <c r="LRH360" s="34"/>
      <c r="LRI360" s="34"/>
      <c r="LRJ360" s="34"/>
      <c r="LRK360" s="34"/>
      <c r="LRL360" s="34"/>
      <c r="LRM360" s="34"/>
      <c r="LRN360" s="34"/>
      <c r="LRO360" s="34"/>
      <c r="LRP360" s="34"/>
      <c r="LRQ360" s="34"/>
      <c r="LRR360" s="34"/>
      <c r="LRS360" s="34"/>
      <c r="LRT360" s="34"/>
      <c r="LRU360" s="34"/>
      <c r="LRV360" s="34"/>
      <c r="LRW360" s="34"/>
      <c r="LRX360" s="34"/>
      <c r="LRY360" s="34"/>
      <c r="LRZ360" s="34"/>
      <c r="LSA360" s="34"/>
      <c r="LSB360" s="34"/>
      <c r="LSC360" s="34"/>
      <c r="LSD360" s="34"/>
      <c r="LSE360" s="34"/>
      <c r="LSF360" s="34"/>
      <c r="LSG360" s="34"/>
      <c r="LSH360" s="34"/>
      <c r="LSI360" s="34"/>
      <c r="LSJ360" s="34"/>
      <c r="LSK360" s="34"/>
      <c r="LSL360" s="34"/>
      <c r="LSM360" s="34"/>
      <c r="LSN360" s="34"/>
      <c r="LSO360" s="34"/>
      <c r="LSP360" s="34"/>
      <c r="LSQ360" s="34"/>
      <c r="LSR360" s="34"/>
      <c r="LSS360" s="34"/>
      <c r="LST360" s="34"/>
      <c r="LSU360" s="34"/>
      <c r="LSV360" s="34"/>
      <c r="LSW360" s="34"/>
      <c r="LSX360" s="34"/>
      <c r="LSY360" s="34"/>
      <c r="LSZ360" s="34"/>
      <c r="LTA360" s="34"/>
      <c r="LTB360" s="34"/>
      <c r="LTC360" s="34"/>
      <c r="LTD360" s="34"/>
      <c r="LTE360" s="34"/>
      <c r="LTF360" s="34"/>
      <c r="LTG360" s="34"/>
      <c r="LTH360" s="34"/>
      <c r="LTI360" s="34"/>
      <c r="LTJ360" s="34"/>
      <c r="LTK360" s="34"/>
      <c r="LTL360" s="34"/>
      <c r="LTM360" s="34"/>
      <c r="LTN360" s="34"/>
      <c r="LTO360" s="34"/>
      <c r="LTP360" s="34"/>
      <c r="LTQ360" s="34"/>
      <c r="LTR360" s="34"/>
      <c r="LTS360" s="34"/>
      <c r="LTT360" s="34"/>
      <c r="LTU360" s="34"/>
      <c r="LTV360" s="34"/>
      <c r="LTW360" s="34"/>
      <c r="LTX360" s="34"/>
      <c r="LTY360" s="34"/>
      <c r="LTZ360" s="34"/>
      <c r="LUA360" s="34"/>
      <c r="LUB360" s="34"/>
      <c r="LUC360" s="34"/>
      <c r="LUD360" s="34"/>
      <c r="LUE360" s="34"/>
      <c r="LUF360" s="34"/>
      <c r="LUG360" s="34"/>
      <c r="LUH360" s="34"/>
      <c r="LUI360" s="34"/>
      <c r="LUJ360" s="34"/>
      <c r="LUK360" s="34"/>
      <c r="LUL360" s="34"/>
      <c r="LUM360" s="34"/>
      <c r="LUN360" s="34"/>
      <c r="LUO360" s="34"/>
      <c r="LUP360" s="34"/>
      <c r="LUQ360" s="34"/>
      <c r="LUR360" s="34"/>
      <c r="LUS360" s="34"/>
      <c r="LUT360" s="34"/>
      <c r="LUU360" s="34"/>
      <c r="LUV360" s="34"/>
      <c r="LUW360" s="34"/>
      <c r="LUX360" s="34"/>
      <c r="LUY360" s="34"/>
      <c r="LUZ360" s="34"/>
      <c r="LVA360" s="34"/>
      <c r="LVB360" s="34"/>
      <c r="LVC360" s="34"/>
      <c r="LVD360" s="34"/>
      <c r="LVE360" s="34"/>
      <c r="LVF360" s="34"/>
      <c r="LVG360" s="34"/>
      <c r="LVH360" s="34"/>
      <c r="LVI360" s="34"/>
      <c r="LVJ360" s="34"/>
      <c r="LVK360" s="34"/>
      <c r="LVL360" s="34"/>
      <c r="LVM360" s="34"/>
      <c r="LVN360" s="34"/>
      <c r="LVO360" s="34"/>
      <c r="LVP360" s="34"/>
      <c r="LVQ360" s="34"/>
      <c r="LVR360" s="34"/>
      <c r="LVS360" s="34"/>
      <c r="LVT360" s="34"/>
      <c r="LVU360" s="34"/>
      <c r="LVV360" s="34"/>
      <c r="LVW360" s="34"/>
      <c r="LVX360" s="34"/>
      <c r="LVY360" s="34"/>
      <c r="LVZ360" s="34"/>
      <c r="LWA360" s="34"/>
      <c r="LWB360" s="34"/>
      <c r="LWC360" s="34"/>
      <c r="LWD360" s="34"/>
      <c r="LWE360" s="34"/>
      <c r="LWF360" s="34"/>
      <c r="LWG360" s="34"/>
      <c r="LWH360" s="34"/>
      <c r="LWI360" s="34"/>
      <c r="LWJ360" s="34"/>
      <c r="LWK360" s="34"/>
      <c r="LWL360" s="34"/>
      <c r="LWM360" s="34"/>
      <c r="LWN360" s="34"/>
      <c r="LWO360" s="34"/>
      <c r="LWP360" s="34"/>
      <c r="LWQ360" s="34"/>
      <c r="LWR360" s="34"/>
      <c r="LWS360" s="34"/>
      <c r="LWT360" s="34"/>
      <c r="LWU360" s="34"/>
      <c r="LWV360" s="34"/>
      <c r="LWW360" s="34"/>
      <c r="LWX360" s="34"/>
      <c r="LWY360" s="34"/>
      <c r="LWZ360" s="34"/>
      <c r="LXA360" s="34"/>
      <c r="LXB360" s="34"/>
      <c r="LXC360" s="34"/>
      <c r="LXD360" s="34"/>
      <c r="LXE360" s="34"/>
      <c r="LXF360" s="34"/>
      <c r="LXG360" s="34"/>
      <c r="LXH360" s="34"/>
      <c r="LXI360" s="34"/>
      <c r="LXJ360" s="34"/>
      <c r="LXK360" s="34"/>
      <c r="LXL360" s="34"/>
      <c r="LXM360" s="34"/>
      <c r="LXN360" s="34"/>
      <c r="LXO360" s="34"/>
      <c r="LXP360" s="34"/>
      <c r="LXQ360" s="34"/>
      <c r="LXR360" s="34"/>
      <c r="LXS360" s="34"/>
      <c r="LXT360" s="34"/>
      <c r="LXU360" s="34"/>
      <c r="LXV360" s="34"/>
      <c r="LXW360" s="34"/>
      <c r="LXX360" s="34"/>
      <c r="LXY360" s="34"/>
      <c r="LXZ360" s="34"/>
      <c r="LYA360" s="34"/>
      <c r="LYB360" s="34"/>
      <c r="LYC360" s="34"/>
      <c r="LYD360" s="34"/>
      <c r="LYE360" s="34"/>
      <c r="LYF360" s="34"/>
      <c r="LYG360" s="34"/>
      <c r="LYH360" s="34"/>
      <c r="LYI360" s="34"/>
      <c r="LYJ360" s="34"/>
      <c r="LYK360" s="34"/>
      <c r="LYL360" s="34"/>
      <c r="LYM360" s="34"/>
      <c r="LYN360" s="34"/>
      <c r="LYO360" s="34"/>
      <c r="LYP360" s="34"/>
      <c r="LYQ360" s="34"/>
      <c r="LYR360" s="34"/>
      <c r="LYS360" s="34"/>
      <c r="LYT360" s="34"/>
      <c r="LYU360" s="34"/>
      <c r="LYV360" s="34"/>
      <c r="LYW360" s="34"/>
      <c r="LYX360" s="34"/>
      <c r="LYY360" s="34"/>
      <c r="LYZ360" s="34"/>
      <c r="LZA360" s="34"/>
      <c r="LZB360" s="34"/>
      <c r="LZC360" s="34"/>
      <c r="LZD360" s="34"/>
      <c r="LZE360" s="34"/>
      <c r="LZF360" s="34"/>
      <c r="LZG360" s="34"/>
      <c r="LZH360" s="34"/>
      <c r="LZI360" s="34"/>
      <c r="LZJ360" s="34"/>
      <c r="LZK360" s="34"/>
      <c r="LZL360" s="34"/>
      <c r="LZM360" s="34"/>
      <c r="LZN360" s="34"/>
      <c r="LZO360" s="34"/>
      <c r="LZP360" s="34"/>
      <c r="LZQ360" s="34"/>
      <c r="LZR360" s="34"/>
      <c r="LZS360" s="34"/>
      <c r="LZT360" s="34"/>
      <c r="LZU360" s="34"/>
      <c r="LZV360" s="34"/>
      <c r="LZW360" s="34"/>
      <c r="LZX360" s="34"/>
      <c r="LZY360" s="34"/>
      <c r="LZZ360" s="34"/>
      <c r="MAA360" s="34"/>
      <c r="MAB360" s="34"/>
      <c r="MAC360" s="34"/>
      <c r="MAD360" s="34"/>
      <c r="MAE360" s="34"/>
      <c r="MAF360" s="34"/>
      <c r="MAG360" s="34"/>
      <c r="MAH360" s="34"/>
      <c r="MAI360" s="34"/>
      <c r="MAJ360" s="34"/>
      <c r="MAK360" s="34"/>
      <c r="MAL360" s="34"/>
      <c r="MAM360" s="34"/>
      <c r="MAN360" s="34"/>
      <c r="MAO360" s="34"/>
      <c r="MAP360" s="34"/>
      <c r="MAQ360" s="34"/>
      <c r="MAR360" s="34"/>
      <c r="MAS360" s="34"/>
      <c r="MAT360" s="34"/>
      <c r="MAU360" s="34"/>
      <c r="MAV360" s="34"/>
      <c r="MAW360" s="34"/>
      <c r="MAX360" s="34"/>
      <c r="MAY360" s="34"/>
      <c r="MAZ360" s="34"/>
      <c r="MBA360" s="34"/>
      <c r="MBB360" s="34"/>
      <c r="MBC360" s="34"/>
      <c r="MBD360" s="34"/>
      <c r="MBE360" s="34"/>
      <c r="MBF360" s="34"/>
      <c r="MBG360" s="34"/>
      <c r="MBH360" s="34"/>
      <c r="MBI360" s="34"/>
      <c r="MBJ360" s="34"/>
      <c r="MBK360" s="34"/>
      <c r="MBL360" s="34"/>
      <c r="MBM360" s="34"/>
      <c r="MBN360" s="34"/>
      <c r="MBO360" s="34"/>
      <c r="MBP360" s="34"/>
      <c r="MBQ360" s="34"/>
      <c r="MBR360" s="34"/>
      <c r="MBS360" s="34"/>
      <c r="MBT360" s="34"/>
      <c r="MBU360" s="34"/>
      <c r="MBV360" s="34"/>
      <c r="MBW360" s="34"/>
      <c r="MBX360" s="34"/>
      <c r="MBY360" s="34"/>
      <c r="MBZ360" s="34"/>
      <c r="MCA360" s="34"/>
      <c r="MCB360" s="34"/>
      <c r="MCC360" s="34"/>
      <c r="MCD360" s="34"/>
      <c r="MCE360" s="34"/>
      <c r="MCF360" s="34"/>
      <c r="MCG360" s="34"/>
      <c r="MCH360" s="34"/>
      <c r="MCI360" s="34"/>
      <c r="MCJ360" s="34"/>
      <c r="MCK360" s="34"/>
      <c r="MCL360" s="34"/>
      <c r="MCM360" s="34"/>
      <c r="MCN360" s="34"/>
      <c r="MCO360" s="34"/>
      <c r="MCP360" s="34"/>
      <c r="MCQ360" s="34"/>
      <c r="MCR360" s="34"/>
      <c r="MCS360" s="34"/>
      <c r="MCT360" s="34"/>
      <c r="MCU360" s="34"/>
      <c r="MCV360" s="34"/>
      <c r="MCW360" s="34"/>
      <c r="MCX360" s="34"/>
      <c r="MCY360" s="34"/>
      <c r="MCZ360" s="34"/>
      <c r="MDA360" s="34"/>
      <c r="MDB360" s="34"/>
      <c r="MDC360" s="34"/>
      <c r="MDD360" s="34"/>
      <c r="MDE360" s="34"/>
      <c r="MDF360" s="34"/>
      <c r="MDG360" s="34"/>
      <c r="MDH360" s="34"/>
      <c r="MDI360" s="34"/>
      <c r="MDJ360" s="34"/>
      <c r="MDK360" s="34"/>
      <c r="MDL360" s="34"/>
      <c r="MDM360" s="34"/>
      <c r="MDN360" s="34"/>
      <c r="MDO360" s="34"/>
      <c r="MDP360" s="34"/>
      <c r="MDQ360" s="34"/>
      <c r="MDR360" s="34"/>
      <c r="MDS360" s="34"/>
      <c r="MDT360" s="34"/>
      <c r="MDU360" s="34"/>
      <c r="MDV360" s="34"/>
      <c r="MDW360" s="34"/>
      <c r="MDX360" s="34"/>
      <c r="MDY360" s="34"/>
      <c r="MDZ360" s="34"/>
      <c r="MEA360" s="34"/>
      <c r="MEB360" s="34"/>
      <c r="MEC360" s="34"/>
      <c r="MED360" s="34"/>
      <c r="MEE360" s="34"/>
      <c r="MEF360" s="34"/>
      <c r="MEG360" s="34"/>
      <c r="MEH360" s="34"/>
      <c r="MEI360" s="34"/>
      <c r="MEJ360" s="34"/>
      <c r="MEK360" s="34"/>
      <c r="MEL360" s="34"/>
      <c r="MEM360" s="34"/>
      <c r="MEN360" s="34"/>
      <c r="MEO360" s="34"/>
      <c r="MEP360" s="34"/>
      <c r="MEQ360" s="34"/>
      <c r="MER360" s="34"/>
      <c r="MES360" s="34"/>
      <c r="MET360" s="34"/>
      <c r="MEU360" s="34"/>
      <c r="MEV360" s="34"/>
      <c r="MEW360" s="34"/>
      <c r="MEX360" s="34"/>
      <c r="MEY360" s="34"/>
      <c r="MEZ360" s="34"/>
      <c r="MFA360" s="34"/>
      <c r="MFB360" s="34"/>
      <c r="MFC360" s="34"/>
      <c r="MFD360" s="34"/>
      <c r="MFE360" s="34"/>
      <c r="MFF360" s="34"/>
      <c r="MFG360" s="34"/>
      <c r="MFH360" s="34"/>
      <c r="MFI360" s="34"/>
      <c r="MFJ360" s="34"/>
      <c r="MFK360" s="34"/>
      <c r="MFL360" s="34"/>
      <c r="MFM360" s="34"/>
      <c r="MFN360" s="34"/>
      <c r="MFO360" s="34"/>
      <c r="MFP360" s="34"/>
      <c r="MFQ360" s="34"/>
      <c r="MFR360" s="34"/>
      <c r="MFS360" s="34"/>
      <c r="MFT360" s="34"/>
      <c r="MFU360" s="34"/>
      <c r="MFV360" s="34"/>
      <c r="MFW360" s="34"/>
      <c r="MFX360" s="34"/>
      <c r="MFY360" s="34"/>
      <c r="MFZ360" s="34"/>
      <c r="MGA360" s="34"/>
      <c r="MGB360" s="34"/>
      <c r="MGC360" s="34"/>
      <c r="MGD360" s="34"/>
      <c r="MGE360" s="34"/>
      <c r="MGF360" s="34"/>
      <c r="MGG360" s="34"/>
      <c r="MGH360" s="34"/>
      <c r="MGI360" s="34"/>
      <c r="MGJ360" s="34"/>
      <c r="MGK360" s="34"/>
      <c r="MGL360" s="34"/>
      <c r="MGM360" s="34"/>
      <c r="MGN360" s="34"/>
      <c r="MGO360" s="34"/>
      <c r="MGP360" s="34"/>
      <c r="MGQ360" s="34"/>
      <c r="MGR360" s="34"/>
      <c r="MGS360" s="34"/>
      <c r="MGT360" s="34"/>
      <c r="MGU360" s="34"/>
      <c r="MGV360" s="34"/>
      <c r="MGW360" s="34"/>
      <c r="MGX360" s="34"/>
      <c r="MGY360" s="34"/>
      <c r="MGZ360" s="34"/>
      <c r="MHA360" s="34"/>
      <c r="MHB360" s="34"/>
      <c r="MHC360" s="34"/>
      <c r="MHD360" s="34"/>
      <c r="MHE360" s="34"/>
      <c r="MHF360" s="34"/>
      <c r="MHG360" s="34"/>
      <c r="MHH360" s="34"/>
      <c r="MHI360" s="34"/>
      <c r="MHJ360" s="34"/>
      <c r="MHK360" s="34"/>
      <c r="MHL360" s="34"/>
      <c r="MHM360" s="34"/>
      <c r="MHN360" s="34"/>
      <c r="MHO360" s="34"/>
      <c r="MHP360" s="34"/>
      <c r="MHQ360" s="34"/>
      <c r="MHR360" s="34"/>
      <c r="MHS360" s="34"/>
      <c r="MHT360" s="34"/>
      <c r="MHU360" s="34"/>
      <c r="MHV360" s="34"/>
      <c r="MHW360" s="34"/>
      <c r="MHX360" s="34"/>
      <c r="MHY360" s="34"/>
      <c r="MHZ360" s="34"/>
      <c r="MIA360" s="34"/>
      <c r="MIB360" s="34"/>
      <c r="MIC360" s="34"/>
      <c r="MID360" s="34"/>
      <c r="MIE360" s="34"/>
      <c r="MIF360" s="34"/>
      <c r="MIG360" s="34"/>
      <c r="MIH360" s="34"/>
      <c r="MII360" s="34"/>
      <c r="MIJ360" s="34"/>
      <c r="MIK360" s="34"/>
      <c r="MIL360" s="34"/>
      <c r="MIM360" s="34"/>
      <c r="MIN360" s="34"/>
      <c r="MIO360" s="34"/>
      <c r="MIP360" s="34"/>
      <c r="MIQ360" s="34"/>
      <c r="MIR360" s="34"/>
      <c r="MIS360" s="34"/>
      <c r="MIT360" s="34"/>
      <c r="MIU360" s="34"/>
      <c r="MIV360" s="34"/>
      <c r="MIW360" s="34"/>
      <c r="MIX360" s="34"/>
      <c r="MIY360" s="34"/>
      <c r="MIZ360" s="34"/>
      <c r="MJA360" s="34"/>
      <c r="MJB360" s="34"/>
      <c r="MJC360" s="34"/>
      <c r="MJD360" s="34"/>
      <c r="MJE360" s="34"/>
      <c r="MJF360" s="34"/>
      <c r="MJG360" s="34"/>
      <c r="MJH360" s="34"/>
      <c r="MJI360" s="34"/>
      <c r="MJJ360" s="34"/>
      <c r="MJK360" s="34"/>
      <c r="MJL360" s="34"/>
      <c r="MJM360" s="34"/>
      <c r="MJN360" s="34"/>
      <c r="MJO360" s="34"/>
      <c r="MJP360" s="34"/>
      <c r="MJQ360" s="34"/>
      <c r="MJR360" s="34"/>
      <c r="MJS360" s="34"/>
      <c r="MJT360" s="34"/>
      <c r="MJU360" s="34"/>
      <c r="MJV360" s="34"/>
      <c r="MJW360" s="34"/>
      <c r="MJX360" s="34"/>
      <c r="MJY360" s="34"/>
      <c r="MJZ360" s="34"/>
      <c r="MKA360" s="34"/>
      <c r="MKB360" s="34"/>
      <c r="MKC360" s="34"/>
      <c r="MKD360" s="34"/>
      <c r="MKE360" s="34"/>
      <c r="MKF360" s="34"/>
      <c r="MKG360" s="34"/>
      <c r="MKH360" s="34"/>
      <c r="MKI360" s="34"/>
      <c r="MKJ360" s="34"/>
      <c r="MKK360" s="34"/>
      <c r="MKL360" s="34"/>
      <c r="MKM360" s="34"/>
      <c r="MKN360" s="34"/>
      <c r="MKO360" s="34"/>
      <c r="MKP360" s="34"/>
      <c r="MKQ360" s="34"/>
      <c r="MKR360" s="34"/>
      <c r="MKS360" s="34"/>
      <c r="MKT360" s="34"/>
      <c r="MKU360" s="34"/>
      <c r="MKV360" s="34"/>
      <c r="MKW360" s="34"/>
      <c r="MKX360" s="34"/>
      <c r="MKY360" s="34"/>
      <c r="MKZ360" s="34"/>
      <c r="MLA360" s="34"/>
      <c r="MLB360" s="34"/>
      <c r="MLC360" s="34"/>
      <c r="MLD360" s="34"/>
      <c r="MLE360" s="34"/>
      <c r="MLF360" s="34"/>
      <c r="MLG360" s="34"/>
      <c r="MLH360" s="34"/>
      <c r="MLI360" s="34"/>
      <c r="MLJ360" s="34"/>
      <c r="MLK360" s="34"/>
      <c r="MLL360" s="34"/>
      <c r="MLM360" s="34"/>
      <c r="MLN360" s="34"/>
      <c r="MLO360" s="34"/>
      <c r="MLP360" s="34"/>
      <c r="MLQ360" s="34"/>
      <c r="MLR360" s="34"/>
      <c r="MLS360" s="34"/>
      <c r="MLT360" s="34"/>
      <c r="MLU360" s="34"/>
      <c r="MLV360" s="34"/>
      <c r="MLW360" s="34"/>
      <c r="MLX360" s="34"/>
      <c r="MLY360" s="34"/>
      <c r="MLZ360" s="34"/>
      <c r="MMA360" s="34"/>
      <c r="MMB360" s="34"/>
      <c r="MMC360" s="34"/>
      <c r="MMD360" s="34"/>
      <c r="MME360" s="34"/>
      <c r="MMF360" s="34"/>
      <c r="MMG360" s="34"/>
      <c r="MMH360" s="34"/>
      <c r="MMI360" s="34"/>
      <c r="MMJ360" s="34"/>
      <c r="MMK360" s="34"/>
      <c r="MML360" s="34"/>
      <c r="MMM360" s="34"/>
      <c r="MMN360" s="34"/>
      <c r="MMO360" s="34"/>
      <c r="MMP360" s="34"/>
      <c r="MMQ360" s="34"/>
      <c r="MMR360" s="34"/>
      <c r="MMS360" s="34"/>
      <c r="MMT360" s="34"/>
      <c r="MMU360" s="34"/>
      <c r="MMV360" s="34"/>
      <c r="MMW360" s="34"/>
      <c r="MMX360" s="34"/>
      <c r="MMY360" s="34"/>
      <c r="MMZ360" s="34"/>
      <c r="MNA360" s="34"/>
      <c r="MNB360" s="34"/>
      <c r="MNC360" s="34"/>
      <c r="MND360" s="34"/>
      <c r="MNE360" s="34"/>
      <c r="MNF360" s="34"/>
      <c r="MNG360" s="34"/>
      <c r="MNH360" s="34"/>
      <c r="MNI360" s="34"/>
      <c r="MNJ360" s="34"/>
      <c r="MNK360" s="34"/>
      <c r="MNL360" s="34"/>
      <c r="MNM360" s="34"/>
      <c r="MNN360" s="34"/>
      <c r="MNO360" s="34"/>
      <c r="MNP360" s="34"/>
      <c r="MNQ360" s="34"/>
      <c r="MNR360" s="34"/>
      <c r="MNS360" s="34"/>
      <c r="MNT360" s="34"/>
      <c r="MNU360" s="34"/>
      <c r="MNV360" s="34"/>
      <c r="MNW360" s="34"/>
      <c r="MNX360" s="34"/>
      <c r="MNY360" s="34"/>
      <c r="MNZ360" s="34"/>
      <c r="MOA360" s="34"/>
      <c r="MOB360" s="34"/>
      <c r="MOC360" s="34"/>
      <c r="MOD360" s="34"/>
      <c r="MOE360" s="34"/>
      <c r="MOF360" s="34"/>
      <c r="MOG360" s="34"/>
      <c r="MOH360" s="34"/>
      <c r="MOI360" s="34"/>
      <c r="MOJ360" s="34"/>
      <c r="MOK360" s="34"/>
      <c r="MOL360" s="34"/>
      <c r="MOM360" s="34"/>
      <c r="MON360" s="34"/>
      <c r="MOO360" s="34"/>
      <c r="MOP360" s="34"/>
      <c r="MOQ360" s="34"/>
      <c r="MOR360" s="34"/>
      <c r="MOS360" s="34"/>
      <c r="MOT360" s="34"/>
      <c r="MOU360" s="34"/>
      <c r="MOV360" s="34"/>
      <c r="MOW360" s="34"/>
      <c r="MOX360" s="34"/>
      <c r="MOY360" s="34"/>
      <c r="MOZ360" s="34"/>
      <c r="MPA360" s="34"/>
      <c r="MPB360" s="34"/>
      <c r="MPC360" s="34"/>
      <c r="MPD360" s="34"/>
      <c r="MPE360" s="34"/>
      <c r="MPF360" s="34"/>
      <c r="MPG360" s="34"/>
      <c r="MPH360" s="34"/>
      <c r="MPI360" s="34"/>
      <c r="MPJ360" s="34"/>
      <c r="MPK360" s="34"/>
      <c r="MPL360" s="34"/>
      <c r="MPM360" s="34"/>
      <c r="MPN360" s="34"/>
      <c r="MPO360" s="34"/>
      <c r="MPP360" s="34"/>
      <c r="MPQ360" s="34"/>
      <c r="MPR360" s="34"/>
      <c r="MPS360" s="34"/>
      <c r="MPT360" s="34"/>
      <c r="MPU360" s="34"/>
      <c r="MPV360" s="34"/>
      <c r="MPW360" s="34"/>
      <c r="MPX360" s="34"/>
      <c r="MPY360" s="34"/>
      <c r="MPZ360" s="34"/>
      <c r="MQA360" s="34"/>
      <c r="MQB360" s="34"/>
      <c r="MQC360" s="34"/>
      <c r="MQD360" s="34"/>
      <c r="MQE360" s="34"/>
      <c r="MQF360" s="34"/>
      <c r="MQG360" s="34"/>
      <c r="MQH360" s="34"/>
      <c r="MQI360" s="34"/>
      <c r="MQJ360" s="34"/>
      <c r="MQK360" s="34"/>
      <c r="MQL360" s="34"/>
      <c r="MQM360" s="34"/>
      <c r="MQN360" s="34"/>
      <c r="MQO360" s="34"/>
      <c r="MQP360" s="34"/>
      <c r="MQQ360" s="34"/>
      <c r="MQR360" s="34"/>
      <c r="MQS360" s="34"/>
      <c r="MQT360" s="34"/>
      <c r="MQU360" s="34"/>
      <c r="MQV360" s="34"/>
      <c r="MQW360" s="34"/>
      <c r="MQX360" s="34"/>
      <c r="MQY360" s="34"/>
      <c r="MQZ360" s="34"/>
      <c r="MRA360" s="34"/>
      <c r="MRB360" s="34"/>
      <c r="MRC360" s="34"/>
      <c r="MRD360" s="34"/>
      <c r="MRE360" s="34"/>
      <c r="MRF360" s="34"/>
      <c r="MRG360" s="34"/>
      <c r="MRH360" s="34"/>
      <c r="MRI360" s="34"/>
      <c r="MRJ360" s="34"/>
      <c r="MRK360" s="34"/>
      <c r="MRL360" s="34"/>
      <c r="MRM360" s="34"/>
      <c r="MRN360" s="34"/>
      <c r="MRO360" s="34"/>
      <c r="MRP360" s="34"/>
      <c r="MRQ360" s="34"/>
      <c r="MRR360" s="34"/>
      <c r="MRS360" s="34"/>
      <c r="MRT360" s="34"/>
      <c r="MRU360" s="34"/>
      <c r="MRV360" s="34"/>
      <c r="MRW360" s="34"/>
      <c r="MRX360" s="34"/>
      <c r="MRY360" s="34"/>
      <c r="MRZ360" s="34"/>
      <c r="MSA360" s="34"/>
      <c r="MSB360" s="34"/>
      <c r="MSC360" s="34"/>
      <c r="MSD360" s="34"/>
      <c r="MSE360" s="34"/>
      <c r="MSF360" s="34"/>
      <c r="MSG360" s="34"/>
      <c r="MSH360" s="34"/>
      <c r="MSI360" s="34"/>
      <c r="MSJ360" s="34"/>
      <c r="MSK360" s="34"/>
      <c r="MSL360" s="34"/>
      <c r="MSM360" s="34"/>
      <c r="MSN360" s="34"/>
      <c r="MSO360" s="34"/>
      <c r="MSP360" s="34"/>
      <c r="MSQ360" s="34"/>
      <c r="MSR360" s="34"/>
      <c r="MSS360" s="34"/>
      <c r="MST360" s="34"/>
      <c r="MSU360" s="34"/>
      <c r="MSV360" s="34"/>
      <c r="MSW360" s="34"/>
      <c r="MSX360" s="34"/>
      <c r="MSY360" s="34"/>
      <c r="MSZ360" s="34"/>
      <c r="MTA360" s="34"/>
      <c r="MTB360" s="34"/>
      <c r="MTC360" s="34"/>
      <c r="MTD360" s="34"/>
      <c r="MTE360" s="34"/>
      <c r="MTF360" s="34"/>
      <c r="MTG360" s="34"/>
      <c r="MTH360" s="34"/>
      <c r="MTI360" s="34"/>
      <c r="MTJ360" s="34"/>
      <c r="MTK360" s="34"/>
      <c r="MTL360" s="34"/>
      <c r="MTM360" s="34"/>
      <c r="MTN360" s="34"/>
      <c r="MTO360" s="34"/>
      <c r="MTP360" s="34"/>
      <c r="MTQ360" s="34"/>
      <c r="MTR360" s="34"/>
      <c r="MTS360" s="34"/>
      <c r="MTT360" s="34"/>
      <c r="MTU360" s="34"/>
      <c r="MTV360" s="34"/>
      <c r="MTW360" s="34"/>
      <c r="MTX360" s="34"/>
      <c r="MTY360" s="34"/>
      <c r="MTZ360" s="34"/>
      <c r="MUA360" s="34"/>
      <c r="MUB360" s="34"/>
      <c r="MUC360" s="34"/>
      <c r="MUD360" s="34"/>
      <c r="MUE360" s="34"/>
      <c r="MUF360" s="34"/>
      <c r="MUG360" s="34"/>
      <c r="MUH360" s="34"/>
      <c r="MUI360" s="34"/>
      <c r="MUJ360" s="34"/>
      <c r="MUK360" s="34"/>
      <c r="MUL360" s="34"/>
      <c r="MUM360" s="34"/>
      <c r="MUN360" s="34"/>
      <c r="MUO360" s="34"/>
      <c r="MUP360" s="34"/>
      <c r="MUQ360" s="34"/>
      <c r="MUR360" s="34"/>
      <c r="MUS360" s="34"/>
      <c r="MUT360" s="34"/>
      <c r="MUU360" s="34"/>
      <c r="MUV360" s="34"/>
      <c r="MUW360" s="34"/>
      <c r="MUX360" s="34"/>
      <c r="MUY360" s="34"/>
      <c r="MUZ360" s="34"/>
      <c r="MVA360" s="34"/>
      <c r="MVB360" s="34"/>
      <c r="MVC360" s="34"/>
      <c r="MVD360" s="34"/>
      <c r="MVE360" s="34"/>
      <c r="MVF360" s="34"/>
      <c r="MVG360" s="34"/>
      <c r="MVH360" s="34"/>
      <c r="MVI360" s="34"/>
      <c r="MVJ360" s="34"/>
      <c r="MVK360" s="34"/>
      <c r="MVL360" s="34"/>
      <c r="MVM360" s="34"/>
      <c r="MVN360" s="34"/>
      <c r="MVO360" s="34"/>
      <c r="MVP360" s="34"/>
      <c r="MVQ360" s="34"/>
      <c r="MVR360" s="34"/>
      <c r="MVS360" s="34"/>
      <c r="MVT360" s="34"/>
      <c r="MVU360" s="34"/>
      <c r="MVV360" s="34"/>
      <c r="MVW360" s="34"/>
      <c r="MVX360" s="34"/>
      <c r="MVY360" s="34"/>
      <c r="MVZ360" s="34"/>
      <c r="MWA360" s="34"/>
      <c r="MWB360" s="34"/>
      <c r="MWC360" s="34"/>
      <c r="MWD360" s="34"/>
      <c r="MWE360" s="34"/>
      <c r="MWF360" s="34"/>
      <c r="MWG360" s="34"/>
      <c r="MWH360" s="34"/>
      <c r="MWI360" s="34"/>
      <c r="MWJ360" s="34"/>
      <c r="MWK360" s="34"/>
      <c r="MWL360" s="34"/>
      <c r="MWM360" s="34"/>
      <c r="MWN360" s="34"/>
      <c r="MWO360" s="34"/>
      <c r="MWP360" s="34"/>
      <c r="MWQ360" s="34"/>
      <c r="MWR360" s="34"/>
      <c r="MWS360" s="34"/>
      <c r="MWT360" s="34"/>
      <c r="MWU360" s="34"/>
      <c r="MWV360" s="34"/>
      <c r="MWW360" s="34"/>
      <c r="MWX360" s="34"/>
      <c r="MWY360" s="34"/>
      <c r="MWZ360" s="34"/>
      <c r="MXA360" s="34"/>
      <c r="MXB360" s="34"/>
      <c r="MXC360" s="34"/>
      <c r="MXD360" s="34"/>
      <c r="MXE360" s="34"/>
      <c r="MXF360" s="34"/>
      <c r="MXG360" s="34"/>
      <c r="MXH360" s="34"/>
      <c r="MXI360" s="34"/>
      <c r="MXJ360" s="34"/>
      <c r="MXK360" s="34"/>
      <c r="MXL360" s="34"/>
      <c r="MXM360" s="34"/>
      <c r="MXN360" s="34"/>
      <c r="MXO360" s="34"/>
      <c r="MXP360" s="34"/>
      <c r="MXQ360" s="34"/>
      <c r="MXR360" s="34"/>
      <c r="MXS360" s="34"/>
      <c r="MXT360" s="34"/>
      <c r="MXU360" s="34"/>
      <c r="MXV360" s="34"/>
      <c r="MXW360" s="34"/>
      <c r="MXX360" s="34"/>
      <c r="MXY360" s="34"/>
      <c r="MXZ360" s="34"/>
      <c r="MYA360" s="34"/>
      <c r="MYB360" s="34"/>
      <c r="MYC360" s="34"/>
      <c r="MYD360" s="34"/>
      <c r="MYE360" s="34"/>
      <c r="MYF360" s="34"/>
      <c r="MYG360" s="34"/>
      <c r="MYH360" s="34"/>
      <c r="MYI360" s="34"/>
      <c r="MYJ360" s="34"/>
      <c r="MYK360" s="34"/>
      <c r="MYL360" s="34"/>
      <c r="MYM360" s="34"/>
      <c r="MYN360" s="34"/>
      <c r="MYO360" s="34"/>
      <c r="MYP360" s="34"/>
      <c r="MYQ360" s="34"/>
      <c r="MYR360" s="34"/>
      <c r="MYS360" s="34"/>
      <c r="MYT360" s="34"/>
      <c r="MYU360" s="34"/>
      <c r="MYV360" s="34"/>
      <c r="MYW360" s="34"/>
      <c r="MYX360" s="34"/>
      <c r="MYY360" s="34"/>
      <c r="MYZ360" s="34"/>
      <c r="MZA360" s="34"/>
      <c r="MZB360" s="34"/>
      <c r="MZC360" s="34"/>
      <c r="MZD360" s="34"/>
      <c r="MZE360" s="34"/>
      <c r="MZF360" s="34"/>
      <c r="MZG360" s="34"/>
      <c r="MZH360" s="34"/>
      <c r="MZI360" s="34"/>
      <c r="MZJ360" s="34"/>
      <c r="MZK360" s="34"/>
      <c r="MZL360" s="34"/>
      <c r="MZM360" s="34"/>
      <c r="MZN360" s="34"/>
      <c r="MZO360" s="34"/>
      <c r="MZP360" s="34"/>
      <c r="MZQ360" s="34"/>
      <c r="MZR360" s="34"/>
      <c r="MZS360" s="34"/>
      <c r="MZT360" s="34"/>
      <c r="MZU360" s="34"/>
      <c r="MZV360" s="34"/>
      <c r="MZW360" s="34"/>
      <c r="MZX360" s="34"/>
      <c r="MZY360" s="34"/>
      <c r="MZZ360" s="34"/>
      <c r="NAA360" s="34"/>
      <c r="NAB360" s="34"/>
      <c r="NAC360" s="34"/>
      <c r="NAD360" s="34"/>
      <c r="NAE360" s="34"/>
      <c r="NAF360" s="34"/>
      <c r="NAG360" s="34"/>
      <c r="NAH360" s="34"/>
      <c r="NAI360" s="34"/>
      <c r="NAJ360" s="34"/>
      <c r="NAK360" s="34"/>
      <c r="NAL360" s="34"/>
      <c r="NAM360" s="34"/>
      <c r="NAN360" s="34"/>
      <c r="NAO360" s="34"/>
      <c r="NAP360" s="34"/>
      <c r="NAQ360" s="34"/>
      <c r="NAR360" s="34"/>
      <c r="NAS360" s="34"/>
      <c r="NAT360" s="34"/>
      <c r="NAU360" s="34"/>
      <c r="NAV360" s="34"/>
      <c r="NAW360" s="34"/>
      <c r="NAX360" s="34"/>
      <c r="NAY360" s="34"/>
      <c r="NAZ360" s="34"/>
      <c r="NBA360" s="34"/>
      <c r="NBB360" s="34"/>
      <c r="NBC360" s="34"/>
      <c r="NBD360" s="34"/>
      <c r="NBE360" s="34"/>
      <c r="NBF360" s="34"/>
      <c r="NBG360" s="34"/>
      <c r="NBH360" s="34"/>
      <c r="NBI360" s="34"/>
      <c r="NBJ360" s="34"/>
      <c r="NBK360" s="34"/>
      <c r="NBL360" s="34"/>
      <c r="NBM360" s="34"/>
      <c r="NBN360" s="34"/>
      <c r="NBO360" s="34"/>
      <c r="NBP360" s="34"/>
      <c r="NBQ360" s="34"/>
      <c r="NBR360" s="34"/>
      <c r="NBS360" s="34"/>
      <c r="NBT360" s="34"/>
      <c r="NBU360" s="34"/>
      <c r="NBV360" s="34"/>
      <c r="NBW360" s="34"/>
      <c r="NBX360" s="34"/>
      <c r="NBY360" s="34"/>
      <c r="NBZ360" s="34"/>
      <c r="NCA360" s="34"/>
      <c r="NCB360" s="34"/>
      <c r="NCC360" s="34"/>
      <c r="NCD360" s="34"/>
      <c r="NCE360" s="34"/>
      <c r="NCF360" s="34"/>
      <c r="NCG360" s="34"/>
      <c r="NCH360" s="34"/>
      <c r="NCI360" s="34"/>
      <c r="NCJ360" s="34"/>
      <c r="NCK360" s="34"/>
      <c r="NCL360" s="34"/>
      <c r="NCM360" s="34"/>
      <c r="NCN360" s="34"/>
      <c r="NCO360" s="34"/>
      <c r="NCP360" s="34"/>
      <c r="NCQ360" s="34"/>
      <c r="NCR360" s="34"/>
      <c r="NCS360" s="34"/>
      <c r="NCT360" s="34"/>
      <c r="NCU360" s="34"/>
      <c r="NCV360" s="34"/>
      <c r="NCW360" s="34"/>
      <c r="NCX360" s="34"/>
      <c r="NCY360" s="34"/>
      <c r="NCZ360" s="34"/>
      <c r="NDA360" s="34"/>
      <c r="NDB360" s="34"/>
      <c r="NDC360" s="34"/>
      <c r="NDD360" s="34"/>
      <c r="NDE360" s="34"/>
      <c r="NDF360" s="34"/>
      <c r="NDG360" s="34"/>
      <c r="NDH360" s="34"/>
      <c r="NDI360" s="34"/>
      <c r="NDJ360" s="34"/>
      <c r="NDK360" s="34"/>
      <c r="NDL360" s="34"/>
      <c r="NDM360" s="34"/>
      <c r="NDN360" s="34"/>
      <c r="NDO360" s="34"/>
      <c r="NDP360" s="34"/>
      <c r="NDQ360" s="34"/>
      <c r="NDR360" s="34"/>
      <c r="NDS360" s="34"/>
      <c r="NDT360" s="34"/>
      <c r="NDU360" s="34"/>
      <c r="NDV360" s="34"/>
      <c r="NDW360" s="34"/>
      <c r="NDX360" s="34"/>
      <c r="NDY360" s="34"/>
      <c r="NDZ360" s="34"/>
      <c r="NEA360" s="34"/>
      <c r="NEB360" s="34"/>
      <c r="NEC360" s="34"/>
      <c r="NED360" s="34"/>
      <c r="NEE360" s="34"/>
      <c r="NEF360" s="34"/>
      <c r="NEG360" s="34"/>
      <c r="NEH360" s="34"/>
      <c r="NEI360" s="34"/>
      <c r="NEJ360" s="34"/>
      <c r="NEK360" s="34"/>
      <c r="NEL360" s="34"/>
      <c r="NEM360" s="34"/>
      <c r="NEN360" s="34"/>
      <c r="NEO360" s="34"/>
      <c r="NEP360" s="34"/>
      <c r="NEQ360" s="34"/>
      <c r="NER360" s="34"/>
      <c r="NES360" s="34"/>
      <c r="NET360" s="34"/>
      <c r="NEU360" s="34"/>
      <c r="NEV360" s="34"/>
      <c r="NEW360" s="34"/>
      <c r="NEX360" s="34"/>
      <c r="NEY360" s="34"/>
      <c r="NEZ360" s="34"/>
      <c r="NFA360" s="34"/>
      <c r="NFB360" s="34"/>
      <c r="NFC360" s="34"/>
      <c r="NFD360" s="34"/>
      <c r="NFE360" s="34"/>
      <c r="NFF360" s="34"/>
      <c r="NFG360" s="34"/>
      <c r="NFH360" s="34"/>
      <c r="NFI360" s="34"/>
      <c r="NFJ360" s="34"/>
      <c r="NFK360" s="34"/>
      <c r="NFL360" s="34"/>
      <c r="NFM360" s="34"/>
      <c r="NFN360" s="34"/>
      <c r="NFO360" s="34"/>
      <c r="NFP360" s="34"/>
      <c r="NFQ360" s="34"/>
      <c r="NFR360" s="34"/>
      <c r="NFS360" s="34"/>
      <c r="NFT360" s="34"/>
      <c r="NFU360" s="34"/>
      <c r="NFV360" s="34"/>
      <c r="NFW360" s="34"/>
      <c r="NFX360" s="34"/>
      <c r="NFY360" s="34"/>
      <c r="NFZ360" s="34"/>
      <c r="NGA360" s="34"/>
      <c r="NGB360" s="34"/>
      <c r="NGC360" s="34"/>
      <c r="NGD360" s="34"/>
      <c r="NGE360" s="34"/>
      <c r="NGF360" s="34"/>
      <c r="NGG360" s="34"/>
      <c r="NGH360" s="34"/>
      <c r="NGI360" s="34"/>
      <c r="NGJ360" s="34"/>
      <c r="NGK360" s="34"/>
      <c r="NGL360" s="34"/>
      <c r="NGM360" s="34"/>
      <c r="NGN360" s="34"/>
      <c r="NGO360" s="34"/>
      <c r="NGP360" s="34"/>
      <c r="NGQ360" s="34"/>
      <c r="NGR360" s="34"/>
      <c r="NGS360" s="34"/>
      <c r="NGT360" s="34"/>
      <c r="NGU360" s="34"/>
      <c r="NGV360" s="34"/>
      <c r="NGW360" s="34"/>
      <c r="NGX360" s="34"/>
      <c r="NGY360" s="34"/>
      <c r="NGZ360" s="34"/>
      <c r="NHA360" s="34"/>
      <c r="NHB360" s="34"/>
      <c r="NHC360" s="34"/>
      <c r="NHD360" s="34"/>
      <c r="NHE360" s="34"/>
      <c r="NHF360" s="34"/>
      <c r="NHG360" s="34"/>
      <c r="NHH360" s="34"/>
      <c r="NHI360" s="34"/>
      <c r="NHJ360" s="34"/>
      <c r="NHK360" s="34"/>
      <c r="NHL360" s="34"/>
      <c r="NHM360" s="34"/>
      <c r="NHN360" s="34"/>
      <c r="NHO360" s="34"/>
      <c r="NHP360" s="34"/>
      <c r="NHQ360" s="34"/>
      <c r="NHR360" s="34"/>
      <c r="NHS360" s="34"/>
      <c r="NHT360" s="34"/>
      <c r="NHU360" s="34"/>
      <c r="NHV360" s="34"/>
      <c r="NHW360" s="34"/>
      <c r="NHX360" s="34"/>
      <c r="NHY360" s="34"/>
      <c r="NHZ360" s="34"/>
      <c r="NIA360" s="34"/>
      <c r="NIB360" s="34"/>
      <c r="NIC360" s="34"/>
      <c r="NID360" s="34"/>
      <c r="NIE360" s="34"/>
      <c r="NIF360" s="34"/>
      <c r="NIG360" s="34"/>
      <c r="NIH360" s="34"/>
      <c r="NII360" s="34"/>
      <c r="NIJ360" s="34"/>
      <c r="NIK360" s="34"/>
      <c r="NIL360" s="34"/>
      <c r="NIM360" s="34"/>
      <c r="NIN360" s="34"/>
      <c r="NIO360" s="34"/>
      <c r="NIP360" s="34"/>
      <c r="NIQ360" s="34"/>
      <c r="NIR360" s="34"/>
      <c r="NIS360" s="34"/>
      <c r="NIT360" s="34"/>
      <c r="NIU360" s="34"/>
      <c r="NIV360" s="34"/>
      <c r="NIW360" s="34"/>
      <c r="NIX360" s="34"/>
      <c r="NIY360" s="34"/>
      <c r="NIZ360" s="34"/>
      <c r="NJA360" s="34"/>
      <c r="NJB360" s="34"/>
      <c r="NJC360" s="34"/>
      <c r="NJD360" s="34"/>
      <c r="NJE360" s="34"/>
      <c r="NJF360" s="34"/>
      <c r="NJG360" s="34"/>
      <c r="NJH360" s="34"/>
      <c r="NJI360" s="34"/>
      <c r="NJJ360" s="34"/>
      <c r="NJK360" s="34"/>
      <c r="NJL360" s="34"/>
      <c r="NJM360" s="34"/>
      <c r="NJN360" s="34"/>
      <c r="NJO360" s="34"/>
      <c r="NJP360" s="34"/>
      <c r="NJQ360" s="34"/>
      <c r="NJR360" s="34"/>
      <c r="NJS360" s="34"/>
      <c r="NJT360" s="34"/>
      <c r="NJU360" s="34"/>
      <c r="NJV360" s="34"/>
      <c r="NJW360" s="34"/>
      <c r="NJX360" s="34"/>
      <c r="NJY360" s="34"/>
      <c r="NJZ360" s="34"/>
      <c r="NKA360" s="34"/>
      <c r="NKB360" s="34"/>
      <c r="NKC360" s="34"/>
      <c r="NKD360" s="34"/>
      <c r="NKE360" s="34"/>
      <c r="NKF360" s="34"/>
      <c r="NKG360" s="34"/>
      <c r="NKH360" s="34"/>
      <c r="NKI360" s="34"/>
      <c r="NKJ360" s="34"/>
      <c r="NKK360" s="34"/>
      <c r="NKL360" s="34"/>
      <c r="NKM360" s="34"/>
      <c r="NKN360" s="34"/>
      <c r="NKO360" s="34"/>
      <c r="NKP360" s="34"/>
      <c r="NKQ360" s="34"/>
      <c r="NKR360" s="34"/>
      <c r="NKS360" s="34"/>
      <c r="NKT360" s="34"/>
      <c r="NKU360" s="34"/>
      <c r="NKV360" s="34"/>
      <c r="NKW360" s="34"/>
      <c r="NKX360" s="34"/>
      <c r="NKY360" s="34"/>
      <c r="NKZ360" s="34"/>
      <c r="NLA360" s="34"/>
      <c r="NLB360" s="34"/>
      <c r="NLC360" s="34"/>
      <c r="NLD360" s="34"/>
      <c r="NLE360" s="34"/>
      <c r="NLF360" s="34"/>
      <c r="NLG360" s="34"/>
      <c r="NLH360" s="34"/>
      <c r="NLI360" s="34"/>
      <c r="NLJ360" s="34"/>
      <c r="NLK360" s="34"/>
      <c r="NLL360" s="34"/>
      <c r="NLM360" s="34"/>
      <c r="NLN360" s="34"/>
      <c r="NLO360" s="34"/>
      <c r="NLP360" s="34"/>
      <c r="NLQ360" s="34"/>
      <c r="NLR360" s="34"/>
      <c r="NLS360" s="34"/>
      <c r="NLT360" s="34"/>
      <c r="NLU360" s="34"/>
      <c r="NLV360" s="34"/>
      <c r="NLW360" s="34"/>
      <c r="NLX360" s="34"/>
      <c r="NLY360" s="34"/>
      <c r="NLZ360" s="34"/>
      <c r="NMA360" s="34"/>
      <c r="NMB360" s="34"/>
      <c r="NMC360" s="34"/>
      <c r="NMD360" s="34"/>
      <c r="NME360" s="34"/>
      <c r="NMF360" s="34"/>
      <c r="NMG360" s="34"/>
      <c r="NMH360" s="34"/>
      <c r="NMI360" s="34"/>
      <c r="NMJ360" s="34"/>
      <c r="NMK360" s="34"/>
      <c r="NML360" s="34"/>
      <c r="NMM360" s="34"/>
      <c r="NMN360" s="34"/>
      <c r="NMO360" s="34"/>
      <c r="NMP360" s="34"/>
      <c r="NMQ360" s="34"/>
      <c r="NMR360" s="34"/>
      <c r="NMS360" s="34"/>
      <c r="NMT360" s="34"/>
      <c r="NMU360" s="34"/>
      <c r="NMV360" s="34"/>
      <c r="NMW360" s="34"/>
      <c r="NMX360" s="34"/>
      <c r="NMY360" s="34"/>
      <c r="NMZ360" s="34"/>
      <c r="NNA360" s="34"/>
      <c r="NNB360" s="34"/>
      <c r="NNC360" s="34"/>
      <c r="NND360" s="34"/>
      <c r="NNE360" s="34"/>
      <c r="NNF360" s="34"/>
      <c r="NNG360" s="34"/>
      <c r="NNH360" s="34"/>
      <c r="NNI360" s="34"/>
      <c r="NNJ360" s="34"/>
      <c r="NNK360" s="34"/>
      <c r="NNL360" s="34"/>
      <c r="NNM360" s="34"/>
      <c r="NNN360" s="34"/>
      <c r="NNO360" s="34"/>
      <c r="NNP360" s="34"/>
      <c r="NNQ360" s="34"/>
      <c r="NNR360" s="34"/>
      <c r="NNS360" s="34"/>
      <c r="NNT360" s="34"/>
      <c r="NNU360" s="34"/>
      <c r="NNV360" s="34"/>
      <c r="NNW360" s="34"/>
      <c r="NNX360" s="34"/>
      <c r="NNY360" s="34"/>
      <c r="NNZ360" s="34"/>
      <c r="NOA360" s="34"/>
      <c r="NOB360" s="34"/>
      <c r="NOC360" s="34"/>
      <c r="NOD360" s="34"/>
      <c r="NOE360" s="34"/>
      <c r="NOF360" s="34"/>
      <c r="NOG360" s="34"/>
      <c r="NOH360" s="34"/>
      <c r="NOI360" s="34"/>
      <c r="NOJ360" s="34"/>
      <c r="NOK360" s="34"/>
      <c r="NOL360" s="34"/>
      <c r="NOM360" s="34"/>
      <c r="NON360" s="34"/>
      <c r="NOO360" s="34"/>
      <c r="NOP360" s="34"/>
      <c r="NOQ360" s="34"/>
      <c r="NOR360" s="34"/>
      <c r="NOS360" s="34"/>
      <c r="NOT360" s="34"/>
      <c r="NOU360" s="34"/>
      <c r="NOV360" s="34"/>
      <c r="NOW360" s="34"/>
      <c r="NOX360" s="34"/>
      <c r="NOY360" s="34"/>
      <c r="NOZ360" s="34"/>
      <c r="NPA360" s="34"/>
      <c r="NPB360" s="34"/>
      <c r="NPC360" s="34"/>
      <c r="NPD360" s="34"/>
      <c r="NPE360" s="34"/>
      <c r="NPF360" s="34"/>
      <c r="NPG360" s="34"/>
      <c r="NPH360" s="34"/>
      <c r="NPI360" s="34"/>
      <c r="NPJ360" s="34"/>
      <c r="NPK360" s="34"/>
      <c r="NPL360" s="34"/>
      <c r="NPM360" s="34"/>
      <c r="NPN360" s="34"/>
      <c r="NPO360" s="34"/>
      <c r="NPP360" s="34"/>
      <c r="NPQ360" s="34"/>
      <c r="NPR360" s="34"/>
      <c r="NPS360" s="34"/>
      <c r="NPT360" s="34"/>
      <c r="NPU360" s="34"/>
      <c r="NPV360" s="34"/>
      <c r="NPW360" s="34"/>
      <c r="NPX360" s="34"/>
      <c r="NPY360" s="34"/>
      <c r="NPZ360" s="34"/>
      <c r="NQA360" s="34"/>
      <c r="NQB360" s="34"/>
      <c r="NQC360" s="34"/>
      <c r="NQD360" s="34"/>
      <c r="NQE360" s="34"/>
      <c r="NQF360" s="34"/>
      <c r="NQG360" s="34"/>
      <c r="NQH360" s="34"/>
      <c r="NQI360" s="34"/>
      <c r="NQJ360" s="34"/>
      <c r="NQK360" s="34"/>
      <c r="NQL360" s="34"/>
      <c r="NQM360" s="34"/>
      <c r="NQN360" s="34"/>
      <c r="NQO360" s="34"/>
      <c r="NQP360" s="34"/>
      <c r="NQQ360" s="34"/>
      <c r="NQR360" s="34"/>
      <c r="NQS360" s="34"/>
      <c r="NQT360" s="34"/>
      <c r="NQU360" s="34"/>
      <c r="NQV360" s="34"/>
      <c r="NQW360" s="34"/>
      <c r="NQX360" s="34"/>
      <c r="NQY360" s="34"/>
      <c r="NQZ360" s="34"/>
      <c r="NRA360" s="34"/>
      <c r="NRB360" s="34"/>
      <c r="NRC360" s="34"/>
      <c r="NRD360" s="34"/>
      <c r="NRE360" s="34"/>
      <c r="NRF360" s="34"/>
      <c r="NRG360" s="34"/>
      <c r="NRH360" s="34"/>
      <c r="NRI360" s="34"/>
      <c r="NRJ360" s="34"/>
      <c r="NRK360" s="34"/>
      <c r="NRL360" s="34"/>
      <c r="NRM360" s="34"/>
      <c r="NRN360" s="34"/>
      <c r="NRO360" s="34"/>
      <c r="NRP360" s="34"/>
      <c r="NRQ360" s="34"/>
      <c r="NRR360" s="34"/>
      <c r="NRS360" s="34"/>
      <c r="NRT360" s="34"/>
      <c r="NRU360" s="34"/>
      <c r="NRV360" s="34"/>
      <c r="NRW360" s="34"/>
      <c r="NRX360" s="34"/>
      <c r="NRY360" s="34"/>
      <c r="NRZ360" s="34"/>
      <c r="NSA360" s="34"/>
      <c r="NSB360" s="34"/>
      <c r="NSC360" s="34"/>
      <c r="NSD360" s="34"/>
      <c r="NSE360" s="34"/>
      <c r="NSF360" s="34"/>
      <c r="NSG360" s="34"/>
      <c r="NSH360" s="34"/>
      <c r="NSI360" s="34"/>
      <c r="NSJ360" s="34"/>
      <c r="NSK360" s="34"/>
      <c r="NSL360" s="34"/>
      <c r="NSM360" s="34"/>
      <c r="NSN360" s="34"/>
      <c r="NSO360" s="34"/>
      <c r="NSP360" s="34"/>
      <c r="NSQ360" s="34"/>
      <c r="NSR360" s="34"/>
      <c r="NSS360" s="34"/>
      <c r="NST360" s="34"/>
      <c r="NSU360" s="34"/>
      <c r="NSV360" s="34"/>
      <c r="NSW360" s="34"/>
      <c r="NSX360" s="34"/>
      <c r="NSY360" s="34"/>
      <c r="NSZ360" s="34"/>
      <c r="NTA360" s="34"/>
      <c r="NTB360" s="34"/>
      <c r="NTC360" s="34"/>
      <c r="NTD360" s="34"/>
      <c r="NTE360" s="34"/>
      <c r="NTF360" s="34"/>
      <c r="NTG360" s="34"/>
      <c r="NTH360" s="34"/>
      <c r="NTI360" s="34"/>
      <c r="NTJ360" s="34"/>
      <c r="NTK360" s="34"/>
      <c r="NTL360" s="34"/>
      <c r="NTM360" s="34"/>
      <c r="NTN360" s="34"/>
      <c r="NTO360" s="34"/>
      <c r="NTP360" s="34"/>
      <c r="NTQ360" s="34"/>
      <c r="NTR360" s="34"/>
      <c r="NTS360" s="34"/>
      <c r="NTT360" s="34"/>
      <c r="NTU360" s="34"/>
      <c r="NTV360" s="34"/>
      <c r="NTW360" s="34"/>
      <c r="NTX360" s="34"/>
      <c r="NTY360" s="34"/>
      <c r="NTZ360" s="34"/>
      <c r="NUA360" s="34"/>
      <c r="NUB360" s="34"/>
      <c r="NUC360" s="34"/>
      <c r="NUD360" s="34"/>
      <c r="NUE360" s="34"/>
      <c r="NUF360" s="34"/>
      <c r="NUG360" s="34"/>
      <c r="NUH360" s="34"/>
      <c r="NUI360" s="34"/>
      <c r="NUJ360" s="34"/>
      <c r="NUK360" s="34"/>
      <c r="NUL360" s="34"/>
      <c r="NUM360" s="34"/>
      <c r="NUN360" s="34"/>
      <c r="NUO360" s="34"/>
      <c r="NUP360" s="34"/>
      <c r="NUQ360" s="34"/>
      <c r="NUR360" s="34"/>
      <c r="NUS360" s="34"/>
      <c r="NUT360" s="34"/>
      <c r="NUU360" s="34"/>
      <c r="NUV360" s="34"/>
      <c r="NUW360" s="34"/>
      <c r="NUX360" s="34"/>
      <c r="NUY360" s="34"/>
      <c r="NUZ360" s="34"/>
      <c r="NVA360" s="34"/>
      <c r="NVB360" s="34"/>
      <c r="NVC360" s="34"/>
      <c r="NVD360" s="34"/>
      <c r="NVE360" s="34"/>
      <c r="NVF360" s="34"/>
      <c r="NVG360" s="34"/>
      <c r="NVH360" s="34"/>
      <c r="NVI360" s="34"/>
      <c r="NVJ360" s="34"/>
      <c r="NVK360" s="34"/>
      <c r="NVL360" s="34"/>
      <c r="NVM360" s="34"/>
      <c r="NVN360" s="34"/>
      <c r="NVO360" s="34"/>
      <c r="NVP360" s="34"/>
      <c r="NVQ360" s="34"/>
      <c r="NVR360" s="34"/>
      <c r="NVS360" s="34"/>
      <c r="NVT360" s="34"/>
      <c r="NVU360" s="34"/>
      <c r="NVV360" s="34"/>
      <c r="NVW360" s="34"/>
      <c r="NVX360" s="34"/>
      <c r="NVY360" s="34"/>
      <c r="NVZ360" s="34"/>
      <c r="NWA360" s="34"/>
      <c r="NWB360" s="34"/>
      <c r="NWC360" s="34"/>
      <c r="NWD360" s="34"/>
      <c r="NWE360" s="34"/>
      <c r="NWF360" s="34"/>
      <c r="NWG360" s="34"/>
      <c r="NWH360" s="34"/>
      <c r="NWI360" s="34"/>
      <c r="NWJ360" s="34"/>
      <c r="NWK360" s="34"/>
      <c r="NWL360" s="34"/>
      <c r="NWM360" s="34"/>
      <c r="NWN360" s="34"/>
      <c r="NWO360" s="34"/>
      <c r="NWP360" s="34"/>
      <c r="NWQ360" s="34"/>
      <c r="NWR360" s="34"/>
      <c r="NWS360" s="34"/>
      <c r="NWT360" s="34"/>
      <c r="NWU360" s="34"/>
      <c r="NWV360" s="34"/>
      <c r="NWW360" s="34"/>
      <c r="NWX360" s="34"/>
      <c r="NWY360" s="34"/>
      <c r="NWZ360" s="34"/>
      <c r="NXA360" s="34"/>
      <c r="NXB360" s="34"/>
      <c r="NXC360" s="34"/>
      <c r="NXD360" s="34"/>
      <c r="NXE360" s="34"/>
      <c r="NXF360" s="34"/>
      <c r="NXG360" s="34"/>
      <c r="NXH360" s="34"/>
      <c r="NXI360" s="34"/>
      <c r="NXJ360" s="34"/>
      <c r="NXK360" s="34"/>
      <c r="NXL360" s="34"/>
      <c r="NXM360" s="34"/>
      <c r="NXN360" s="34"/>
      <c r="NXO360" s="34"/>
      <c r="NXP360" s="34"/>
      <c r="NXQ360" s="34"/>
      <c r="NXR360" s="34"/>
      <c r="NXS360" s="34"/>
      <c r="NXT360" s="34"/>
      <c r="NXU360" s="34"/>
      <c r="NXV360" s="34"/>
      <c r="NXW360" s="34"/>
      <c r="NXX360" s="34"/>
      <c r="NXY360" s="34"/>
      <c r="NXZ360" s="34"/>
      <c r="NYA360" s="34"/>
      <c r="NYB360" s="34"/>
      <c r="NYC360" s="34"/>
      <c r="NYD360" s="34"/>
      <c r="NYE360" s="34"/>
      <c r="NYF360" s="34"/>
      <c r="NYG360" s="34"/>
      <c r="NYH360" s="34"/>
      <c r="NYI360" s="34"/>
      <c r="NYJ360" s="34"/>
      <c r="NYK360" s="34"/>
      <c r="NYL360" s="34"/>
      <c r="NYM360" s="34"/>
      <c r="NYN360" s="34"/>
      <c r="NYO360" s="34"/>
      <c r="NYP360" s="34"/>
      <c r="NYQ360" s="34"/>
      <c r="NYR360" s="34"/>
      <c r="NYS360" s="34"/>
      <c r="NYT360" s="34"/>
      <c r="NYU360" s="34"/>
      <c r="NYV360" s="34"/>
      <c r="NYW360" s="34"/>
      <c r="NYX360" s="34"/>
      <c r="NYY360" s="34"/>
      <c r="NYZ360" s="34"/>
      <c r="NZA360" s="34"/>
      <c r="NZB360" s="34"/>
      <c r="NZC360" s="34"/>
      <c r="NZD360" s="34"/>
      <c r="NZE360" s="34"/>
      <c r="NZF360" s="34"/>
      <c r="NZG360" s="34"/>
      <c r="NZH360" s="34"/>
      <c r="NZI360" s="34"/>
      <c r="NZJ360" s="34"/>
      <c r="NZK360" s="34"/>
      <c r="NZL360" s="34"/>
      <c r="NZM360" s="34"/>
      <c r="NZN360" s="34"/>
      <c r="NZO360" s="34"/>
      <c r="NZP360" s="34"/>
      <c r="NZQ360" s="34"/>
      <c r="NZR360" s="34"/>
      <c r="NZS360" s="34"/>
      <c r="NZT360" s="34"/>
      <c r="NZU360" s="34"/>
      <c r="NZV360" s="34"/>
      <c r="NZW360" s="34"/>
      <c r="NZX360" s="34"/>
      <c r="NZY360" s="34"/>
      <c r="NZZ360" s="34"/>
      <c r="OAA360" s="34"/>
      <c r="OAB360" s="34"/>
      <c r="OAC360" s="34"/>
      <c r="OAD360" s="34"/>
      <c r="OAE360" s="34"/>
      <c r="OAF360" s="34"/>
      <c r="OAG360" s="34"/>
      <c r="OAH360" s="34"/>
      <c r="OAI360" s="34"/>
      <c r="OAJ360" s="34"/>
      <c r="OAK360" s="34"/>
      <c r="OAL360" s="34"/>
      <c r="OAM360" s="34"/>
      <c r="OAN360" s="34"/>
      <c r="OAO360" s="34"/>
      <c r="OAP360" s="34"/>
      <c r="OAQ360" s="34"/>
      <c r="OAR360" s="34"/>
      <c r="OAS360" s="34"/>
      <c r="OAT360" s="34"/>
      <c r="OAU360" s="34"/>
      <c r="OAV360" s="34"/>
      <c r="OAW360" s="34"/>
      <c r="OAX360" s="34"/>
      <c r="OAY360" s="34"/>
      <c r="OAZ360" s="34"/>
      <c r="OBA360" s="34"/>
      <c r="OBB360" s="34"/>
      <c r="OBC360" s="34"/>
      <c r="OBD360" s="34"/>
      <c r="OBE360" s="34"/>
      <c r="OBF360" s="34"/>
      <c r="OBG360" s="34"/>
      <c r="OBH360" s="34"/>
      <c r="OBI360" s="34"/>
      <c r="OBJ360" s="34"/>
      <c r="OBK360" s="34"/>
      <c r="OBL360" s="34"/>
      <c r="OBM360" s="34"/>
      <c r="OBN360" s="34"/>
      <c r="OBO360" s="34"/>
      <c r="OBP360" s="34"/>
      <c r="OBQ360" s="34"/>
      <c r="OBR360" s="34"/>
      <c r="OBS360" s="34"/>
      <c r="OBT360" s="34"/>
      <c r="OBU360" s="34"/>
      <c r="OBV360" s="34"/>
      <c r="OBW360" s="34"/>
      <c r="OBX360" s="34"/>
      <c r="OBY360" s="34"/>
      <c r="OBZ360" s="34"/>
      <c r="OCA360" s="34"/>
      <c r="OCB360" s="34"/>
      <c r="OCC360" s="34"/>
      <c r="OCD360" s="34"/>
      <c r="OCE360" s="34"/>
      <c r="OCF360" s="34"/>
      <c r="OCG360" s="34"/>
      <c r="OCH360" s="34"/>
      <c r="OCI360" s="34"/>
      <c r="OCJ360" s="34"/>
      <c r="OCK360" s="34"/>
      <c r="OCL360" s="34"/>
      <c r="OCM360" s="34"/>
      <c r="OCN360" s="34"/>
      <c r="OCO360" s="34"/>
      <c r="OCP360" s="34"/>
      <c r="OCQ360" s="34"/>
      <c r="OCR360" s="34"/>
      <c r="OCS360" s="34"/>
      <c r="OCT360" s="34"/>
      <c r="OCU360" s="34"/>
      <c r="OCV360" s="34"/>
      <c r="OCW360" s="34"/>
      <c r="OCX360" s="34"/>
      <c r="OCY360" s="34"/>
      <c r="OCZ360" s="34"/>
      <c r="ODA360" s="34"/>
      <c r="ODB360" s="34"/>
      <c r="ODC360" s="34"/>
      <c r="ODD360" s="34"/>
      <c r="ODE360" s="34"/>
      <c r="ODF360" s="34"/>
      <c r="ODG360" s="34"/>
      <c r="ODH360" s="34"/>
      <c r="ODI360" s="34"/>
      <c r="ODJ360" s="34"/>
      <c r="ODK360" s="34"/>
      <c r="ODL360" s="34"/>
      <c r="ODM360" s="34"/>
      <c r="ODN360" s="34"/>
      <c r="ODO360" s="34"/>
      <c r="ODP360" s="34"/>
      <c r="ODQ360" s="34"/>
      <c r="ODR360" s="34"/>
      <c r="ODS360" s="34"/>
      <c r="ODT360" s="34"/>
      <c r="ODU360" s="34"/>
      <c r="ODV360" s="34"/>
      <c r="ODW360" s="34"/>
      <c r="ODX360" s="34"/>
      <c r="ODY360" s="34"/>
      <c r="ODZ360" s="34"/>
      <c r="OEA360" s="34"/>
      <c r="OEB360" s="34"/>
      <c r="OEC360" s="34"/>
      <c r="OED360" s="34"/>
      <c r="OEE360" s="34"/>
      <c r="OEF360" s="34"/>
      <c r="OEG360" s="34"/>
      <c r="OEH360" s="34"/>
      <c r="OEI360" s="34"/>
      <c r="OEJ360" s="34"/>
      <c r="OEK360" s="34"/>
      <c r="OEL360" s="34"/>
      <c r="OEM360" s="34"/>
      <c r="OEN360" s="34"/>
      <c r="OEO360" s="34"/>
      <c r="OEP360" s="34"/>
      <c r="OEQ360" s="34"/>
      <c r="OER360" s="34"/>
      <c r="OES360" s="34"/>
      <c r="OET360" s="34"/>
      <c r="OEU360" s="34"/>
      <c r="OEV360" s="34"/>
      <c r="OEW360" s="34"/>
      <c r="OEX360" s="34"/>
      <c r="OEY360" s="34"/>
      <c r="OEZ360" s="34"/>
      <c r="OFA360" s="34"/>
      <c r="OFB360" s="34"/>
      <c r="OFC360" s="34"/>
      <c r="OFD360" s="34"/>
      <c r="OFE360" s="34"/>
      <c r="OFF360" s="34"/>
      <c r="OFG360" s="34"/>
      <c r="OFH360" s="34"/>
      <c r="OFI360" s="34"/>
      <c r="OFJ360" s="34"/>
      <c r="OFK360" s="34"/>
      <c r="OFL360" s="34"/>
      <c r="OFM360" s="34"/>
      <c r="OFN360" s="34"/>
      <c r="OFO360" s="34"/>
      <c r="OFP360" s="34"/>
      <c r="OFQ360" s="34"/>
      <c r="OFR360" s="34"/>
      <c r="OFS360" s="34"/>
      <c r="OFT360" s="34"/>
      <c r="OFU360" s="34"/>
      <c r="OFV360" s="34"/>
      <c r="OFW360" s="34"/>
      <c r="OFX360" s="34"/>
      <c r="OFY360" s="34"/>
      <c r="OFZ360" s="34"/>
      <c r="OGA360" s="34"/>
      <c r="OGB360" s="34"/>
      <c r="OGC360" s="34"/>
      <c r="OGD360" s="34"/>
      <c r="OGE360" s="34"/>
      <c r="OGF360" s="34"/>
      <c r="OGG360" s="34"/>
      <c r="OGH360" s="34"/>
      <c r="OGI360" s="34"/>
      <c r="OGJ360" s="34"/>
      <c r="OGK360" s="34"/>
      <c r="OGL360" s="34"/>
      <c r="OGM360" s="34"/>
      <c r="OGN360" s="34"/>
      <c r="OGO360" s="34"/>
      <c r="OGP360" s="34"/>
      <c r="OGQ360" s="34"/>
      <c r="OGR360" s="34"/>
      <c r="OGS360" s="34"/>
      <c r="OGT360" s="34"/>
      <c r="OGU360" s="34"/>
      <c r="OGV360" s="34"/>
      <c r="OGW360" s="34"/>
      <c r="OGX360" s="34"/>
      <c r="OGY360" s="34"/>
      <c r="OGZ360" s="34"/>
      <c r="OHA360" s="34"/>
      <c r="OHB360" s="34"/>
      <c r="OHC360" s="34"/>
      <c r="OHD360" s="34"/>
      <c r="OHE360" s="34"/>
      <c r="OHF360" s="34"/>
      <c r="OHG360" s="34"/>
      <c r="OHH360" s="34"/>
      <c r="OHI360" s="34"/>
      <c r="OHJ360" s="34"/>
      <c r="OHK360" s="34"/>
      <c r="OHL360" s="34"/>
      <c r="OHM360" s="34"/>
      <c r="OHN360" s="34"/>
      <c r="OHO360" s="34"/>
      <c r="OHP360" s="34"/>
      <c r="OHQ360" s="34"/>
      <c r="OHR360" s="34"/>
      <c r="OHS360" s="34"/>
      <c r="OHT360" s="34"/>
      <c r="OHU360" s="34"/>
      <c r="OHV360" s="34"/>
      <c r="OHW360" s="34"/>
      <c r="OHX360" s="34"/>
      <c r="OHY360" s="34"/>
      <c r="OHZ360" s="34"/>
      <c r="OIA360" s="34"/>
      <c r="OIB360" s="34"/>
      <c r="OIC360" s="34"/>
      <c r="OID360" s="34"/>
      <c r="OIE360" s="34"/>
      <c r="OIF360" s="34"/>
      <c r="OIG360" s="34"/>
      <c r="OIH360" s="34"/>
      <c r="OII360" s="34"/>
      <c r="OIJ360" s="34"/>
      <c r="OIK360" s="34"/>
      <c r="OIL360" s="34"/>
      <c r="OIM360" s="34"/>
      <c r="OIN360" s="34"/>
      <c r="OIO360" s="34"/>
      <c r="OIP360" s="34"/>
      <c r="OIQ360" s="34"/>
      <c r="OIR360" s="34"/>
      <c r="OIS360" s="34"/>
      <c r="OIT360" s="34"/>
      <c r="OIU360" s="34"/>
      <c r="OIV360" s="34"/>
      <c r="OIW360" s="34"/>
      <c r="OIX360" s="34"/>
      <c r="OIY360" s="34"/>
      <c r="OIZ360" s="34"/>
      <c r="OJA360" s="34"/>
      <c r="OJB360" s="34"/>
      <c r="OJC360" s="34"/>
      <c r="OJD360" s="34"/>
      <c r="OJE360" s="34"/>
      <c r="OJF360" s="34"/>
      <c r="OJG360" s="34"/>
      <c r="OJH360" s="34"/>
      <c r="OJI360" s="34"/>
      <c r="OJJ360" s="34"/>
      <c r="OJK360" s="34"/>
      <c r="OJL360" s="34"/>
      <c r="OJM360" s="34"/>
      <c r="OJN360" s="34"/>
      <c r="OJO360" s="34"/>
      <c r="OJP360" s="34"/>
      <c r="OJQ360" s="34"/>
      <c r="OJR360" s="34"/>
      <c r="OJS360" s="34"/>
      <c r="OJT360" s="34"/>
      <c r="OJU360" s="34"/>
      <c r="OJV360" s="34"/>
      <c r="OJW360" s="34"/>
      <c r="OJX360" s="34"/>
      <c r="OJY360" s="34"/>
      <c r="OJZ360" s="34"/>
      <c r="OKA360" s="34"/>
      <c r="OKB360" s="34"/>
      <c r="OKC360" s="34"/>
      <c r="OKD360" s="34"/>
      <c r="OKE360" s="34"/>
      <c r="OKF360" s="34"/>
      <c r="OKG360" s="34"/>
      <c r="OKH360" s="34"/>
      <c r="OKI360" s="34"/>
      <c r="OKJ360" s="34"/>
      <c r="OKK360" s="34"/>
      <c r="OKL360" s="34"/>
      <c r="OKM360" s="34"/>
      <c r="OKN360" s="34"/>
      <c r="OKO360" s="34"/>
      <c r="OKP360" s="34"/>
      <c r="OKQ360" s="34"/>
      <c r="OKR360" s="34"/>
      <c r="OKS360" s="34"/>
      <c r="OKT360" s="34"/>
      <c r="OKU360" s="34"/>
      <c r="OKV360" s="34"/>
      <c r="OKW360" s="34"/>
      <c r="OKX360" s="34"/>
      <c r="OKY360" s="34"/>
      <c r="OKZ360" s="34"/>
      <c r="OLA360" s="34"/>
      <c r="OLB360" s="34"/>
      <c r="OLC360" s="34"/>
      <c r="OLD360" s="34"/>
      <c r="OLE360" s="34"/>
      <c r="OLF360" s="34"/>
      <c r="OLG360" s="34"/>
      <c r="OLH360" s="34"/>
      <c r="OLI360" s="34"/>
      <c r="OLJ360" s="34"/>
      <c r="OLK360" s="34"/>
      <c r="OLL360" s="34"/>
      <c r="OLM360" s="34"/>
      <c r="OLN360" s="34"/>
      <c r="OLO360" s="34"/>
      <c r="OLP360" s="34"/>
      <c r="OLQ360" s="34"/>
      <c r="OLR360" s="34"/>
      <c r="OLS360" s="34"/>
      <c r="OLT360" s="34"/>
      <c r="OLU360" s="34"/>
      <c r="OLV360" s="34"/>
      <c r="OLW360" s="34"/>
      <c r="OLX360" s="34"/>
      <c r="OLY360" s="34"/>
      <c r="OLZ360" s="34"/>
      <c r="OMA360" s="34"/>
      <c r="OMB360" s="34"/>
      <c r="OMC360" s="34"/>
      <c r="OMD360" s="34"/>
      <c r="OME360" s="34"/>
      <c r="OMF360" s="34"/>
      <c r="OMG360" s="34"/>
      <c r="OMH360" s="34"/>
      <c r="OMI360" s="34"/>
      <c r="OMJ360" s="34"/>
      <c r="OMK360" s="34"/>
      <c r="OML360" s="34"/>
      <c r="OMM360" s="34"/>
      <c r="OMN360" s="34"/>
      <c r="OMO360" s="34"/>
      <c r="OMP360" s="34"/>
      <c r="OMQ360" s="34"/>
      <c r="OMR360" s="34"/>
      <c r="OMS360" s="34"/>
      <c r="OMT360" s="34"/>
      <c r="OMU360" s="34"/>
      <c r="OMV360" s="34"/>
      <c r="OMW360" s="34"/>
      <c r="OMX360" s="34"/>
      <c r="OMY360" s="34"/>
      <c r="OMZ360" s="34"/>
      <c r="ONA360" s="34"/>
      <c r="ONB360" s="34"/>
      <c r="ONC360" s="34"/>
      <c r="OND360" s="34"/>
      <c r="ONE360" s="34"/>
      <c r="ONF360" s="34"/>
      <c r="ONG360" s="34"/>
      <c r="ONH360" s="34"/>
      <c r="ONI360" s="34"/>
      <c r="ONJ360" s="34"/>
      <c r="ONK360" s="34"/>
      <c r="ONL360" s="34"/>
      <c r="ONM360" s="34"/>
      <c r="ONN360" s="34"/>
      <c r="ONO360" s="34"/>
      <c r="ONP360" s="34"/>
      <c r="ONQ360" s="34"/>
      <c r="ONR360" s="34"/>
      <c r="ONS360" s="34"/>
      <c r="ONT360" s="34"/>
      <c r="ONU360" s="34"/>
      <c r="ONV360" s="34"/>
      <c r="ONW360" s="34"/>
      <c r="ONX360" s="34"/>
      <c r="ONY360" s="34"/>
      <c r="ONZ360" s="34"/>
      <c r="OOA360" s="34"/>
      <c r="OOB360" s="34"/>
      <c r="OOC360" s="34"/>
      <c r="OOD360" s="34"/>
      <c r="OOE360" s="34"/>
      <c r="OOF360" s="34"/>
      <c r="OOG360" s="34"/>
      <c r="OOH360" s="34"/>
      <c r="OOI360" s="34"/>
      <c r="OOJ360" s="34"/>
      <c r="OOK360" s="34"/>
      <c r="OOL360" s="34"/>
      <c r="OOM360" s="34"/>
      <c r="OON360" s="34"/>
      <c r="OOO360" s="34"/>
      <c r="OOP360" s="34"/>
      <c r="OOQ360" s="34"/>
      <c r="OOR360" s="34"/>
      <c r="OOS360" s="34"/>
      <c r="OOT360" s="34"/>
      <c r="OOU360" s="34"/>
      <c r="OOV360" s="34"/>
      <c r="OOW360" s="34"/>
      <c r="OOX360" s="34"/>
      <c r="OOY360" s="34"/>
      <c r="OOZ360" s="34"/>
      <c r="OPA360" s="34"/>
      <c r="OPB360" s="34"/>
      <c r="OPC360" s="34"/>
      <c r="OPD360" s="34"/>
      <c r="OPE360" s="34"/>
      <c r="OPF360" s="34"/>
      <c r="OPG360" s="34"/>
      <c r="OPH360" s="34"/>
      <c r="OPI360" s="34"/>
      <c r="OPJ360" s="34"/>
      <c r="OPK360" s="34"/>
      <c r="OPL360" s="34"/>
      <c r="OPM360" s="34"/>
      <c r="OPN360" s="34"/>
      <c r="OPO360" s="34"/>
      <c r="OPP360" s="34"/>
      <c r="OPQ360" s="34"/>
      <c r="OPR360" s="34"/>
      <c r="OPS360" s="34"/>
      <c r="OPT360" s="34"/>
      <c r="OPU360" s="34"/>
      <c r="OPV360" s="34"/>
      <c r="OPW360" s="34"/>
      <c r="OPX360" s="34"/>
      <c r="OPY360" s="34"/>
      <c r="OPZ360" s="34"/>
      <c r="OQA360" s="34"/>
      <c r="OQB360" s="34"/>
      <c r="OQC360" s="34"/>
      <c r="OQD360" s="34"/>
      <c r="OQE360" s="34"/>
      <c r="OQF360" s="34"/>
      <c r="OQG360" s="34"/>
      <c r="OQH360" s="34"/>
      <c r="OQI360" s="34"/>
      <c r="OQJ360" s="34"/>
      <c r="OQK360" s="34"/>
      <c r="OQL360" s="34"/>
      <c r="OQM360" s="34"/>
      <c r="OQN360" s="34"/>
      <c r="OQO360" s="34"/>
      <c r="OQP360" s="34"/>
      <c r="OQQ360" s="34"/>
      <c r="OQR360" s="34"/>
      <c r="OQS360" s="34"/>
      <c r="OQT360" s="34"/>
      <c r="OQU360" s="34"/>
      <c r="OQV360" s="34"/>
      <c r="OQW360" s="34"/>
      <c r="OQX360" s="34"/>
      <c r="OQY360" s="34"/>
      <c r="OQZ360" s="34"/>
      <c r="ORA360" s="34"/>
      <c r="ORB360" s="34"/>
      <c r="ORC360" s="34"/>
      <c r="ORD360" s="34"/>
      <c r="ORE360" s="34"/>
      <c r="ORF360" s="34"/>
      <c r="ORG360" s="34"/>
      <c r="ORH360" s="34"/>
      <c r="ORI360" s="34"/>
      <c r="ORJ360" s="34"/>
      <c r="ORK360" s="34"/>
      <c r="ORL360" s="34"/>
      <c r="ORM360" s="34"/>
      <c r="ORN360" s="34"/>
      <c r="ORO360" s="34"/>
      <c r="ORP360" s="34"/>
      <c r="ORQ360" s="34"/>
      <c r="ORR360" s="34"/>
      <c r="ORS360" s="34"/>
      <c r="ORT360" s="34"/>
      <c r="ORU360" s="34"/>
      <c r="ORV360" s="34"/>
      <c r="ORW360" s="34"/>
      <c r="ORX360" s="34"/>
      <c r="ORY360" s="34"/>
      <c r="ORZ360" s="34"/>
      <c r="OSA360" s="34"/>
      <c r="OSB360" s="34"/>
      <c r="OSC360" s="34"/>
      <c r="OSD360" s="34"/>
      <c r="OSE360" s="34"/>
      <c r="OSF360" s="34"/>
      <c r="OSG360" s="34"/>
      <c r="OSH360" s="34"/>
      <c r="OSI360" s="34"/>
      <c r="OSJ360" s="34"/>
      <c r="OSK360" s="34"/>
      <c r="OSL360" s="34"/>
      <c r="OSM360" s="34"/>
      <c r="OSN360" s="34"/>
      <c r="OSO360" s="34"/>
      <c r="OSP360" s="34"/>
      <c r="OSQ360" s="34"/>
      <c r="OSR360" s="34"/>
      <c r="OSS360" s="34"/>
      <c r="OST360" s="34"/>
      <c r="OSU360" s="34"/>
      <c r="OSV360" s="34"/>
      <c r="OSW360" s="34"/>
      <c r="OSX360" s="34"/>
      <c r="OSY360" s="34"/>
      <c r="OSZ360" s="34"/>
      <c r="OTA360" s="34"/>
      <c r="OTB360" s="34"/>
      <c r="OTC360" s="34"/>
      <c r="OTD360" s="34"/>
      <c r="OTE360" s="34"/>
      <c r="OTF360" s="34"/>
      <c r="OTG360" s="34"/>
      <c r="OTH360" s="34"/>
      <c r="OTI360" s="34"/>
      <c r="OTJ360" s="34"/>
      <c r="OTK360" s="34"/>
      <c r="OTL360" s="34"/>
      <c r="OTM360" s="34"/>
      <c r="OTN360" s="34"/>
      <c r="OTO360" s="34"/>
      <c r="OTP360" s="34"/>
      <c r="OTQ360" s="34"/>
      <c r="OTR360" s="34"/>
      <c r="OTS360" s="34"/>
      <c r="OTT360" s="34"/>
      <c r="OTU360" s="34"/>
      <c r="OTV360" s="34"/>
      <c r="OTW360" s="34"/>
      <c r="OTX360" s="34"/>
      <c r="OTY360" s="34"/>
      <c r="OTZ360" s="34"/>
      <c r="OUA360" s="34"/>
      <c r="OUB360" s="34"/>
      <c r="OUC360" s="34"/>
      <c r="OUD360" s="34"/>
      <c r="OUE360" s="34"/>
      <c r="OUF360" s="34"/>
      <c r="OUG360" s="34"/>
      <c r="OUH360" s="34"/>
      <c r="OUI360" s="34"/>
      <c r="OUJ360" s="34"/>
      <c r="OUK360" s="34"/>
      <c r="OUL360" s="34"/>
      <c r="OUM360" s="34"/>
      <c r="OUN360" s="34"/>
      <c r="OUO360" s="34"/>
      <c r="OUP360" s="34"/>
      <c r="OUQ360" s="34"/>
      <c r="OUR360" s="34"/>
      <c r="OUS360" s="34"/>
      <c r="OUT360" s="34"/>
      <c r="OUU360" s="34"/>
      <c r="OUV360" s="34"/>
      <c r="OUW360" s="34"/>
      <c r="OUX360" s="34"/>
      <c r="OUY360" s="34"/>
      <c r="OUZ360" s="34"/>
      <c r="OVA360" s="34"/>
      <c r="OVB360" s="34"/>
      <c r="OVC360" s="34"/>
      <c r="OVD360" s="34"/>
      <c r="OVE360" s="34"/>
      <c r="OVF360" s="34"/>
      <c r="OVG360" s="34"/>
      <c r="OVH360" s="34"/>
      <c r="OVI360" s="34"/>
      <c r="OVJ360" s="34"/>
      <c r="OVK360" s="34"/>
      <c r="OVL360" s="34"/>
      <c r="OVM360" s="34"/>
      <c r="OVN360" s="34"/>
      <c r="OVO360" s="34"/>
      <c r="OVP360" s="34"/>
      <c r="OVQ360" s="34"/>
      <c r="OVR360" s="34"/>
      <c r="OVS360" s="34"/>
      <c r="OVT360" s="34"/>
      <c r="OVU360" s="34"/>
      <c r="OVV360" s="34"/>
      <c r="OVW360" s="34"/>
      <c r="OVX360" s="34"/>
      <c r="OVY360" s="34"/>
      <c r="OVZ360" s="34"/>
      <c r="OWA360" s="34"/>
      <c r="OWB360" s="34"/>
      <c r="OWC360" s="34"/>
      <c r="OWD360" s="34"/>
      <c r="OWE360" s="34"/>
      <c r="OWF360" s="34"/>
      <c r="OWG360" s="34"/>
      <c r="OWH360" s="34"/>
      <c r="OWI360" s="34"/>
      <c r="OWJ360" s="34"/>
      <c r="OWK360" s="34"/>
      <c r="OWL360" s="34"/>
      <c r="OWM360" s="34"/>
      <c r="OWN360" s="34"/>
      <c r="OWO360" s="34"/>
      <c r="OWP360" s="34"/>
      <c r="OWQ360" s="34"/>
      <c r="OWR360" s="34"/>
      <c r="OWS360" s="34"/>
      <c r="OWT360" s="34"/>
      <c r="OWU360" s="34"/>
      <c r="OWV360" s="34"/>
      <c r="OWW360" s="34"/>
      <c r="OWX360" s="34"/>
      <c r="OWY360" s="34"/>
      <c r="OWZ360" s="34"/>
      <c r="OXA360" s="34"/>
      <c r="OXB360" s="34"/>
      <c r="OXC360" s="34"/>
      <c r="OXD360" s="34"/>
      <c r="OXE360" s="34"/>
      <c r="OXF360" s="34"/>
      <c r="OXG360" s="34"/>
      <c r="OXH360" s="34"/>
      <c r="OXI360" s="34"/>
      <c r="OXJ360" s="34"/>
      <c r="OXK360" s="34"/>
      <c r="OXL360" s="34"/>
      <c r="OXM360" s="34"/>
      <c r="OXN360" s="34"/>
      <c r="OXO360" s="34"/>
      <c r="OXP360" s="34"/>
      <c r="OXQ360" s="34"/>
      <c r="OXR360" s="34"/>
      <c r="OXS360" s="34"/>
      <c r="OXT360" s="34"/>
      <c r="OXU360" s="34"/>
      <c r="OXV360" s="34"/>
      <c r="OXW360" s="34"/>
      <c r="OXX360" s="34"/>
      <c r="OXY360" s="34"/>
      <c r="OXZ360" s="34"/>
      <c r="OYA360" s="34"/>
      <c r="OYB360" s="34"/>
      <c r="OYC360" s="34"/>
      <c r="OYD360" s="34"/>
      <c r="OYE360" s="34"/>
      <c r="OYF360" s="34"/>
      <c r="OYG360" s="34"/>
      <c r="OYH360" s="34"/>
      <c r="OYI360" s="34"/>
      <c r="OYJ360" s="34"/>
      <c r="OYK360" s="34"/>
      <c r="OYL360" s="34"/>
      <c r="OYM360" s="34"/>
      <c r="OYN360" s="34"/>
      <c r="OYO360" s="34"/>
      <c r="OYP360" s="34"/>
      <c r="OYQ360" s="34"/>
      <c r="OYR360" s="34"/>
      <c r="OYS360" s="34"/>
      <c r="OYT360" s="34"/>
      <c r="OYU360" s="34"/>
      <c r="OYV360" s="34"/>
      <c r="OYW360" s="34"/>
      <c r="OYX360" s="34"/>
      <c r="OYY360" s="34"/>
      <c r="OYZ360" s="34"/>
      <c r="OZA360" s="34"/>
      <c r="OZB360" s="34"/>
      <c r="OZC360" s="34"/>
      <c r="OZD360" s="34"/>
      <c r="OZE360" s="34"/>
      <c r="OZF360" s="34"/>
      <c r="OZG360" s="34"/>
      <c r="OZH360" s="34"/>
      <c r="OZI360" s="34"/>
      <c r="OZJ360" s="34"/>
      <c r="OZK360" s="34"/>
      <c r="OZL360" s="34"/>
      <c r="OZM360" s="34"/>
      <c r="OZN360" s="34"/>
      <c r="OZO360" s="34"/>
      <c r="OZP360" s="34"/>
      <c r="OZQ360" s="34"/>
      <c r="OZR360" s="34"/>
      <c r="OZS360" s="34"/>
      <c r="OZT360" s="34"/>
      <c r="OZU360" s="34"/>
      <c r="OZV360" s="34"/>
      <c r="OZW360" s="34"/>
      <c r="OZX360" s="34"/>
      <c r="OZY360" s="34"/>
      <c r="OZZ360" s="34"/>
      <c r="PAA360" s="34"/>
      <c r="PAB360" s="34"/>
      <c r="PAC360" s="34"/>
      <c r="PAD360" s="34"/>
      <c r="PAE360" s="34"/>
      <c r="PAF360" s="34"/>
      <c r="PAG360" s="34"/>
      <c r="PAH360" s="34"/>
      <c r="PAI360" s="34"/>
      <c r="PAJ360" s="34"/>
      <c r="PAK360" s="34"/>
      <c r="PAL360" s="34"/>
      <c r="PAM360" s="34"/>
      <c r="PAN360" s="34"/>
      <c r="PAO360" s="34"/>
      <c r="PAP360" s="34"/>
      <c r="PAQ360" s="34"/>
      <c r="PAR360" s="34"/>
      <c r="PAS360" s="34"/>
      <c r="PAT360" s="34"/>
      <c r="PAU360" s="34"/>
      <c r="PAV360" s="34"/>
      <c r="PAW360" s="34"/>
      <c r="PAX360" s="34"/>
      <c r="PAY360" s="34"/>
      <c r="PAZ360" s="34"/>
      <c r="PBA360" s="34"/>
      <c r="PBB360" s="34"/>
      <c r="PBC360" s="34"/>
      <c r="PBD360" s="34"/>
      <c r="PBE360" s="34"/>
      <c r="PBF360" s="34"/>
      <c r="PBG360" s="34"/>
      <c r="PBH360" s="34"/>
      <c r="PBI360" s="34"/>
      <c r="PBJ360" s="34"/>
      <c r="PBK360" s="34"/>
      <c r="PBL360" s="34"/>
      <c r="PBM360" s="34"/>
      <c r="PBN360" s="34"/>
      <c r="PBO360" s="34"/>
      <c r="PBP360" s="34"/>
      <c r="PBQ360" s="34"/>
      <c r="PBR360" s="34"/>
      <c r="PBS360" s="34"/>
      <c r="PBT360" s="34"/>
      <c r="PBU360" s="34"/>
      <c r="PBV360" s="34"/>
      <c r="PBW360" s="34"/>
      <c r="PBX360" s="34"/>
      <c r="PBY360" s="34"/>
      <c r="PBZ360" s="34"/>
      <c r="PCA360" s="34"/>
      <c r="PCB360" s="34"/>
      <c r="PCC360" s="34"/>
      <c r="PCD360" s="34"/>
      <c r="PCE360" s="34"/>
      <c r="PCF360" s="34"/>
      <c r="PCG360" s="34"/>
      <c r="PCH360" s="34"/>
      <c r="PCI360" s="34"/>
      <c r="PCJ360" s="34"/>
      <c r="PCK360" s="34"/>
      <c r="PCL360" s="34"/>
      <c r="PCM360" s="34"/>
      <c r="PCN360" s="34"/>
      <c r="PCO360" s="34"/>
      <c r="PCP360" s="34"/>
      <c r="PCQ360" s="34"/>
      <c r="PCR360" s="34"/>
      <c r="PCS360" s="34"/>
      <c r="PCT360" s="34"/>
      <c r="PCU360" s="34"/>
      <c r="PCV360" s="34"/>
      <c r="PCW360" s="34"/>
      <c r="PCX360" s="34"/>
      <c r="PCY360" s="34"/>
      <c r="PCZ360" s="34"/>
      <c r="PDA360" s="34"/>
      <c r="PDB360" s="34"/>
      <c r="PDC360" s="34"/>
      <c r="PDD360" s="34"/>
      <c r="PDE360" s="34"/>
      <c r="PDF360" s="34"/>
      <c r="PDG360" s="34"/>
      <c r="PDH360" s="34"/>
      <c r="PDI360" s="34"/>
      <c r="PDJ360" s="34"/>
      <c r="PDK360" s="34"/>
      <c r="PDL360" s="34"/>
      <c r="PDM360" s="34"/>
      <c r="PDN360" s="34"/>
      <c r="PDO360" s="34"/>
      <c r="PDP360" s="34"/>
      <c r="PDQ360" s="34"/>
      <c r="PDR360" s="34"/>
      <c r="PDS360" s="34"/>
      <c r="PDT360" s="34"/>
      <c r="PDU360" s="34"/>
      <c r="PDV360" s="34"/>
      <c r="PDW360" s="34"/>
      <c r="PDX360" s="34"/>
      <c r="PDY360" s="34"/>
      <c r="PDZ360" s="34"/>
      <c r="PEA360" s="34"/>
      <c r="PEB360" s="34"/>
      <c r="PEC360" s="34"/>
      <c r="PED360" s="34"/>
      <c r="PEE360" s="34"/>
      <c r="PEF360" s="34"/>
      <c r="PEG360" s="34"/>
      <c r="PEH360" s="34"/>
      <c r="PEI360" s="34"/>
      <c r="PEJ360" s="34"/>
      <c r="PEK360" s="34"/>
      <c r="PEL360" s="34"/>
      <c r="PEM360" s="34"/>
      <c r="PEN360" s="34"/>
      <c r="PEO360" s="34"/>
      <c r="PEP360" s="34"/>
      <c r="PEQ360" s="34"/>
      <c r="PER360" s="34"/>
      <c r="PES360" s="34"/>
      <c r="PET360" s="34"/>
      <c r="PEU360" s="34"/>
      <c r="PEV360" s="34"/>
      <c r="PEW360" s="34"/>
      <c r="PEX360" s="34"/>
      <c r="PEY360" s="34"/>
      <c r="PEZ360" s="34"/>
      <c r="PFA360" s="34"/>
      <c r="PFB360" s="34"/>
      <c r="PFC360" s="34"/>
      <c r="PFD360" s="34"/>
      <c r="PFE360" s="34"/>
      <c r="PFF360" s="34"/>
      <c r="PFG360" s="34"/>
      <c r="PFH360" s="34"/>
      <c r="PFI360" s="34"/>
      <c r="PFJ360" s="34"/>
      <c r="PFK360" s="34"/>
      <c r="PFL360" s="34"/>
      <c r="PFM360" s="34"/>
      <c r="PFN360" s="34"/>
      <c r="PFO360" s="34"/>
      <c r="PFP360" s="34"/>
      <c r="PFQ360" s="34"/>
      <c r="PFR360" s="34"/>
      <c r="PFS360" s="34"/>
      <c r="PFT360" s="34"/>
      <c r="PFU360" s="34"/>
      <c r="PFV360" s="34"/>
      <c r="PFW360" s="34"/>
      <c r="PFX360" s="34"/>
      <c r="PFY360" s="34"/>
      <c r="PFZ360" s="34"/>
      <c r="PGA360" s="34"/>
      <c r="PGB360" s="34"/>
      <c r="PGC360" s="34"/>
      <c r="PGD360" s="34"/>
      <c r="PGE360" s="34"/>
      <c r="PGF360" s="34"/>
      <c r="PGG360" s="34"/>
      <c r="PGH360" s="34"/>
      <c r="PGI360" s="34"/>
      <c r="PGJ360" s="34"/>
      <c r="PGK360" s="34"/>
      <c r="PGL360" s="34"/>
      <c r="PGM360" s="34"/>
      <c r="PGN360" s="34"/>
      <c r="PGO360" s="34"/>
      <c r="PGP360" s="34"/>
      <c r="PGQ360" s="34"/>
      <c r="PGR360" s="34"/>
      <c r="PGS360" s="34"/>
      <c r="PGT360" s="34"/>
      <c r="PGU360" s="34"/>
      <c r="PGV360" s="34"/>
      <c r="PGW360" s="34"/>
      <c r="PGX360" s="34"/>
      <c r="PGY360" s="34"/>
      <c r="PGZ360" s="34"/>
      <c r="PHA360" s="34"/>
      <c r="PHB360" s="34"/>
      <c r="PHC360" s="34"/>
      <c r="PHD360" s="34"/>
      <c r="PHE360" s="34"/>
      <c r="PHF360" s="34"/>
      <c r="PHG360" s="34"/>
      <c r="PHH360" s="34"/>
      <c r="PHI360" s="34"/>
      <c r="PHJ360" s="34"/>
      <c r="PHK360" s="34"/>
      <c r="PHL360" s="34"/>
      <c r="PHM360" s="34"/>
      <c r="PHN360" s="34"/>
      <c r="PHO360" s="34"/>
      <c r="PHP360" s="34"/>
      <c r="PHQ360" s="34"/>
      <c r="PHR360" s="34"/>
      <c r="PHS360" s="34"/>
      <c r="PHT360" s="34"/>
      <c r="PHU360" s="34"/>
      <c r="PHV360" s="34"/>
      <c r="PHW360" s="34"/>
      <c r="PHX360" s="34"/>
      <c r="PHY360" s="34"/>
      <c r="PHZ360" s="34"/>
      <c r="PIA360" s="34"/>
      <c r="PIB360" s="34"/>
      <c r="PIC360" s="34"/>
      <c r="PID360" s="34"/>
      <c r="PIE360" s="34"/>
      <c r="PIF360" s="34"/>
      <c r="PIG360" s="34"/>
      <c r="PIH360" s="34"/>
      <c r="PII360" s="34"/>
      <c r="PIJ360" s="34"/>
      <c r="PIK360" s="34"/>
      <c r="PIL360" s="34"/>
      <c r="PIM360" s="34"/>
      <c r="PIN360" s="34"/>
      <c r="PIO360" s="34"/>
      <c r="PIP360" s="34"/>
      <c r="PIQ360" s="34"/>
      <c r="PIR360" s="34"/>
      <c r="PIS360" s="34"/>
      <c r="PIT360" s="34"/>
      <c r="PIU360" s="34"/>
      <c r="PIV360" s="34"/>
      <c r="PIW360" s="34"/>
      <c r="PIX360" s="34"/>
      <c r="PIY360" s="34"/>
      <c r="PIZ360" s="34"/>
      <c r="PJA360" s="34"/>
      <c r="PJB360" s="34"/>
      <c r="PJC360" s="34"/>
      <c r="PJD360" s="34"/>
      <c r="PJE360" s="34"/>
      <c r="PJF360" s="34"/>
      <c r="PJG360" s="34"/>
      <c r="PJH360" s="34"/>
      <c r="PJI360" s="34"/>
      <c r="PJJ360" s="34"/>
      <c r="PJK360" s="34"/>
      <c r="PJL360" s="34"/>
      <c r="PJM360" s="34"/>
      <c r="PJN360" s="34"/>
      <c r="PJO360" s="34"/>
      <c r="PJP360" s="34"/>
      <c r="PJQ360" s="34"/>
      <c r="PJR360" s="34"/>
      <c r="PJS360" s="34"/>
      <c r="PJT360" s="34"/>
      <c r="PJU360" s="34"/>
      <c r="PJV360" s="34"/>
      <c r="PJW360" s="34"/>
      <c r="PJX360" s="34"/>
      <c r="PJY360" s="34"/>
      <c r="PJZ360" s="34"/>
      <c r="PKA360" s="34"/>
      <c r="PKB360" s="34"/>
      <c r="PKC360" s="34"/>
      <c r="PKD360" s="34"/>
      <c r="PKE360" s="34"/>
      <c r="PKF360" s="34"/>
      <c r="PKG360" s="34"/>
      <c r="PKH360" s="34"/>
      <c r="PKI360" s="34"/>
      <c r="PKJ360" s="34"/>
      <c r="PKK360" s="34"/>
      <c r="PKL360" s="34"/>
      <c r="PKM360" s="34"/>
      <c r="PKN360" s="34"/>
      <c r="PKO360" s="34"/>
      <c r="PKP360" s="34"/>
      <c r="PKQ360" s="34"/>
      <c r="PKR360" s="34"/>
      <c r="PKS360" s="34"/>
      <c r="PKT360" s="34"/>
      <c r="PKU360" s="34"/>
      <c r="PKV360" s="34"/>
      <c r="PKW360" s="34"/>
      <c r="PKX360" s="34"/>
      <c r="PKY360" s="34"/>
      <c r="PKZ360" s="34"/>
      <c r="PLA360" s="34"/>
      <c r="PLB360" s="34"/>
      <c r="PLC360" s="34"/>
      <c r="PLD360" s="34"/>
      <c r="PLE360" s="34"/>
      <c r="PLF360" s="34"/>
      <c r="PLG360" s="34"/>
      <c r="PLH360" s="34"/>
      <c r="PLI360" s="34"/>
      <c r="PLJ360" s="34"/>
      <c r="PLK360" s="34"/>
      <c r="PLL360" s="34"/>
      <c r="PLM360" s="34"/>
      <c r="PLN360" s="34"/>
      <c r="PLO360" s="34"/>
      <c r="PLP360" s="34"/>
      <c r="PLQ360" s="34"/>
      <c r="PLR360" s="34"/>
      <c r="PLS360" s="34"/>
      <c r="PLT360" s="34"/>
      <c r="PLU360" s="34"/>
      <c r="PLV360" s="34"/>
      <c r="PLW360" s="34"/>
      <c r="PLX360" s="34"/>
      <c r="PLY360" s="34"/>
      <c r="PLZ360" s="34"/>
      <c r="PMA360" s="34"/>
      <c r="PMB360" s="34"/>
      <c r="PMC360" s="34"/>
      <c r="PMD360" s="34"/>
      <c r="PME360" s="34"/>
      <c r="PMF360" s="34"/>
      <c r="PMG360" s="34"/>
      <c r="PMH360" s="34"/>
      <c r="PMI360" s="34"/>
      <c r="PMJ360" s="34"/>
      <c r="PMK360" s="34"/>
      <c r="PML360" s="34"/>
      <c r="PMM360" s="34"/>
      <c r="PMN360" s="34"/>
      <c r="PMO360" s="34"/>
      <c r="PMP360" s="34"/>
      <c r="PMQ360" s="34"/>
      <c r="PMR360" s="34"/>
      <c r="PMS360" s="34"/>
      <c r="PMT360" s="34"/>
      <c r="PMU360" s="34"/>
      <c r="PMV360" s="34"/>
      <c r="PMW360" s="34"/>
      <c r="PMX360" s="34"/>
      <c r="PMY360" s="34"/>
      <c r="PMZ360" s="34"/>
      <c r="PNA360" s="34"/>
      <c r="PNB360" s="34"/>
      <c r="PNC360" s="34"/>
      <c r="PND360" s="34"/>
      <c r="PNE360" s="34"/>
      <c r="PNF360" s="34"/>
      <c r="PNG360" s="34"/>
      <c r="PNH360" s="34"/>
      <c r="PNI360" s="34"/>
      <c r="PNJ360" s="34"/>
      <c r="PNK360" s="34"/>
      <c r="PNL360" s="34"/>
      <c r="PNM360" s="34"/>
      <c r="PNN360" s="34"/>
      <c r="PNO360" s="34"/>
      <c r="PNP360" s="34"/>
      <c r="PNQ360" s="34"/>
      <c r="PNR360" s="34"/>
      <c r="PNS360" s="34"/>
      <c r="PNT360" s="34"/>
      <c r="PNU360" s="34"/>
      <c r="PNV360" s="34"/>
      <c r="PNW360" s="34"/>
      <c r="PNX360" s="34"/>
      <c r="PNY360" s="34"/>
      <c r="PNZ360" s="34"/>
      <c r="POA360" s="34"/>
      <c r="POB360" s="34"/>
      <c r="POC360" s="34"/>
      <c r="POD360" s="34"/>
      <c r="POE360" s="34"/>
      <c r="POF360" s="34"/>
      <c r="POG360" s="34"/>
      <c r="POH360" s="34"/>
      <c r="POI360" s="34"/>
      <c r="POJ360" s="34"/>
      <c r="POK360" s="34"/>
      <c r="POL360" s="34"/>
      <c r="POM360" s="34"/>
      <c r="PON360" s="34"/>
      <c r="POO360" s="34"/>
      <c r="POP360" s="34"/>
      <c r="POQ360" s="34"/>
      <c r="POR360" s="34"/>
      <c r="POS360" s="34"/>
      <c r="POT360" s="34"/>
      <c r="POU360" s="34"/>
      <c r="POV360" s="34"/>
      <c r="POW360" s="34"/>
      <c r="POX360" s="34"/>
      <c r="POY360" s="34"/>
      <c r="POZ360" s="34"/>
      <c r="PPA360" s="34"/>
      <c r="PPB360" s="34"/>
      <c r="PPC360" s="34"/>
      <c r="PPD360" s="34"/>
      <c r="PPE360" s="34"/>
      <c r="PPF360" s="34"/>
      <c r="PPG360" s="34"/>
      <c r="PPH360" s="34"/>
      <c r="PPI360" s="34"/>
      <c r="PPJ360" s="34"/>
      <c r="PPK360" s="34"/>
      <c r="PPL360" s="34"/>
      <c r="PPM360" s="34"/>
      <c r="PPN360" s="34"/>
      <c r="PPO360" s="34"/>
      <c r="PPP360" s="34"/>
      <c r="PPQ360" s="34"/>
      <c r="PPR360" s="34"/>
      <c r="PPS360" s="34"/>
      <c r="PPT360" s="34"/>
      <c r="PPU360" s="34"/>
      <c r="PPV360" s="34"/>
      <c r="PPW360" s="34"/>
      <c r="PPX360" s="34"/>
      <c r="PPY360" s="34"/>
      <c r="PPZ360" s="34"/>
      <c r="PQA360" s="34"/>
      <c r="PQB360" s="34"/>
      <c r="PQC360" s="34"/>
      <c r="PQD360" s="34"/>
      <c r="PQE360" s="34"/>
      <c r="PQF360" s="34"/>
      <c r="PQG360" s="34"/>
      <c r="PQH360" s="34"/>
      <c r="PQI360" s="34"/>
      <c r="PQJ360" s="34"/>
      <c r="PQK360" s="34"/>
      <c r="PQL360" s="34"/>
      <c r="PQM360" s="34"/>
      <c r="PQN360" s="34"/>
      <c r="PQO360" s="34"/>
      <c r="PQP360" s="34"/>
      <c r="PQQ360" s="34"/>
      <c r="PQR360" s="34"/>
      <c r="PQS360" s="34"/>
      <c r="PQT360" s="34"/>
      <c r="PQU360" s="34"/>
      <c r="PQV360" s="34"/>
      <c r="PQW360" s="34"/>
      <c r="PQX360" s="34"/>
      <c r="PQY360" s="34"/>
      <c r="PQZ360" s="34"/>
      <c r="PRA360" s="34"/>
      <c r="PRB360" s="34"/>
      <c r="PRC360" s="34"/>
      <c r="PRD360" s="34"/>
      <c r="PRE360" s="34"/>
      <c r="PRF360" s="34"/>
      <c r="PRG360" s="34"/>
      <c r="PRH360" s="34"/>
      <c r="PRI360" s="34"/>
      <c r="PRJ360" s="34"/>
      <c r="PRK360" s="34"/>
      <c r="PRL360" s="34"/>
      <c r="PRM360" s="34"/>
      <c r="PRN360" s="34"/>
      <c r="PRO360" s="34"/>
      <c r="PRP360" s="34"/>
      <c r="PRQ360" s="34"/>
      <c r="PRR360" s="34"/>
      <c r="PRS360" s="34"/>
      <c r="PRT360" s="34"/>
      <c r="PRU360" s="34"/>
      <c r="PRV360" s="34"/>
      <c r="PRW360" s="34"/>
      <c r="PRX360" s="34"/>
      <c r="PRY360" s="34"/>
      <c r="PRZ360" s="34"/>
      <c r="PSA360" s="34"/>
      <c r="PSB360" s="34"/>
      <c r="PSC360" s="34"/>
      <c r="PSD360" s="34"/>
      <c r="PSE360" s="34"/>
      <c r="PSF360" s="34"/>
      <c r="PSG360" s="34"/>
      <c r="PSH360" s="34"/>
      <c r="PSI360" s="34"/>
      <c r="PSJ360" s="34"/>
      <c r="PSK360" s="34"/>
      <c r="PSL360" s="34"/>
      <c r="PSM360" s="34"/>
      <c r="PSN360" s="34"/>
      <c r="PSO360" s="34"/>
      <c r="PSP360" s="34"/>
      <c r="PSQ360" s="34"/>
      <c r="PSR360" s="34"/>
      <c r="PSS360" s="34"/>
      <c r="PST360" s="34"/>
      <c r="PSU360" s="34"/>
      <c r="PSV360" s="34"/>
      <c r="PSW360" s="34"/>
      <c r="PSX360" s="34"/>
      <c r="PSY360" s="34"/>
      <c r="PSZ360" s="34"/>
      <c r="PTA360" s="34"/>
      <c r="PTB360" s="34"/>
      <c r="PTC360" s="34"/>
      <c r="PTD360" s="34"/>
      <c r="PTE360" s="34"/>
      <c r="PTF360" s="34"/>
      <c r="PTG360" s="34"/>
      <c r="PTH360" s="34"/>
      <c r="PTI360" s="34"/>
      <c r="PTJ360" s="34"/>
      <c r="PTK360" s="34"/>
      <c r="PTL360" s="34"/>
      <c r="PTM360" s="34"/>
      <c r="PTN360" s="34"/>
      <c r="PTO360" s="34"/>
      <c r="PTP360" s="34"/>
      <c r="PTQ360" s="34"/>
      <c r="PTR360" s="34"/>
      <c r="PTS360" s="34"/>
      <c r="PTT360" s="34"/>
      <c r="PTU360" s="34"/>
      <c r="PTV360" s="34"/>
      <c r="PTW360" s="34"/>
      <c r="PTX360" s="34"/>
      <c r="PTY360" s="34"/>
      <c r="PTZ360" s="34"/>
      <c r="PUA360" s="34"/>
      <c r="PUB360" s="34"/>
      <c r="PUC360" s="34"/>
      <c r="PUD360" s="34"/>
      <c r="PUE360" s="34"/>
      <c r="PUF360" s="34"/>
      <c r="PUG360" s="34"/>
      <c r="PUH360" s="34"/>
      <c r="PUI360" s="34"/>
      <c r="PUJ360" s="34"/>
      <c r="PUK360" s="34"/>
      <c r="PUL360" s="34"/>
      <c r="PUM360" s="34"/>
      <c r="PUN360" s="34"/>
      <c r="PUO360" s="34"/>
      <c r="PUP360" s="34"/>
      <c r="PUQ360" s="34"/>
      <c r="PUR360" s="34"/>
      <c r="PUS360" s="34"/>
      <c r="PUT360" s="34"/>
      <c r="PUU360" s="34"/>
      <c r="PUV360" s="34"/>
      <c r="PUW360" s="34"/>
      <c r="PUX360" s="34"/>
      <c r="PUY360" s="34"/>
      <c r="PUZ360" s="34"/>
      <c r="PVA360" s="34"/>
      <c r="PVB360" s="34"/>
      <c r="PVC360" s="34"/>
      <c r="PVD360" s="34"/>
      <c r="PVE360" s="34"/>
      <c r="PVF360" s="34"/>
      <c r="PVG360" s="34"/>
      <c r="PVH360" s="34"/>
      <c r="PVI360" s="34"/>
      <c r="PVJ360" s="34"/>
      <c r="PVK360" s="34"/>
      <c r="PVL360" s="34"/>
      <c r="PVM360" s="34"/>
      <c r="PVN360" s="34"/>
      <c r="PVO360" s="34"/>
      <c r="PVP360" s="34"/>
      <c r="PVQ360" s="34"/>
      <c r="PVR360" s="34"/>
      <c r="PVS360" s="34"/>
      <c r="PVT360" s="34"/>
      <c r="PVU360" s="34"/>
      <c r="PVV360" s="34"/>
      <c r="PVW360" s="34"/>
      <c r="PVX360" s="34"/>
      <c r="PVY360" s="34"/>
      <c r="PVZ360" s="34"/>
      <c r="PWA360" s="34"/>
      <c r="PWB360" s="34"/>
      <c r="PWC360" s="34"/>
      <c r="PWD360" s="34"/>
      <c r="PWE360" s="34"/>
      <c r="PWF360" s="34"/>
      <c r="PWG360" s="34"/>
      <c r="PWH360" s="34"/>
      <c r="PWI360" s="34"/>
      <c r="PWJ360" s="34"/>
      <c r="PWK360" s="34"/>
      <c r="PWL360" s="34"/>
      <c r="PWM360" s="34"/>
      <c r="PWN360" s="34"/>
      <c r="PWO360" s="34"/>
      <c r="PWP360" s="34"/>
      <c r="PWQ360" s="34"/>
      <c r="PWR360" s="34"/>
      <c r="PWS360" s="34"/>
      <c r="PWT360" s="34"/>
      <c r="PWU360" s="34"/>
      <c r="PWV360" s="34"/>
      <c r="PWW360" s="34"/>
      <c r="PWX360" s="34"/>
      <c r="PWY360" s="34"/>
      <c r="PWZ360" s="34"/>
      <c r="PXA360" s="34"/>
      <c r="PXB360" s="34"/>
      <c r="PXC360" s="34"/>
      <c r="PXD360" s="34"/>
      <c r="PXE360" s="34"/>
      <c r="PXF360" s="34"/>
      <c r="PXG360" s="34"/>
      <c r="PXH360" s="34"/>
      <c r="PXI360" s="34"/>
      <c r="PXJ360" s="34"/>
      <c r="PXK360" s="34"/>
      <c r="PXL360" s="34"/>
      <c r="PXM360" s="34"/>
      <c r="PXN360" s="34"/>
      <c r="PXO360" s="34"/>
      <c r="PXP360" s="34"/>
      <c r="PXQ360" s="34"/>
      <c r="PXR360" s="34"/>
      <c r="PXS360" s="34"/>
      <c r="PXT360" s="34"/>
      <c r="PXU360" s="34"/>
      <c r="PXV360" s="34"/>
      <c r="PXW360" s="34"/>
      <c r="PXX360" s="34"/>
      <c r="PXY360" s="34"/>
      <c r="PXZ360" s="34"/>
      <c r="PYA360" s="34"/>
      <c r="PYB360" s="34"/>
      <c r="PYC360" s="34"/>
      <c r="PYD360" s="34"/>
      <c r="PYE360" s="34"/>
      <c r="PYF360" s="34"/>
      <c r="PYG360" s="34"/>
      <c r="PYH360" s="34"/>
      <c r="PYI360" s="34"/>
      <c r="PYJ360" s="34"/>
      <c r="PYK360" s="34"/>
      <c r="PYL360" s="34"/>
      <c r="PYM360" s="34"/>
      <c r="PYN360" s="34"/>
      <c r="PYO360" s="34"/>
      <c r="PYP360" s="34"/>
      <c r="PYQ360" s="34"/>
      <c r="PYR360" s="34"/>
      <c r="PYS360" s="34"/>
      <c r="PYT360" s="34"/>
      <c r="PYU360" s="34"/>
      <c r="PYV360" s="34"/>
      <c r="PYW360" s="34"/>
      <c r="PYX360" s="34"/>
      <c r="PYY360" s="34"/>
      <c r="PYZ360" s="34"/>
      <c r="PZA360" s="34"/>
      <c r="PZB360" s="34"/>
      <c r="PZC360" s="34"/>
      <c r="PZD360" s="34"/>
      <c r="PZE360" s="34"/>
      <c r="PZF360" s="34"/>
      <c r="PZG360" s="34"/>
      <c r="PZH360" s="34"/>
      <c r="PZI360" s="34"/>
      <c r="PZJ360" s="34"/>
      <c r="PZK360" s="34"/>
      <c r="PZL360" s="34"/>
      <c r="PZM360" s="34"/>
      <c r="PZN360" s="34"/>
      <c r="PZO360" s="34"/>
      <c r="PZP360" s="34"/>
      <c r="PZQ360" s="34"/>
      <c r="PZR360" s="34"/>
      <c r="PZS360" s="34"/>
      <c r="PZT360" s="34"/>
      <c r="PZU360" s="34"/>
      <c r="PZV360" s="34"/>
      <c r="PZW360" s="34"/>
      <c r="PZX360" s="34"/>
      <c r="PZY360" s="34"/>
      <c r="PZZ360" s="34"/>
      <c r="QAA360" s="34"/>
      <c r="QAB360" s="34"/>
      <c r="QAC360" s="34"/>
      <c r="QAD360" s="34"/>
      <c r="QAE360" s="34"/>
      <c r="QAF360" s="34"/>
      <c r="QAG360" s="34"/>
      <c r="QAH360" s="34"/>
      <c r="QAI360" s="34"/>
      <c r="QAJ360" s="34"/>
      <c r="QAK360" s="34"/>
      <c r="QAL360" s="34"/>
      <c r="QAM360" s="34"/>
      <c r="QAN360" s="34"/>
      <c r="QAO360" s="34"/>
      <c r="QAP360" s="34"/>
      <c r="QAQ360" s="34"/>
      <c r="QAR360" s="34"/>
      <c r="QAS360" s="34"/>
      <c r="QAT360" s="34"/>
      <c r="QAU360" s="34"/>
      <c r="QAV360" s="34"/>
      <c r="QAW360" s="34"/>
      <c r="QAX360" s="34"/>
      <c r="QAY360" s="34"/>
      <c r="QAZ360" s="34"/>
      <c r="QBA360" s="34"/>
      <c r="QBB360" s="34"/>
      <c r="QBC360" s="34"/>
      <c r="QBD360" s="34"/>
      <c r="QBE360" s="34"/>
      <c r="QBF360" s="34"/>
      <c r="QBG360" s="34"/>
      <c r="QBH360" s="34"/>
      <c r="QBI360" s="34"/>
      <c r="QBJ360" s="34"/>
      <c r="QBK360" s="34"/>
      <c r="QBL360" s="34"/>
      <c r="QBM360" s="34"/>
      <c r="QBN360" s="34"/>
      <c r="QBO360" s="34"/>
      <c r="QBP360" s="34"/>
      <c r="QBQ360" s="34"/>
      <c r="QBR360" s="34"/>
      <c r="QBS360" s="34"/>
      <c r="QBT360" s="34"/>
      <c r="QBU360" s="34"/>
      <c r="QBV360" s="34"/>
      <c r="QBW360" s="34"/>
      <c r="QBX360" s="34"/>
      <c r="QBY360" s="34"/>
      <c r="QBZ360" s="34"/>
      <c r="QCA360" s="34"/>
      <c r="QCB360" s="34"/>
      <c r="QCC360" s="34"/>
      <c r="QCD360" s="34"/>
      <c r="QCE360" s="34"/>
      <c r="QCF360" s="34"/>
      <c r="QCG360" s="34"/>
      <c r="QCH360" s="34"/>
      <c r="QCI360" s="34"/>
      <c r="QCJ360" s="34"/>
      <c r="QCK360" s="34"/>
      <c r="QCL360" s="34"/>
      <c r="QCM360" s="34"/>
      <c r="QCN360" s="34"/>
      <c r="QCO360" s="34"/>
      <c r="QCP360" s="34"/>
      <c r="QCQ360" s="34"/>
      <c r="QCR360" s="34"/>
      <c r="QCS360" s="34"/>
      <c r="QCT360" s="34"/>
      <c r="QCU360" s="34"/>
      <c r="QCV360" s="34"/>
      <c r="QCW360" s="34"/>
      <c r="QCX360" s="34"/>
      <c r="QCY360" s="34"/>
      <c r="QCZ360" s="34"/>
      <c r="QDA360" s="34"/>
      <c r="QDB360" s="34"/>
      <c r="QDC360" s="34"/>
      <c r="QDD360" s="34"/>
      <c r="QDE360" s="34"/>
      <c r="QDF360" s="34"/>
      <c r="QDG360" s="34"/>
      <c r="QDH360" s="34"/>
      <c r="QDI360" s="34"/>
      <c r="QDJ360" s="34"/>
      <c r="QDK360" s="34"/>
      <c r="QDL360" s="34"/>
      <c r="QDM360" s="34"/>
      <c r="QDN360" s="34"/>
      <c r="QDO360" s="34"/>
      <c r="QDP360" s="34"/>
      <c r="QDQ360" s="34"/>
      <c r="QDR360" s="34"/>
      <c r="QDS360" s="34"/>
      <c r="QDT360" s="34"/>
      <c r="QDU360" s="34"/>
      <c r="QDV360" s="34"/>
      <c r="QDW360" s="34"/>
      <c r="QDX360" s="34"/>
      <c r="QDY360" s="34"/>
      <c r="QDZ360" s="34"/>
      <c r="QEA360" s="34"/>
      <c r="QEB360" s="34"/>
      <c r="QEC360" s="34"/>
      <c r="QED360" s="34"/>
      <c r="QEE360" s="34"/>
      <c r="QEF360" s="34"/>
      <c r="QEG360" s="34"/>
      <c r="QEH360" s="34"/>
      <c r="QEI360" s="34"/>
      <c r="QEJ360" s="34"/>
      <c r="QEK360" s="34"/>
      <c r="QEL360" s="34"/>
      <c r="QEM360" s="34"/>
      <c r="QEN360" s="34"/>
      <c r="QEO360" s="34"/>
      <c r="QEP360" s="34"/>
      <c r="QEQ360" s="34"/>
      <c r="QER360" s="34"/>
      <c r="QES360" s="34"/>
      <c r="QET360" s="34"/>
      <c r="QEU360" s="34"/>
      <c r="QEV360" s="34"/>
      <c r="QEW360" s="34"/>
      <c r="QEX360" s="34"/>
      <c r="QEY360" s="34"/>
      <c r="QEZ360" s="34"/>
      <c r="QFA360" s="34"/>
      <c r="QFB360" s="34"/>
      <c r="QFC360" s="34"/>
      <c r="QFD360" s="34"/>
      <c r="QFE360" s="34"/>
      <c r="QFF360" s="34"/>
      <c r="QFG360" s="34"/>
      <c r="QFH360" s="34"/>
      <c r="QFI360" s="34"/>
      <c r="QFJ360" s="34"/>
      <c r="QFK360" s="34"/>
      <c r="QFL360" s="34"/>
      <c r="QFM360" s="34"/>
      <c r="QFN360" s="34"/>
      <c r="QFO360" s="34"/>
      <c r="QFP360" s="34"/>
      <c r="QFQ360" s="34"/>
      <c r="QFR360" s="34"/>
      <c r="QFS360" s="34"/>
      <c r="QFT360" s="34"/>
      <c r="QFU360" s="34"/>
      <c r="QFV360" s="34"/>
      <c r="QFW360" s="34"/>
      <c r="QFX360" s="34"/>
      <c r="QFY360" s="34"/>
      <c r="QFZ360" s="34"/>
      <c r="QGA360" s="34"/>
      <c r="QGB360" s="34"/>
      <c r="QGC360" s="34"/>
      <c r="QGD360" s="34"/>
      <c r="QGE360" s="34"/>
      <c r="QGF360" s="34"/>
      <c r="QGG360" s="34"/>
      <c r="QGH360" s="34"/>
      <c r="QGI360" s="34"/>
      <c r="QGJ360" s="34"/>
      <c r="QGK360" s="34"/>
      <c r="QGL360" s="34"/>
      <c r="QGM360" s="34"/>
      <c r="QGN360" s="34"/>
      <c r="QGO360" s="34"/>
      <c r="QGP360" s="34"/>
      <c r="QGQ360" s="34"/>
      <c r="QGR360" s="34"/>
      <c r="QGS360" s="34"/>
      <c r="QGT360" s="34"/>
      <c r="QGU360" s="34"/>
      <c r="QGV360" s="34"/>
      <c r="QGW360" s="34"/>
      <c r="QGX360" s="34"/>
      <c r="QGY360" s="34"/>
      <c r="QGZ360" s="34"/>
      <c r="QHA360" s="34"/>
      <c r="QHB360" s="34"/>
      <c r="QHC360" s="34"/>
      <c r="QHD360" s="34"/>
      <c r="QHE360" s="34"/>
      <c r="QHF360" s="34"/>
      <c r="QHG360" s="34"/>
      <c r="QHH360" s="34"/>
      <c r="QHI360" s="34"/>
      <c r="QHJ360" s="34"/>
      <c r="QHK360" s="34"/>
      <c r="QHL360" s="34"/>
      <c r="QHM360" s="34"/>
      <c r="QHN360" s="34"/>
      <c r="QHO360" s="34"/>
      <c r="QHP360" s="34"/>
      <c r="QHQ360" s="34"/>
      <c r="QHR360" s="34"/>
      <c r="QHS360" s="34"/>
      <c r="QHT360" s="34"/>
      <c r="QHU360" s="34"/>
      <c r="QHV360" s="34"/>
      <c r="QHW360" s="34"/>
      <c r="QHX360" s="34"/>
      <c r="QHY360" s="34"/>
      <c r="QHZ360" s="34"/>
      <c r="QIA360" s="34"/>
      <c r="QIB360" s="34"/>
      <c r="QIC360" s="34"/>
      <c r="QID360" s="34"/>
      <c r="QIE360" s="34"/>
      <c r="QIF360" s="34"/>
      <c r="QIG360" s="34"/>
      <c r="QIH360" s="34"/>
      <c r="QII360" s="34"/>
      <c r="QIJ360" s="34"/>
      <c r="QIK360" s="34"/>
      <c r="QIL360" s="34"/>
      <c r="QIM360" s="34"/>
      <c r="QIN360" s="34"/>
      <c r="QIO360" s="34"/>
      <c r="QIP360" s="34"/>
      <c r="QIQ360" s="34"/>
      <c r="QIR360" s="34"/>
      <c r="QIS360" s="34"/>
      <c r="QIT360" s="34"/>
      <c r="QIU360" s="34"/>
      <c r="QIV360" s="34"/>
      <c r="QIW360" s="34"/>
      <c r="QIX360" s="34"/>
      <c r="QIY360" s="34"/>
      <c r="QIZ360" s="34"/>
      <c r="QJA360" s="34"/>
      <c r="QJB360" s="34"/>
      <c r="QJC360" s="34"/>
      <c r="QJD360" s="34"/>
      <c r="QJE360" s="34"/>
      <c r="QJF360" s="34"/>
      <c r="QJG360" s="34"/>
      <c r="QJH360" s="34"/>
      <c r="QJI360" s="34"/>
      <c r="QJJ360" s="34"/>
      <c r="QJK360" s="34"/>
      <c r="QJL360" s="34"/>
      <c r="QJM360" s="34"/>
      <c r="QJN360" s="34"/>
      <c r="QJO360" s="34"/>
      <c r="QJP360" s="34"/>
      <c r="QJQ360" s="34"/>
      <c r="QJR360" s="34"/>
      <c r="QJS360" s="34"/>
      <c r="QJT360" s="34"/>
      <c r="QJU360" s="34"/>
      <c r="QJV360" s="34"/>
      <c r="QJW360" s="34"/>
      <c r="QJX360" s="34"/>
      <c r="QJY360" s="34"/>
      <c r="QJZ360" s="34"/>
      <c r="QKA360" s="34"/>
      <c r="QKB360" s="34"/>
      <c r="QKC360" s="34"/>
      <c r="QKD360" s="34"/>
      <c r="QKE360" s="34"/>
      <c r="QKF360" s="34"/>
      <c r="QKG360" s="34"/>
      <c r="QKH360" s="34"/>
      <c r="QKI360" s="34"/>
      <c r="QKJ360" s="34"/>
      <c r="QKK360" s="34"/>
      <c r="QKL360" s="34"/>
      <c r="QKM360" s="34"/>
      <c r="QKN360" s="34"/>
      <c r="QKO360" s="34"/>
      <c r="QKP360" s="34"/>
      <c r="QKQ360" s="34"/>
      <c r="QKR360" s="34"/>
      <c r="QKS360" s="34"/>
      <c r="QKT360" s="34"/>
      <c r="QKU360" s="34"/>
      <c r="QKV360" s="34"/>
      <c r="QKW360" s="34"/>
      <c r="QKX360" s="34"/>
      <c r="QKY360" s="34"/>
      <c r="QKZ360" s="34"/>
      <c r="QLA360" s="34"/>
      <c r="QLB360" s="34"/>
      <c r="QLC360" s="34"/>
      <c r="QLD360" s="34"/>
      <c r="QLE360" s="34"/>
      <c r="QLF360" s="34"/>
      <c r="QLG360" s="34"/>
      <c r="QLH360" s="34"/>
      <c r="QLI360" s="34"/>
      <c r="QLJ360" s="34"/>
      <c r="QLK360" s="34"/>
      <c r="QLL360" s="34"/>
      <c r="QLM360" s="34"/>
      <c r="QLN360" s="34"/>
      <c r="QLO360" s="34"/>
      <c r="QLP360" s="34"/>
      <c r="QLQ360" s="34"/>
      <c r="QLR360" s="34"/>
      <c r="QLS360" s="34"/>
      <c r="QLT360" s="34"/>
      <c r="QLU360" s="34"/>
      <c r="QLV360" s="34"/>
      <c r="QLW360" s="34"/>
      <c r="QLX360" s="34"/>
      <c r="QLY360" s="34"/>
      <c r="QLZ360" s="34"/>
      <c r="QMA360" s="34"/>
      <c r="QMB360" s="34"/>
      <c r="QMC360" s="34"/>
      <c r="QMD360" s="34"/>
      <c r="QME360" s="34"/>
      <c r="QMF360" s="34"/>
      <c r="QMG360" s="34"/>
      <c r="QMH360" s="34"/>
      <c r="QMI360" s="34"/>
      <c r="QMJ360" s="34"/>
      <c r="QMK360" s="34"/>
      <c r="QML360" s="34"/>
      <c r="QMM360" s="34"/>
      <c r="QMN360" s="34"/>
      <c r="QMO360" s="34"/>
      <c r="QMP360" s="34"/>
      <c r="QMQ360" s="34"/>
      <c r="QMR360" s="34"/>
      <c r="QMS360" s="34"/>
      <c r="QMT360" s="34"/>
      <c r="QMU360" s="34"/>
      <c r="QMV360" s="34"/>
      <c r="QMW360" s="34"/>
      <c r="QMX360" s="34"/>
      <c r="QMY360" s="34"/>
      <c r="QMZ360" s="34"/>
      <c r="QNA360" s="34"/>
      <c r="QNB360" s="34"/>
      <c r="QNC360" s="34"/>
      <c r="QND360" s="34"/>
      <c r="QNE360" s="34"/>
      <c r="QNF360" s="34"/>
      <c r="QNG360" s="34"/>
      <c r="QNH360" s="34"/>
      <c r="QNI360" s="34"/>
      <c r="QNJ360" s="34"/>
      <c r="QNK360" s="34"/>
      <c r="QNL360" s="34"/>
      <c r="QNM360" s="34"/>
      <c r="QNN360" s="34"/>
      <c r="QNO360" s="34"/>
      <c r="QNP360" s="34"/>
      <c r="QNQ360" s="34"/>
      <c r="QNR360" s="34"/>
      <c r="QNS360" s="34"/>
      <c r="QNT360" s="34"/>
      <c r="QNU360" s="34"/>
      <c r="QNV360" s="34"/>
      <c r="QNW360" s="34"/>
      <c r="QNX360" s="34"/>
      <c r="QNY360" s="34"/>
      <c r="QNZ360" s="34"/>
      <c r="QOA360" s="34"/>
      <c r="QOB360" s="34"/>
      <c r="QOC360" s="34"/>
      <c r="QOD360" s="34"/>
      <c r="QOE360" s="34"/>
      <c r="QOF360" s="34"/>
      <c r="QOG360" s="34"/>
      <c r="QOH360" s="34"/>
      <c r="QOI360" s="34"/>
      <c r="QOJ360" s="34"/>
      <c r="QOK360" s="34"/>
      <c r="QOL360" s="34"/>
      <c r="QOM360" s="34"/>
      <c r="QON360" s="34"/>
      <c r="QOO360" s="34"/>
      <c r="QOP360" s="34"/>
      <c r="QOQ360" s="34"/>
      <c r="QOR360" s="34"/>
      <c r="QOS360" s="34"/>
      <c r="QOT360" s="34"/>
      <c r="QOU360" s="34"/>
      <c r="QOV360" s="34"/>
      <c r="QOW360" s="34"/>
      <c r="QOX360" s="34"/>
      <c r="QOY360" s="34"/>
      <c r="QOZ360" s="34"/>
      <c r="QPA360" s="34"/>
      <c r="QPB360" s="34"/>
      <c r="QPC360" s="34"/>
      <c r="QPD360" s="34"/>
      <c r="QPE360" s="34"/>
      <c r="QPF360" s="34"/>
      <c r="QPG360" s="34"/>
      <c r="QPH360" s="34"/>
      <c r="QPI360" s="34"/>
      <c r="QPJ360" s="34"/>
      <c r="QPK360" s="34"/>
      <c r="QPL360" s="34"/>
      <c r="QPM360" s="34"/>
      <c r="QPN360" s="34"/>
      <c r="QPO360" s="34"/>
      <c r="QPP360" s="34"/>
      <c r="QPQ360" s="34"/>
      <c r="QPR360" s="34"/>
      <c r="QPS360" s="34"/>
      <c r="QPT360" s="34"/>
      <c r="QPU360" s="34"/>
      <c r="QPV360" s="34"/>
      <c r="QPW360" s="34"/>
      <c r="QPX360" s="34"/>
      <c r="QPY360" s="34"/>
      <c r="QPZ360" s="34"/>
      <c r="QQA360" s="34"/>
      <c r="QQB360" s="34"/>
      <c r="QQC360" s="34"/>
      <c r="QQD360" s="34"/>
      <c r="QQE360" s="34"/>
      <c r="QQF360" s="34"/>
      <c r="QQG360" s="34"/>
      <c r="QQH360" s="34"/>
      <c r="QQI360" s="34"/>
      <c r="QQJ360" s="34"/>
      <c r="QQK360" s="34"/>
      <c r="QQL360" s="34"/>
      <c r="QQM360" s="34"/>
      <c r="QQN360" s="34"/>
      <c r="QQO360" s="34"/>
      <c r="QQP360" s="34"/>
      <c r="QQQ360" s="34"/>
      <c r="QQR360" s="34"/>
      <c r="QQS360" s="34"/>
      <c r="QQT360" s="34"/>
      <c r="QQU360" s="34"/>
      <c r="QQV360" s="34"/>
      <c r="QQW360" s="34"/>
      <c r="QQX360" s="34"/>
      <c r="QQY360" s="34"/>
      <c r="QQZ360" s="34"/>
      <c r="QRA360" s="34"/>
      <c r="QRB360" s="34"/>
      <c r="QRC360" s="34"/>
      <c r="QRD360" s="34"/>
      <c r="QRE360" s="34"/>
      <c r="QRF360" s="34"/>
      <c r="QRG360" s="34"/>
      <c r="QRH360" s="34"/>
      <c r="QRI360" s="34"/>
      <c r="QRJ360" s="34"/>
      <c r="QRK360" s="34"/>
      <c r="QRL360" s="34"/>
      <c r="QRM360" s="34"/>
      <c r="QRN360" s="34"/>
      <c r="QRO360" s="34"/>
      <c r="QRP360" s="34"/>
      <c r="QRQ360" s="34"/>
      <c r="QRR360" s="34"/>
      <c r="QRS360" s="34"/>
      <c r="QRT360" s="34"/>
      <c r="QRU360" s="34"/>
      <c r="QRV360" s="34"/>
      <c r="QRW360" s="34"/>
      <c r="QRX360" s="34"/>
      <c r="QRY360" s="34"/>
      <c r="QRZ360" s="34"/>
      <c r="QSA360" s="34"/>
      <c r="QSB360" s="34"/>
      <c r="QSC360" s="34"/>
      <c r="QSD360" s="34"/>
      <c r="QSE360" s="34"/>
      <c r="QSF360" s="34"/>
      <c r="QSG360" s="34"/>
      <c r="QSH360" s="34"/>
      <c r="QSI360" s="34"/>
      <c r="QSJ360" s="34"/>
      <c r="QSK360" s="34"/>
      <c r="QSL360" s="34"/>
      <c r="QSM360" s="34"/>
      <c r="QSN360" s="34"/>
      <c r="QSO360" s="34"/>
      <c r="QSP360" s="34"/>
      <c r="QSQ360" s="34"/>
      <c r="QSR360" s="34"/>
      <c r="QSS360" s="34"/>
      <c r="QST360" s="34"/>
      <c r="QSU360" s="34"/>
      <c r="QSV360" s="34"/>
      <c r="QSW360" s="34"/>
      <c r="QSX360" s="34"/>
      <c r="QSY360" s="34"/>
      <c r="QSZ360" s="34"/>
      <c r="QTA360" s="34"/>
      <c r="QTB360" s="34"/>
      <c r="QTC360" s="34"/>
      <c r="QTD360" s="34"/>
      <c r="QTE360" s="34"/>
      <c r="QTF360" s="34"/>
      <c r="QTG360" s="34"/>
      <c r="QTH360" s="34"/>
      <c r="QTI360" s="34"/>
      <c r="QTJ360" s="34"/>
      <c r="QTK360" s="34"/>
      <c r="QTL360" s="34"/>
      <c r="QTM360" s="34"/>
      <c r="QTN360" s="34"/>
      <c r="QTO360" s="34"/>
      <c r="QTP360" s="34"/>
      <c r="QTQ360" s="34"/>
      <c r="QTR360" s="34"/>
      <c r="QTS360" s="34"/>
      <c r="QTT360" s="34"/>
      <c r="QTU360" s="34"/>
      <c r="QTV360" s="34"/>
      <c r="QTW360" s="34"/>
      <c r="QTX360" s="34"/>
      <c r="QTY360" s="34"/>
      <c r="QTZ360" s="34"/>
      <c r="QUA360" s="34"/>
      <c r="QUB360" s="34"/>
      <c r="QUC360" s="34"/>
      <c r="QUD360" s="34"/>
      <c r="QUE360" s="34"/>
      <c r="QUF360" s="34"/>
      <c r="QUG360" s="34"/>
      <c r="QUH360" s="34"/>
      <c r="QUI360" s="34"/>
      <c r="QUJ360" s="34"/>
      <c r="QUK360" s="34"/>
      <c r="QUL360" s="34"/>
      <c r="QUM360" s="34"/>
      <c r="QUN360" s="34"/>
      <c r="QUO360" s="34"/>
      <c r="QUP360" s="34"/>
      <c r="QUQ360" s="34"/>
      <c r="QUR360" s="34"/>
      <c r="QUS360" s="34"/>
      <c r="QUT360" s="34"/>
      <c r="QUU360" s="34"/>
      <c r="QUV360" s="34"/>
      <c r="QUW360" s="34"/>
      <c r="QUX360" s="34"/>
      <c r="QUY360" s="34"/>
      <c r="QUZ360" s="34"/>
      <c r="QVA360" s="34"/>
      <c r="QVB360" s="34"/>
      <c r="QVC360" s="34"/>
      <c r="QVD360" s="34"/>
      <c r="QVE360" s="34"/>
      <c r="QVF360" s="34"/>
      <c r="QVG360" s="34"/>
      <c r="QVH360" s="34"/>
      <c r="QVI360" s="34"/>
      <c r="QVJ360" s="34"/>
      <c r="QVK360" s="34"/>
      <c r="QVL360" s="34"/>
      <c r="QVM360" s="34"/>
      <c r="QVN360" s="34"/>
      <c r="QVO360" s="34"/>
      <c r="QVP360" s="34"/>
      <c r="QVQ360" s="34"/>
      <c r="QVR360" s="34"/>
      <c r="QVS360" s="34"/>
      <c r="QVT360" s="34"/>
      <c r="QVU360" s="34"/>
      <c r="QVV360" s="34"/>
      <c r="QVW360" s="34"/>
      <c r="QVX360" s="34"/>
      <c r="QVY360" s="34"/>
      <c r="QVZ360" s="34"/>
      <c r="QWA360" s="34"/>
      <c r="QWB360" s="34"/>
      <c r="QWC360" s="34"/>
      <c r="QWD360" s="34"/>
      <c r="QWE360" s="34"/>
      <c r="QWF360" s="34"/>
      <c r="QWG360" s="34"/>
      <c r="QWH360" s="34"/>
      <c r="QWI360" s="34"/>
      <c r="QWJ360" s="34"/>
      <c r="QWK360" s="34"/>
      <c r="QWL360" s="34"/>
      <c r="QWM360" s="34"/>
      <c r="QWN360" s="34"/>
      <c r="QWO360" s="34"/>
      <c r="QWP360" s="34"/>
      <c r="QWQ360" s="34"/>
      <c r="QWR360" s="34"/>
      <c r="QWS360" s="34"/>
      <c r="QWT360" s="34"/>
      <c r="QWU360" s="34"/>
      <c r="QWV360" s="34"/>
      <c r="QWW360" s="34"/>
      <c r="QWX360" s="34"/>
      <c r="QWY360" s="34"/>
      <c r="QWZ360" s="34"/>
      <c r="QXA360" s="34"/>
      <c r="QXB360" s="34"/>
      <c r="QXC360" s="34"/>
      <c r="QXD360" s="34"/>
      <c r="QXE360" s="34"/>
      <c r="QXF360" s="34"/>
      <c r="QXG360" s="34"/>
      <c r="QXH360" s="34"/>
      <c r="QXI360" s="34"/>
      <c r="QXJ360" s="34"/>
      <c r="QXK360" s="34"/>
      <c r="QXL360" s="34"/>
      <c r="QXM360" s="34"/>
      <c r="QXN360" s="34"/>
      <c r="QXO360" s="34"/>
      <c r="QXP360" s="34"/>
      <c r="QXQ360" s="34"/>
      <c r="QXR360" s="34"/>
      <c r="QXS360" s="34"/>
      <c r="QXT360" s="34"/>
      <c r="QXU360" s="34"/>
      <c r="QXV360" s="34"/>
      <c r="QXW360" s="34"/>
      <c r="QXX360" s="34"/>
      <c r="QXY360" s="34"/>
      <c r="QXZ360" s="34"/>
      <c r="QYA360" s="34"/>
      <c r="QYB360" s="34"/>
      <c r="QYC360" s="34"/>
      <c r="QYD360" s="34"/>
      <c r="QYE360" s="34"/>
      <c r="QYF360" s="34"/>
      <c r="QYG360" s="34"/>
      <c r="QYH360" s="34"/>
      <c r="QYI360" s="34"/>
      <c r="QYJ360" s="34"/>
      <c r="QYK360" s="34"/>
      <c r="QYL360" s="34"/>
      <c r="QYM360" s="34"/>
      <c r="QYN360" s="34"/>
      <c r="QYO360" s="34"/>
      <c r="QYP360" s="34"/>
      <c r="QYQ360" s="34"/>
      <c r="QYR360" s="34"/>
      <c r="QYS360" s="34"/>
      <c r="QYT360" s="34"/>
      <c r="QYU360" s="34"/>
      <c r="QYV360" s="34"/>
      <c r="QYW360" s="34"/>
      <c r="QYX360" s="34"/>
      <c r="QYY360" s="34"/>
      <c r="QYZ360" s="34"/>
      <c r="QZA360" s="34"/>
      <c r="QZB360" s="34"/>
      <c r="QZC360" s="34"/>
      <c r="QZD360" s="34"/>
      <c r="QZE360" s="34"/>
      <c r="QZF360" s="34"/>
      <c r="QZG360" s="34"/>
      <c r="QZH360" s="34"/>
      <c r="QZI360" s="34"/>
      <c r="QZJ360" s="34"/>
      <c r="QZK360" s="34"/>
      <c r="QZL360" s="34"/>
      <c r="QZM360" s="34"/>
      <c r="QZN360" s="34"/>
      <c r="QZO360" s="34"/>
      <c r="QZP360" s="34"/>
      <c r="QZQ360" s="34"/>
      <c r="QZR360" s="34"/>
      <c r="QZS360" s="34"/>
      <c r="QZT360" s="34"/>
      <c r="QZU360" s="34"/>
      <c r="QZV360" s="34"/>
      <c r="QZW360" s="34"/>
      <c r="QZX360" s="34"/>
      <c r="QZY360" s="34"/>
      <c r="QZZ360" s="34"/>
      <c r="RAA360" s="34"/>
      <c r="RAB360" s="34"/>
      <c r="RAC360" s="34"/>
      <c r="RAD360" s="34"/>
      <c r="RAE360" s="34"/>
      <c r="RAF360" s="34"/>
      <c r="RAG360" s="34"/>
      <c r="RAH360" s="34"/>
      <c r="RAI360" s="34"/>
      <c r="RAJ360" s="34"/>
      <c r="RAK360" s="34"/>
      <c r="RAL360" s="34"/>
      <c r="RAM360" s="34"/>
      <c r="RAN360" s="34"/>
      <c r="RAO360" s="34"/>
      <c r="RAP360" s="34"/>
      <c r="RAQ360" s="34"/>
      <c r="RAR360" s="34"/>
      <c r="RAS360" s="34"/>
      <c r="RAT360" s="34"/>
      <c r="RAU360" s="34"/>
      <c r="RAV360" s="34"/>
      <c r="RAW360" s="34"/>
      <c r="RAX360" s="34"/>
      <c r="RAY360" s="34"/>
      <c r="RAZ360" s="34"/>
      <c r="RBA360" s="34"/>
      <c r="RBB360" s="34"/>
      <c r="RBC360" s="34"/>
      <c r="RBD360" s="34"/>
      <c r="RBE360" s="34"/>
      <c r="RBF360" s="34"/>
      <c r="RBG360" s="34"/>
      <c r="RBH360" s="34"/>
      <c r="RBI360" s="34"/>
      <c r="RBJ360" s="34"/>
      <c r="RBK360" s="34"/>
      <c r="RBL360" s="34"/>
      <c r="RBM360" s="34"/>
      <c r="RBN360" s="34"/>
      <c r="RBO360" s="34"/>
      <c r="RBP360" s="34"/>
      <c r="RBQ360" s="34"/>
      <c r="RBR360" s="34"/>
      <c r="RBS360" s="34"/>
      <c r="RBT360" s="34"/>
      <c r="RBU360" s="34"/>
      <c r="RBV360" s="34"/>
      <c r="RBW360" s="34"/>
      <c r="RBX360" s="34"/>
      <c r="RBY360" s="34"/>
      <c r="RBZ360" s="34"/>
      <c r="RCA360" s="34"/>
      <c r="RCB360" s="34"/>
      <c r="RCC360" s="34"/>
      <c r="RCD360" s="34"/>
      <c r="RCE360" s="34"/>
      <c r="RCF360" s="34"/>
      <c r="RCG360" s="34"/>
      <c r="RCH360" s="34"/>
      <c r="RCI360" s="34"/>
      <c r="RCJ360" s="34"/>
      <c r="RCK360" s="34"/>
      <c r="RCL360" s="34"/>
      <c r="RCM360" s="34"/>
      <c r="RCN360" s="34"/>
      <c r="RCO360" s="34"/>
      <c r="RCP360" s="34"/>
      <c r="RCQ360" s="34"/>
      <c r="RCR360" s="34"/>
      <c r="RCS360" s="34"/>
      <c r="RCT360" s="34"/>
      <c r="RCU360" s="34"/>
      <c r="RCV360" s="34"/>
      <c r="RCW360" s="34"/>
      <c r="RCX360" s="34"/>
      <c r="RCY360" s="34"/>
      <c r="RCZ360" s="34"/>
      <c r="RDA360" s="34"/>
      <c r="RDB360" s="34"/>
      <c r="RDC360" s="34"/>
      <c r="RDD360" s="34"/>
      <c r="RDE360" s="34"/>
      <c r="RDF360" s="34"/>
      <c r="RDG360" s="34"/>
      <c r="RDH360" s="34"/>
      <c r="RDI360" s="34"/>
      <c r="RDJ360" s="34"/>
      <c r="RDK360" s="34"/>
      <c r="RDL360" s="34"/>
      <c r="RDM360" s="34"/>
      <c r="RDN360" s="34"/>
      <c r="RDO360" s="34"/>
      <c r="RDP360" s="34"/>
      <c r="RDQ360" s="34"/>
      <c r="RDR360" s="34"/>
      <c r="RDS360" s="34"/>
      <c r="RDT360" s="34"/>
      <c r="RDU360" s="34"/>
      <c r="RDV360" s="34"/>
      <c r="RDW360" s="34"/>
      <c r="RDX360" s="34"/>
      <c r="RDY360" s="34"/>
      <c r="RDZ360" s="34"/>
      <c r="REA360" s="34"/>
      <c r="REB360" s="34"/>
      <c r="REC360" s="34"/>
      <c r="RED360" s="34"/>
      <c r="REE360" s="34"/>
      <c r="REF360" s="34"/>
      <c r="REG360" s="34"/>
      <c r="REH360" s="34"/>
      <c r="REI360" s="34"/>
      <c r="REJ360" s="34"/>
      <c r="REK360" s="34"/>
      <c r="REL360" s="34"/>
      <c r="REM360" s="34"/>
      <c r="REN360" s="34"/>
      <c r="REO360" s="34"/>
      <c r="REP360" s="34"/>
      <c r="REQ360" s="34"/>
      <c r="RER360" s="34"/>
      <c r="RES360" s="34"/>
      <c r="RET360" s="34"/>
      <c r="REU360" s="34"/>
      <c r="REV360" s="34"/>
      <c r="REW360" s="34"/>
      <c r="REX360" s="34"/>
      <c r="REY360" s="34"/>
      <c r="REZ360" s="34"/>
      <c r="RFA360" s="34"/>
      <c r="RFB360" s="34"/>
      <c r="RFC360" s="34"/>
      <c r="RFD360" s="34"/>
      <c r="RFE360" s="34"/>
      <c r="RFF360" s="34"/>
      <c r="RFG360" s="34"/>
      <c r="RFH360" s="34"/>
      <c r="RFI360" s="34"/>
      <c r="RFJ360" s="34"/>
      <c r="RFK360" s="34"/>
      <c r="RFL360" s="34"/>
      <c r="RFM360" s="34"/>
      <c r="RFN360" s="34"/>
      <c r="RFO360" s="34"/>
      <c r="RFP360" s="34"/>
      <c r="RFQ360" s="34"/>
      <c r="RFR360" s="34"/>
      <c r="RFS360" s="34"/>
      <c r="RFT360" s="34"/>
      <c r="RFU360" s="34"/>
      <c r="RFV360" s="34"/>
      <c r="RFW360" s="34"/>
      <c r="RFX360" s="34"/>
      <c r="RFY360" s="34"/>
      <c r="RFZ360" s="34"/>
      <c r="RGA360" s="34"/>
      <c r="RGB360" s="34"/>
      <c r="RGC360" s="34"/>
      <c r="RGD360" s="34"/>
      <c r="RGE360" s="34"/>
      <c r="RGF360" s="34"/>
      <c r="RGG360" s="34"/>
      <c r="RGH360" s="34"/>
      <c r="RGI360" s="34"/>
      <c r="RGJ360" s="34"/>
      <c r="RGK360" s="34"/>
      <c r="RGL360" s="34"/>
      <c r="RGM360" s="34"/>
      <c r="RGN360" s="34"/>
      <c r="RGO360" s="34"/>
      <c r="RGP360" s="34"/>
      <c r="RGQ360" s="34"/>
      <c r="RGR360" s="34"/>
      <c r="RGS360" s="34"/>
      <c r="RGT360" s="34"/>
      <c r="RGU360" s="34"/>
      <c r="RGV360" s="34"/>
      <c r="RGW360" s="34"/>
      <c r="RGX360" s="34"/>
      <c r="RGY360" s="34"/>
      <c r="RGZ360" s="34"/>
      <c r="RHA360" s="34"/>
      <c r="RHB360" s="34"/>
      <c r="RHC360" s="34"/>
      <c r="RHD360" s="34"/>
      <c r="RHE360" s="34"/>
      <c r="RHF360" s="34"/>
      <c r="RHG360" s="34"/>
      <c r="RHH360" s="34"/>
      <c r="RHI360" s="34"/>
      <c r="RHJ360" s="34"/>
      <c r="RHK360" s="34"/>
      <c r="RHL360" s="34"/>
      <c r="RHM360" s="34"/>
      <c r="RHN360" s="34"/>
      <c r="RHO360" s="34"/>
      <c r="RHP360" s="34"/>
      <c r="RHQ360" s="34"/>
      <c r="RHR360" s="34"/>
      <c r="RHS360" s="34"/>
      <c r="RHT360" s="34"/>
      <c r="RHU360" s="34"/>
      <c r="RHV360" s="34"/>
      <c r="RHW360" s="34"/>
      <c r="RHX360" s="34"/>
      <c r="RHY360" s="34"/>
      <c r="RHZ360" s="34"/>
      <c r="RIA360" s="34"/>
      <c r="RIB360" s="34"/>
      <c r="RIC360" s="34"/>
      <c r="RID360" s="34"/>
      <c r="RIE360" s="34"/>
      <c r="RIF360" s="34"/>
      <c r="RIG360" s="34"/>
      <c r="RIH360" s="34"/>
      <c r="RII360" s="34"/>
      <c r="RIJ360" s="34"/>
      <c r="RIK360" s="34"/>
      <c r="RIL360" s="34"/>
      <c r="RIM360" s="34"/>
      <c r="RIN360" s="34"/>
      <c r="RIO360" s="34"/>
      <c r="RIP360" s="34"/>
      <c r="RIQ360" s="34"/>
      <c r="RIR360" s="34"/>
      <c r="RIS360" s="34"/>
      <c r="RIT360" s="34"/>
      <c r="RIU360" s="34"/>
      <c r="RIV360" s="34"/>
      <c r="RIW360" s="34"/>
      <c r="RIX360" s="34"/>
      <c r="RIY360" s="34"/>
      <c r="RIZ360" s="34"/>
      <c r="RJA360" s="34"/>
      <c r="RJB360" s="34"/>
      <c r="RJC360" s="34"/>
      <c r="RJD360" s="34"/>
      <c r="RJE360" s="34"/>
      <c r="RJF360" s="34"/>
      <c r="RJG360" s="34"/>
      <c r="RJH360" s="34"/>
      <c r="RJI360" s="34"/>
      <c r="RJJ360" s="34"/>
      <c r="RJK360" s="34"/>
      <c r="RJL360" s="34"/>
      <c r="RJM360" s="34"/>
      <c r="RJN360" s="34"/>
      <c r="RJO360" s="34"/>
      <c r="RJP360" s="34"/>
      <c r="RJQ360" s="34"/>
      <c r="RJR360" s="34"/>
      <c r="RJS360" s="34"/>
      <c r="RJT360" s="34"/>
      <c r="RJU360" s="34"/>
      <c r="RJV360" s="34"/>
      <c r="RJW360" s="34"/>
      <c r="RJX360" s="34"/>
      <c r="RJY360" s="34"/>
      <c r="RJZ360" s="34"/>
      <c r="RKA360" s="34"/>
      <c r="RKB360" s="34"/>
      <c r="RKC360" s="34"/>
      <c r="RKD360" s="34"/>
      <c r="RKE360" s="34"/>
      <c r="RKF360" s="34"/>
      <c r="RKG360" s="34"/>
      <c r="RKH360" s="34"/>
      <c r="RKI360" s="34"/>
      <c r="RKJ360" s="34"/>
      <c r="RKK360" s="34"/>
      <c r="RKL360" s="34"/>
      <c r="RKM360" s="34"/>
      <c r="RKN360" s="34"/>
      <c r="RKO360" s="34"/>
      <c r="RKP360" s="34"/>
      <c r="RKQ360" s="34"/>
      <c r="RKR360" s="34"/>
      <c r="RKS360" s="34"/>
      <c r="RKT360" s="34"/>
      <c r="RKU360" s="34"/>
      <c r="RKV360" s="34"/>
      <c r="RKW360" s="34"/>
      <c r="RKX360" s="34"/>
      <c r="RKY360" s="34"/>
      <c r="RKZ360" s="34"/>
      <c r="RLA360" s="34"/>
      <c r="RLB360" s="34"/>
      <c r="RLC360" s="34"/>
      <c r="RLD360" s="34"/>
      <c r="RLE360" s="34"/>
      <c r="RLF360" s="34"/>
      <c r="RLG360" s="34"/>
      <c r="RLH360" s="34"/>
      <c r="RLI360" s="34"/>
      <c r="RLJ360" s="34"/>
      <c r="RLK360" s="34"/>
      <c r="RLL360" s="34"/>
      <c r="RLM360" s="34"/>
      <c r="RLN360" s="34"/>
      <c r="RLO360" s="34"/>
      <c r="RLP360" s="34"/>
      <c r="RLQ360" s="34"/>
      <c r="RLR360" s="34"/>
      <c r="RLS360" s="34"/>
      <c r="RLT360" s="34"/>
      <c r="RLU360" s="34"/>
      <c r="RLV360" s="34"/>
      <c r="RLW360" s="34"/>
      <c r="RLX360" s="34"/>
      <c r="RLY360" s="34"/>
      <c r="RLZ360" s="34"/>
      <c r="RMA360" s="34"/>
      <c r="RMB360" s="34"/>
      <c r="RMC360" s="34"/>
      <c r="RMD360" s="34"/>
      <c r="RME360" s="34"/>
      <c r="RMF360" s="34"/>
      <c r="RMG360" s="34"/>
      <c r="RMH360" s="34"/>
      <c r="RMI360" s="34"/>
      <c r="RMJ360" s="34"/>
      <c r="RMK360" s="34"/>
      <c r="RML360" s="34"/>
      <c r="RMM360" s="34"/>
      <c r="RMN360" s="34"/>
      <c r="RMO360" s="34"/>
      <c r="RMP360" s="34"/>
      <c r="RMQ360" s="34"/>
      <c r="RMR360" s="34"/>
      <c r="RMS360" s="34"/>
      <c r="RMT360" s="34"/>
      <c r="RMU360" s="34"/>
      <c r="RMV360" s="34"/>
      <c r="RMW360" s="34"/>
      <c r="RMX360" s="34"/>
      <c r="RMY360" s="34"/>
      <c r="RMZ360" s="34"/>
      <c r="RNA360" s="34"/>
      <c r="RNB360" s="34"/>
      <c r="RNC360" s="34"/>
      <c r="RND360" s="34"/>
      <c r="RNE360" s="34"/>
      <c r="RNF360" s="34"/>
      <c r="RNG360" s="34"/>
      <c r="RNH360" s="34"/>
      <c r="RNI360" s="34"/>
      <c r="RNJ360" s="34"/>
      <c r="RNK360" s="34"/>
      <c r="RNL360" s="34"/>
      <c r="RNM360" s="34"/>
      <c r="RNN360" s="34"/>
      <c r="RNO360" s="34"/>
      <c r="RNP360" s="34"/>
      <c r="RNQ360" s="34"/>
      <c r="RNR360" s="34"/>
      <c r="RNS360" s="34"/>
      <c r="RNT360" s="34"/>
      <c r="RNU360" s="34"/>
      <c r="RNV360" s="34"/>
      <c r="RNW360" s="34"/>
      <c r="RNX360" s="34"/>
      <c r="RNY360" s="34"/>
      <c r="RNZ360" s="34"/>
      <c r="ROA360" s="34"/>
      <c r="ROB360" s="34"/>
      <c r="ROC360" s="34"/>
      <c r="ROD360" s="34"/>
      <c r="ROE360" s="34"/>
      <c r="ROF360" s="34"/>
      <c r="ROG360" s="34"/>
      <c r="ROH360" s="34"/>
      <c r="ROI360" s="34"/>
      <c r="ROJ360" s="34"/>
      <c r="ROK360" s="34"/>
      <c r="ROL360" s="34"/>
      <c r="ROM360" s="34"/>
      <c r="RON360" s="34"/>
      <c r="ROO360" s="34"/>
      <c r="ROP360" s="34"/>
      <c r="ROQ360" s="34"/>
      <c r="ROR360" s="34"/>
      <c r="ROS360" s="34"/>
      <c r="ROT360" s="34"/>
      <c r="ROU360" s="34"/>
      <c r="ROV360" s="34"/>
      <c r="ROW360" s="34"/>
      <c r="ROX360" s="34"/>
      <c r="ROY360" s="34"/>
      <c r="ROZ360" s="34"/>
      <c r="RPA360" s="34"/>
      <c r="RPB360" s="34"/>
      <c r="RPC360" s="34"/>
      <c r="RPD360" s="34"/>
      <c r="RPE360" s="34"/>
      <c r="RPF360" s="34"/>
      <c r="RPG360" s="34"/>
      <c r="RPH360" s="34"/>
      <c r="RPI360" s="34"/>
      <c r="RPJ360" s="34"/>
      <c r="RPK360" s="34"/>
      <c r="RPL360" s="34"/>
      <c r="RPM360" s="34"/>
      <c r="RPN360" s="34"/>
      <c r="RPO360" s="34"/>
      <c r="RPP360" s="34"/>
      <c r="RPQ360" s="34"/>
      <c r="RPR360" s="34"/>
      <c r="RPS360" s="34"/>
      <c r="RPT360" s="34"/>
      <c r="RPU360" s="34"/>
      <c r="RPV360" s="34"/>
      <c r="RPW360" s="34"/>
      <c r="RPX360" s="34"/>
      <c r="RPY360" s="34"/>
      <c r="RPZ360" s="34"/>
      <c r="RQA360" s="34"/>
      <c r="RQB360" s="34"/>
      <c r="RQC360" s="34"/>
      <c r="RQD360" s="34"/>
      <c r="RQE360" s="34"/>
      <c r="RQF360" s="34"/>
      <c r="RQG360" s="34"/>
      <c r="RQH360" s="34"/>
      <c r="RQI360" s="34"/>
      <c r="RQJ360" s="34"/>
      <c r="RQK360" s="34"/>
      <c r="RQL360" s="34"/>
      <c r="RQM360" s="34"/>
      <c r="RQN360" s="34"/>
      <c r="RQO360" s="34"/>
      <c r="RQP360" s="34"/>
      <c r="RQQ360" s="34"/>
      <c r="RQR360" s="34"/>
      <c r="RQS360" s="34"/>
      <c r="RQT360" s="34"/>
      <c r="RQU360" s="34"/>
      <c r="RQV360" s="34"/>
      <c r="RQW360" s="34"/>
      <c r="RQX360" s="34"/>
      <c r="RQY360" s="34"/>
      <c r="RQZ360" s="34"/>
      <c r="RRA360" s="34"/>
      <c r="RRB360" s="34"/>
      <c r="RRC360" s="34"/>
      <c r="RRD360" s="34"/>
      <c r="RRE360" s="34"/>
      <c r="RRF360" s="34"/>
      <c r="RRG360" s="34"/>
      <c r="RRH360" s="34"/>
      <c r="RRI360" s="34"/>
      <c r="RRJ360" s="34"/>
      <c r="RRK360" s="34"/>
      <c r="RRL360" s="34"/>
      <c r="RRM360" s="34"/>
      <c r="RRN360" s="34"/>
      <c r="RRO360" s="34"/>
      <c r="RRP360" s="34"/>
      <c r="RRQ360" s="34"/>
      <c r="RRR360" s="34"/>
      <c r="RRS360" s="34"/>
      <c r="RRT360" s="34"/>
      <c r="RRU360" s="34"/>
      <c r="RRV360" s="34"/>
      <c r="RRW360" s="34"/>
      <c r="RRX360" s="34"/>
      <c r="RRY360" s="34"/>
      <c r="RRZ360" s="34"/>
      <c r="RSA360" s="34"/>
      <c r="RSB360" s="34"/>
      <c r="RSC360" s="34"/>
      <c r="RSD360" s="34"/>
      <c r="RSE360" s="34"/>
      <c r="RSF360" s="34"/>
      <c r="RSG360" s="34"/>
      <c r="RSH360" s="34"/>
      <c r="RSI360" s="34"/>
      <c r="RSJ360" s="34"/>
      <c r="RSK360" s="34"/>
      <c r="RSL360" s="34"/>
      <c r="RSM360" s="34"/>
      <c r="RSN360" s="34"/>
      <c r="RSO360" s="34"/>
      <c r="RSP360" s="34"/>
      <c r="RSQ360" s="34"/>
      <c r="RSR360" s="34"/>
      <c r="RSS360" s="34"/>
      <c r="RST360" s="34"/>
      <c r="RSU360" s="34"/>
      <c r="RSV360" s="34"/>
      <c r="RSW360" s="34"/>
      <c r="RSX360" s="34"/>
      <c r="RSY360" s="34"/>
      <c r="RSZ360" s="34"/>
      <c r="RTA360" s="34"/>
      <c r="RTB360" s="34"/>
      <c r="RTC360" s="34"/>
      <c r="RTD360" s="34"/>
      <c r="RTE360" s="34"/>
      <c r="RTF360" s="34"/>
      <c r="RTG360" s="34"/>
      <c r="RTH360" s="34"/>
      <c r="RTI360" s="34"/>
      <c r="RTJ360" s="34"/>
      <c r="RTK360" s="34"/>
      <c r="RTL360" s="34"/>
      <c r="RTM360" s="34"/>
      <c r="RTN360" s="34"/>
      <c r="RTO360" s="34"/>
      <c r="RTP360" s="34"/>
      <c r="RTQ360" s="34"/>
      <c r="RTR360" s="34"/>
      <c r="RTS360" s="34"/>
      <c r="RTT360" s="34"/>
      <c r="RTU360" s="34"/>
      <c r="RTV360" s="34"/>
      <c r="RTW360" s="34"/>
      <c r="RTX360" s="34"/>
      <c r="RTY360" s="34"/>
      <c r="RTZ360" s="34"/>
      <c r="RUA360" s="34"/>
      <c r="RUB360" s="34"/>
      <c r="RUC360" s="34"/>
      <c r="RUD360" s="34"/>
      <c r="RUE360" s="34"/>
      <c r="RUF360" s="34"/>
      <c r="RUG360" s="34"/>
      <c r="RUH360" s="34"/>
      <c r="RUI360" s="34"/>
      <c r="RUJ360" s="34"/>
      <c r="RUK360" s="34"/>
      <c r="RUL360" s="34"/>
      <c r="RUM360" s="34"/>
      <c r="RUN360" s="34"/>
      <c r="RUO360" s="34"/>
      <c r="RUP360" s="34"/>
      <c r="RUQ360" s="34"/>
      <c r="RUR360" s="34"/>
      <c r="RUS360" s="34"/>
      <c r="RUT360" s="34"/>
      <c r="RUU360" s="34"/>
      <c r="RUV360" s="34"/>
      <c r="RUW360" s="34"/>
      <c r="RUX360" s="34"/>
      <c r="RUY360" s="34"/>
      <c r="RUZ360" s="34"/>
      <c r="RVA360" s="34"/>
      <c r="RVB360" s="34"/>
      <c r="RVC360" s="34"/>
      <c r="RVD360" s="34"/>
      <c r="RVE360" s="34"/>
      <c r="RVF360" s="34"/>
      <c r="RVG360" s="34"/>
      <c r="RVH360" s="34"/>
      <c r="RVI360" s="34"/>
      <c r="RVJ360" s="34"/>
      <c r="RVK360" s="34"/>
      <c r="RVL360" s="34"/>
      <c r="RVM360" s="34"/>
      <c r="RVN360" s="34"/>
      <c r="RVO360" s="34"/>
      <c r="RVP360" s="34"/>
      <c r="RVQ360" s="34"/>
      <c r="RVR360" s="34"/>
      <c r="RVS360" s="34"/>
      <c r="RVT360" s="34"/>
      <c r="RVU360" s="34"/>
      <c r="RVV360" s="34"/>
      <c r="RVW360" s="34"/>
      <c r="RVX360" s="34"/>
      <c r="RVY360" s="34"/>
      <c r="RVZ360" s="34"/>
      <c r="RWA360" s="34"/>
      <c r="RWB360" s="34"/>
      <c r="RWC360" s="34"/>
      <c r="RWD360" s="34"/>
      <c r="RWE360" s="34"/>
      <c r="RWF360" s="34"/>
      <c r="RWG360" s="34"/>
      <c r="RWH360" s="34"/>
      <c r="RWI360" s="34"/>
      <c r="RWJ360" s="34"/>
      <c r="RWK360" s="34"/>
      <c r="RWL360" s="34"/>
      <c r="RWM360" s="34"/>
      <c r="RWN360" s="34"/>
      <c r="RWO360" s="34"/>
      <c r="RWP360" s="34"/>
      <c r="RWQ360" s="34"/>
      <c r="RWR360" s="34"/>
      <c r="RWS360" s="34"/>
      <c r="RWT360" s="34"/>
      <c r="RWU360" s="34"/>
      <c r="RWV360" s="34"/>
      <c r="RWW360" s="34"/>
      <c r="RWX360" s="34"/>
      <c r="RWY360" s="34"/>
      <c r="RWZ360" s="34"/>
      <c r="RXA360" s="34"/>
      <c r="RXB360" s="34"/>
      <c r="RXC360" s="34"/>
      <c r="RXD360" s="34"/>
      <c r="RXE360" s="34"/>
      <c r="RXF360" s="34"/>
      <c r="RXG360" s="34"/>
      <c r="RXH360" s="34"/>
      <c r="RXI360" s="34"/>
      <c r="RXJ360" s="34"/>
      <c r="RXK360" s="34"/>
      <c r="RXL360" s="34"/>
      <c r="RXM360" s="34"/>
      <c r="RXN360" s="34"/>
      <c r="RXO360" s="34"/>
      <c r="RXP360" s="34"/>
      <c r="RXQ360" s="34"/>
      <c r="RXR360" s="34"/>
      <c r="RXS360" s="34"/>
      <c r="RXT360" s="34"/>
      <c r="RXU360" s="34"/>
      <c r="RXV360" s="34"/>
      <c r="RXW360" s="34"/>
      <c r="RXX360" s="34"/>
      <c r="RXY360" s="34"/>
      <c r="RXZ360" s="34"/>
      <c r="RYA360" s="34"/>
      <c r="RYB360" s="34"/>
      <c r="RYC360" s="34"/>
      <c r="RYD360" s="34"/>
      <c r="RYE360" s="34"/>
      <c r="RYF360" s="34"/>
      <c r="RYG360" s="34"/>
      <c r="RYH360" s="34"/>
      <c r="RYI360" s="34"/>
      <c r="RYJ360" s="34"/>
      <c r="RYK360" s="34"/>
      <c r="RYL360" s="34"/>
      <c r="RYM360" s="34"/>
      <c r="RYN360" s="34"/>
      <c r="RYO360" s="34"/>
      <c r="RYP360" s="34"/>
      <c r="RYQ360" s="34"/>
      <c r="RYR360" s="34"/>
      <c r="RYS360" s="34"/>
      <c r="RYT360" s="34"/>
      <c r="RYU360" s="34"/>
      <c r="RYV360" s="34"/>
      <c r="RYW360" s="34"/>
      <c r="RYX360" s="34"/>
      <c r="RYY360" s="34"/>
      <c r="RYZ360" s="34"/>
      <c r="RZA360" s="34"/>
      <c r="RZB360" s="34"/>
      <c r="RZC360" s="34"/>
      <c r="RZD360" s="34"/>
      <c r="RZE360" s="34"/>
      <c r="RZF360" s="34"/>
      <c r="RZG360" s="34"/>
      <c r="RZH360" s="34"/>
      <c r="RZI360" s="34"/>
      <c r="RZJ360" s="34"/>
      <c r="RZK360" s="34"/>
      <c r="RZL360" s="34"/>
      <c r="RZM360" s="34"/>
      <c r="RZN360" s="34"/>
      <c r="RZO360" s="34"/>
      <c r="RZP360" s="34"/>
      <c r="RZQ360" s="34"/>
      <c r="RZR360" s="34"/>
      <c r="RZS360" s="34"/>
      <c r="RZT360" s="34"/>
      <c r="RZU360" s="34"/>
      <c r="RZV360" s="34"/>
      <c r="RZW360" s="34"/>
      <c r="RZX360" s="34"/>
      <c r="RZY360" s="34"/>
      <c r="RZZ360" s="34"/>
      <c r="SAA360" s="34"/>
      <c r="SAB360" s="34"/>
      <c r="SAC360" s="34"/>
      <c r="SAD360" s="34"/>
      <c r="SAE360" s="34"/>
      <c r="SAF360" s="34"/>
      <c r="SAG360" s="34"/>
      <c r="SAH360" s="34"/>
      <c r="SAI360" s="34"/>
      <c r="SAJ360" s="34"/>
      <c r="SAK360" s="34"/>
      <c r="SAL360" s="34"/>
      <c r="SAM360" s="34"/>
      <c r="SAN360" s="34"/>
      <c r="SAO360" s="34"/>
      <c r="SAP360" s="34"/>
      <c r="SAQ360" s="34"/>
      <c r="SAR360" s="34"/>
      <c r="SAS360" s="34"/>
      <c r="SAT360" s="34"/>
      <c r="SAU360" s="34"/>
      <c r="SAV360" s="34"/>
      <c r="SAW360" s="34"/>
      <c r="SAX360" s="34"/>
      <c r="SAY360" s="34"/>
      <c r="SAZ360" s="34"/>
      <c r="SBA360" s="34"/>
      <c r="SBB360" s="34"/>
      <c r="SBC360" s="34"/>
      <c r="SBD360" s="34"/>
      <c r="SBE360" s="34"/>
      <c r="SBF360" s="34"/>
      <c r="SBG360" s="34"/>
      <c r="SBH360" s="34"/>
      <c r="SBI360" s="34"/>
      <c r="SBJ360" s="34"/>
      <c r="SBK360" s="34"/>
      <c r="SBL360" s="34"/>
      <c r="SBM360" s="34"/>
      <c r="SBN360" s="34"/>
      <c r="SBO360" s="34"/>
      <c r="SBP360" s="34"/>
      <c r="SBQ360" s="34"/>
      <c r="SBR360" s="34"/>
      <c r="SBS360" s="34"/>
      <c r="SBT360" s="34"/>
      <c r="SBU360" s="34"/>
      <c r="SBV360" s="34"/>
      <c r="SBW360" s="34"/>
      <c r="SBX360" s="34"/>
      <c r="SBY360" s="34"/>
      <c r="SBZ360" s="34"/>
      <c r="SCA360" s="34"/>
      <c r="SCB360" s="34"/>
      <c r="SCC360" s="34"/>
      <c r="SCD360" s="34"/>
      <c r="SCE360" s="34"/>
      <c r="SCF360" s="34"/>
      <c r="SCG360" s="34"/>
      <c r="SCH360" s="34"/>
      <c r="SCI360" s="34"/>
      <c r="SCJ360" s="34"/>
      <c r="SCK360" s="34"/>
      <c r="SCL360" s="34"/>
      <c r="SCM360" s="34"/>
      <c r="SCN360" s="34"/>
      <c r="SCO360" s="34"/>
      <c r="SCP360" s="34"/>
      <c r="SCQ360" s="34"/>
      <c r="SCR360" s="34"/>
      <c r="SCS360" s="34"/>
      <c r="SCT360" s="34"/>
      <c r="SCU360" s="34"/>
      <c r="SCV360" s="34"/>
      <c r="SCW360" s="34"/>
      <c r="SCX360" s="34"/>
      <c r="SCY360" s="34"/>
      <c r="SCZ360" s="34"/>
      <c r="SDA360" s="34"/>
      <c r="SDB360" s="34"/>
      <c r="SDC360" s="34"/>
      <c r="SDD360" s="34"/>
      <c r="SDE360" s="34"/>
      <c r="SDF360" s="34"/>
      <c r="SDG360" s="34"/>
      <c r="SDH360" s="34"/>
      <c r="SDI360" s="34"/>
      <c r="SDJ360" s="34"/>
      <c r="SDK360" s="34"/>
      <c r="SDL360" s="34"/>
      <c r="SDM360" s="34"/>
      <c r="SDN360" s="34"/>
      <c r="SDO360" s="34"/>
      <c r="SDP360" s="34"/>
      <c r="SDQ360" s="34"/>
      <c r="SDR360" s="34"/>
      <c r="SDS360" s="34"/>
      <c r="SDT360" s="34"/>
      <c r="SDU360" s="34"/>
      <c r="SDV360" s="34"/>
      <c r="SDW360" s="34"/>
      <c r="SDX360" s="34"/>
      <c r="SDY360" s="34"/>
      <c r="SDZ360" s="34"/>
      <c r="SEA360" s="34"/>
      <c r="SEB360" s="34"/>
      <c r="SEC360" s="34"/>
      <c r="SED360" s="34"/>
      <c r="SEE360" s="34"/>
      <c r="SEF360" s="34"/>
      <c r="SEG360" s="34"/>
      <c r="SEH360" s="34"/>
      <c r="SEI360" s="34"/>
      <c r="SEJ360" s="34"/>
      <c r="SEK360" s="34"/>
      <c r="SEL360" s="34"/>
      <c r="SEM360" s="34"/>
      <c r="SEN360" s="34"/>
      <c r="SEO360" s="34"/>
      <c r="SEP360" s="34"/>
      <c r="SEQ360" s="34"/>
      <c r="SER360" s="34"/>
      <c r="SES360" s="34"/>
      <c r="SET360" s="34"/>
      <c r="SEU360" s="34"/>
      <c r="SEV360" s="34"/>
      <c r="SEW360" s="34"/>
      <c r="SEX360" s="34"/>
      <c r="SEY360" s="34"/>
      <c r="SEZ360" s="34"/>
      <c r="SFA360" s="34"/>
      <c r="SFB360" s="34"/>
      <c r="SFC360" s="34"/>
      <c r="SFD360" s="34"/>
      <c r="SFE360" s="34"/>
      <c r="SFF360" s="34"/>
      <c r="SFG360" s="34"/>
      <c r="SFH360" s="34"/>
      <c r="SFI360" s="34"/>
      <c r="SFJ360" s="34"/>
      <c r="SFK360" s="34"/>
      <c r="SFL360" s="34"/>
      <c r="SFM360" s="34"/>
      <c r="SFN360" s="34"/>
      <c r="SFO360" s="34"/>
      <c r="SFP360" s="34"/>
      <c r="SFQ360" s="34"/>
      <c r="SFR360" s="34"/>
      <c r="SFS360" s="34"/>
      <c r="SFT360" s="34"/>
      <c r="SFU360" s="34"/>
      <c r="SFV360" s="34"/>
      <c r="SFW360" s="34"/>
      <c r="SFX360" s="34"/>
      <c r="SFY360" s="34"/>
      <c r="SFZ360" s="34"/>
      <c r="SGA360" s="34"/>
      <c r="SGB360" s="34"/>
      <c r="SGC360" s="34"/>
      <c r="SGD360" s="34"/>
      <c r="SGE360" s="34"/>
      <c r="SGF360" s="34"/>
      <c r="SGG360" s="34"/>
      <c r="SGH360" s="34"/>
      <c r="SGI360" s="34"/>
      <c r="SGJ360" s="34"/>
      <c r="SGK360" s="34"/>
      <c r="SGL360" s="34"/>
      <c r="SGM360" s="34"/>
      <c r="SGN360" s="34"/>
      <c r="SGO360" s="34"/>
      <c r="SGP360" s="34"/>
      <c r="SGQ360" s="34"/>
      <c r="SGR360" s="34"/>
      <c r="SGS360" s="34"/>
      <c r="SGT360" s="34"/>
      <c r="SGU360" s="34"/>
      <c r="SGV360" s="34"/>
      <c r="SGW360" s="34"/>
      <c r="SGX360" s="34"/>
      <c r="SGY360" s="34"/>
      <c r="SGZ360" s="34"/>
      <c r="SHA360" s="34"/>
      <c r="SHB360" s="34"/>
      <c r="SHC360" s="34"/>
      <c r="SHD360" s="34"/>
      <c r="SHE360" s="34"/>
      <c r="SHF360" s="34"/>
      <c r="SHG360" s="34"/>
      <c r="SHH360" s="34"/>
      <c r="SHI360" s="34"/>
      <c r="SHJ360" s="34"/>
      <c r="SHK360" s="34"/>
      <c r="SHL360" s="34"/>
      <c r="SHM360" s="34"/>
      <c r="SHN360" s="34"/>
      <c r="SHO360" s="34"/>
      <c r="SHP360" s="34"/>
      <c r="SHQ360" s="34"/>
      <c r="SHR360" s="34"/>
      <c r="SHS360" s="34"/>
      <c r="SHT360" s="34"/>
      <c r="SHU360" s="34"/>
      <c r="SHV360" s="34"/>
      <c r="SHW360" s="34"/>
      <c r="SHX360" s="34"/>
      <c r="SHY360" s="34"/>
      <c r="SHZ360" s="34"/>
      <c r="SIA360" s="34"/>
      <c r="SIB360" s="34"/>
      <c r="SIC360" s="34"/>
      <c r="SID360" s="34"/>
      <c r="SIE360" s="34"/>
      <c r="SIF360" s="34"/>
      <c r="SIG360" s="34"/>
      <c r="SIH360" s="34"/>
      <c r="SII360" s="34"/>
      <c r="SIJ360" s="34"/>
      <c r="SIK360" s="34"/>
      <c r="SIL360" s="34"/>
      <c r="SIM360" s="34"/>
      <c r="SIN360" s="34"/>
      <c r="SIO360" s="34"/>
      <c r="SIP360" s="34"/>
      <c r="SIQ360" s="34"/>
      <c r="SIR360" s="34"/>
      <c r="SIS360" s="34"/>
      <c r="SIT360" s="34"/>
      <c r="SIU360" s="34"/>
      <c r="SIV360" s="34"/>
      <c r="SIW360" s="34"/>
      <c r="SIX360" s="34"/>
      <c r="SIY360" s="34"/>
      <c r="SIZ360" s="34"/>
      <c r="SJA360" s="34"/>
      <c r="SJB360" s="34"/>
      <c r="SJC360" s="34"/>
      <c r="SJD360" s="34"/>
      <c r="SJE360" s="34"/>
      <c r="SJF360" s="34"/>
      <c r="SJG360" s="34"/>
      <c r="SJH360" s="34"/>
      <c r="SJI360" s="34"/>
      <c r="SJJ360" s="34"/>
      <c r="SJK360" s="34"/>
      <c r="SJL360" s="34"/>
      <c r="SJM360" s="34"/>
      <c r="SJN360" s="34"/>
      <c r="SJO360" s="34"/>
      <c r="SJP360" s="34"/>
      <c r="SJQ360" s="34"/>
      <c r="SJR360" s="34"/>
      <c r="SJS360" s="34"/>
      <c r="SJT360" s="34"/>
      <c r="SJU360" s="34"/>
      <c r="SJV360" s="34"/>
      <c r="SJW360" s="34"/>
      <c r="SJX360" s="34"/>
      <c r="SJY360" s="34"/>
      <c r="SJZ360" s="34"/>
      <c r="SKA360" s="34"/>
      <c r="SKB360" s="34"/>
      <c r="SKC360" s="34"/>
      <c r="SKD360" s="34"/>
      <c r="SKE360" s="34"/>
      <c r="SKF360" s="34"/>
      <c r="SKG360" s="34"/>
      <c r="SKH360" s="34"/>
      <c r="SKI360" s="34"/>
      <c r="SKJ360" s="34"/>
      <c r="SKK360" s="34"/>
      <c r="SKL360" s="34"/>
      <c r="SKM360" s="34"/>
      <c r="SKN360" s="34"/>
      <c r="SKO360" s="34"/>
      <c r="SKP360" s="34"/>
      <c r="SKQ360" s="34"/>
      <c r="SKR360" s="34"/>
      <c r="SKS360" s="34"/>
      <c r="SKT360" s="34"/>
      <c r="SKU360" s="34"/>
      <c r="SKV360" s="34"/>
      <c r="SKW360" s="34"/>
      <c r="SKX360" s="34"/>
      <c r="SKY360" s="34"/>
      <c r="SKZ360" s="34"/>
      <c r="SLA360" s="34"/>
      <c r="SLB360" s="34"/>
      <c r="SLC360" s="34"/>
      <c r="SLD360" s="34"/>
      <c r="SLE360" s="34"/>
      <c r="SLF360" s="34"/>
      <c r="SLG360" s="34"/>
      <c r="SLH360" s="34"/>
      <c r="SLI360" s="34"/>
      <c r="SLJ360" s="34"/>
      <c r="SLK360" s="34"/>
      <c r="SLL360" s="34"/>
      <c r="SLM360" s="34"/>
      <c r="SLN360" s="34"/>
      <c r="SLO360" s="34"/>
      <c r="SLP360" s="34"/>
      <c r="SLQ360" s="34"/>
      <c r="SLR360" s="34"/>
      <c r="SLS360" s="34"/>
      <c r="SLT360" s="34"/>
      <c r="SLU360" s="34"/>
      <c r="SLV360" s="34"/>
      <c r="SLW360" s="34"/>
      <c r="SLX360" s="34"/>
      <c r="SLY360" s="34"/>
      <c r="SLZ360" s="34"/>
      <c r="SMA360" s="34"/>
      <c r="SMB360" s="34"/>
      <c r="SMC360" s="34"/>
      <c r="SMD360" s="34"/>
      <c r="SME360" s="34"/>
      <c r="SMF360" s="34"/>
      <c r="SMG360" s="34"/>
      <c r="SMH360" s="34"/>
      <c r="SMI360" s="34"/>
      <c r="SMJ360" s="34"/>
      <c r="SMK360" s="34"/>
      <c r="SML360" s="34"/>
      <c r="SMM360" s="34"/>
      <c r="SMN360" s="34"/>
      <c r="SMO360" s="34"/>
      <c r="SMP360" s="34"/>
      <c r="SMQ360" s="34"/>
      <c r="SMR360" s="34"/>
      <c r="SMS360" s="34"/>
      <c r="SMT360" s="34"/>
      <c r="SMU360" s="34"/>
      <c r="SMV360" s="34"/>
      <c r="SMW360" s="34"/>
      <c r="SMX360" s="34"/>
      <c r="SMY360" s="34"/>
      <c r="SMZ360" s="34"/>
      <c r="SNA360" s="34"/>
      <c r="SNB360" s="34"/>
      <c r="SNC360" s="34"/>
      <c r="SND360" s="34"/>
      <c r="SNE360" s="34"/>
      <c r="SNF360" s="34"/>
      <c r="SNG360" s="34"/>
      <c r="SNH360" s="34"/>
      <c r="SNI360" s="34"/>
      <c r="SNJ360" s="34"/>
      <c r="SNK360" s="34"/>
      <c r="SNL360" s="34"/>
      <c r="SNM360" s="34"/>
      <c r="SNN360" s="34"/>
      <c r="SNO360" s="34"/>
      <c r="SNP360" s="34"/>
      <c r="SNQ360" s="34"/>
      <c r="SNR360" s="34"/>
      <c r="SNS360" s="34"/>
      <c r="SNT360" s="34"/>
      <c r="SNU360" s="34"/>
      <c r="SNV360" s="34"/>
      <c r="SNW360" s="34"/>
      <c r="SNX360" s="34"/>
      <c r="SNY360" s="34"/>
      <c r="SNZ360" s="34"/>
      <c r="SOA360" s="34"/>
      <c r="SOB360" s="34"/>
      <c r="SOC360" s="34"/>
      <c r="SOD360" s="34"/>
      <c r="SOE360" s="34"/>
      <c r="SOF360" s="34"/>
      <c r="SOG360" s="34"/>
      <c r="SOH360" s="34"/>
      <c r="SOI360" s="34"/>
      <c r="SOJ360" s="34"/>
      <c r="SOK360" s="34"/>
      <c r="SOL360" s="34"/>
      <c r="SOM360" s="34"/>
      <c r="SON360" s="34"/>
      <c r="SOO360" s="34"/>
      <c r="SOP360" s="34"/>
      <c r="SOQ360" s="34"/>
      <c r="SOR360" s="34"/>
      <c r="SOS360" s="34"/>
      <c r="SOT360" s="34"/>
      <c r="SOU360" s="34"/>
      <c r="SOV360" s="34"/>
      <c r="SOW360" s="34"/>
      <c r="SOX360" s="34"/>
      <c r="SOY360" s="34"/>
      <c r="SOZ360" s="34"/>
      <c r="SPA360" s="34"/>
      <c r="SPB360" s="34"/>
      <c r="SPC360" s="34"/>
      <c r="SPD360" s="34"/>
      <c r="SPE360" s="34"/>
      <c r="SPF360" s="34"/>
      <c r="SPG360" s="34"/>
      <c r="SPH360" s="34"/>
      <c r="SPI360" s="34"/>
      <c r="SPJ360" s="34"/>
      <c r="SPK360" s="34"/>
      <c r="SPL360" s="34"/>
      <c r="SPM360" s="34"/>
      <c r="SPN360" s="34"/>
      <c r="SPO360" s="34"/>
      <c r="SPP360" s="34"/>
      <c r="SPQ360" s="34"/>
      <c r="SPR360" s="34"/>
      <c r="SPS360" s="34"/>
      <c r="SPT360" s="34"/>
      <c r="SPU360" s="34"/>
      <c r="SPV360" s="34"/>
      <c r="SPW360" s="34"/>
      <c r="SPX360" s="34"/>
      <c r="SPY360" s="34"/>
      <c r="SPZ360" s="34"/>
      <c r="SQA360" s="34"/>
      <c r="SQB360" s="34"/>
      <c r="SQC360" s="34"/>
      <c r="SQD360" s="34"/>
      <c r="SQE360" s="34"/>
      <c r="SQF360" s="34"/>
      <c r="SQG360" s="34"/>
      <c r="SQH360" s="34"/>
      <c r="SQI360" s="34"/>
      <c r="SQJ360" s="34"/>
      <c r="SQK360" s="34"/>
      <c r="SQL360" s="34"/>
      <c r="SQM360" s="34"/>
      <c r="SQN360" s="34"/>
      <c r="SQO360" s="34"/>
      <c r="SQP360" s="34"/>
      <c r="SQQ360" s="34"/>
      <c r="SQR360" s="34"/>
      <c r="SQS360" s="34"/>
      <c r="SQT360" s="34"/>
      <c r="SQU360" s="34"/>
      <c r="SQV360" s="34"/>
      <c r="SQW360" s="34"/>
      <c r="SQX360" s="34"/>
      <c r="SQY360" s="34"/>
      <c r="SQZ360" s="34"/>
      <c r="SRA360" s="34"/>
      <c r="SRB360" s="34"/>
      <c r="SRC360" s="34"/>
      <c r="SRD360" s="34"/>
      <c r="SRE360" s="34"/>
      <c r="SRF360" s="34"/>
      <c r="SRG360" s="34"/>
      <c r="SRH360" s="34"/>
      <c r="SRI360" s="34"/>
      <c r="SRJ360" s="34"/>
      <c r="SRK360" s="34"/>
      <c r="SRL360" s="34"/>
      <c r="SRM360" s="34"/>
      <c r="SRN360" s="34"/>
      <c r="SRO360" s="34"/>
      <c r="SRP360" s="34"/>
      <c r="SRQ360" s="34"/>
      <c r="SRR360" s="34"/>
      <c r="SRS360" s="34"/>
      <c r="SRT360" s="34"/>
      <c r="SRU360" s="34"/>
      <c r="SRV360" s="34"/>
      <c r="SRW360" s="34"/>
      <c r="SRX360" s="34"/>
      <c r="SRY360" s="34"/>
      <c r="SRZ360" s="34"/>
      <c r="SSA360" s="34"/>
      <c r="SSB360" s="34"/>
      <c r="SSC360" s="34"/>
      <c r="SSD360" s="34"/>
      <c r="SSE360" s="34"/>
      <c r="SSF360" s="34"/>
      <c r="SSG360" s="34"/>
      <c r="SSH360" s="34"/>
      <c r="SSI360" s="34"/>
      <c r="SSJ360" s="34"/>
      <c r="SSK360" s="34"/>
      <c r="SSL360" s="34"/>
      <c r="SSM360" s="34"/>
      <c r="SSN360" s="34"/>
      <c r="SSO360" s="34"/>
      <c r="SSP360" s="34"/>
      <c r="SSQ360" s="34"/>
      <c r="SSR360" s="34"/>
      <c r="SSS360" s="34"/>
      <c r="SST360" s="34"/>
      <c r="SSU360" s="34"/>
      <c r="SSV360" s="34"/>
      <c r="SSW360" s="34"/>
      <c r="SSX360" s="34"/>
      <c r="SSY360" s="34"/>
      <c r="SSZ360" s="34"/>
      <c r="STA360" s="34"/>
      <c r="STB360" s="34"/>
      <c r="STC360" s="34"/>
      <c r="STD360" s="34"/>
      <c r="STE360" s="34"/>
      <c r="STF360" s="34"/>
      <c r="STG360" s="34"/>
      <c r="STH360" s="34"/>
      <c r="STI360" s="34"/>
      <c r="STJ360" s="34"/>
      <c r="STK360" s="34"/>
      <c r="STL360" s="34"/>
      <c r="STM360" s="34"/>
      <c r="STN360" s="34"/>
      <c r="STO360" s="34"/>
      <c r="STP360" s="34"/>
      <c r="STQ360" s="34"/>
      <c r="STR360" s="34"/>
      <c r="STS360" s="34"/>
      <c r="STT360" s="34"/>
      <c r="STU360" s="34"/>
      <c r="STV360" s="34"/>
      <c r="STW360" s="34"/>
      <c r="STX360" s="34"/>
      <c r="STY360" s="34"/>
      <c r="STZ360" s="34"/>
      <c r="SUA360" s="34"/>
      <c r="SUB360" s="34"/>
      <c r="SUC360" s="34"/>
      <c r="SUD360" s="34"/>
      <c r="SUE360" s="34"/>
      <c r="SUF360" s="34"/>
      <c r="SUG360" s="34"/>
      <c r="SUH360" s="34"/>
      <c r="SUI360" s="34"/>
      <c r="SUJ360" s="34"/>
      <c r="SUK360" s="34"/>
      <c r="SUL360" s="34"/>
      <c r="SUM360" s="34"/>
      <c r="SUN360" s="34"/>
      <c r="SUO360" s="34"/>
      <c r="SUP360" s="34"/>
      <c r="SUQ360" s="34"/>
      <c r="SUR360" s="34"/>
      <c r="SUS360" s="34"/>
      <c r="SUT360" s="34"/>
      <c r="SUU360" s="34"/>
      <c r="SUV360" s="34"/>
      <c r="SUW360" s="34"/>
      <c r="SUX360" s="34"/>
      <c r="SUY360" s="34"/>
      <c r="SUZ360" s="34"/>
      <c r="SVA360" s="34"/>
      <c r="SVB360" s="34"/>
      <c r="SVC360" s="34"/>
      <c r="SVD360" s="34"/>
      <c r="SVE360" s="34"/>
      <c r="SVF360" s="34"/>
      <c r="SVG360" s="34"/>
      <c r="SVH360" s="34"/>
      <c r="SVI360" s="34"/>
      <c r="SVJ360" s="34"/>
      <c r="SVK360" s="34"/>
      <c r="SVL360" s="34"/>
      <c r="SVM360" s="34"/>
      <c r="SVN360" s="34"/>
      <c r="SVO360" s="34"/>
      <c r="SVP360" s="34"/>
      <c r="SVQ360" s="34"/>
      <c r="SVR360" s="34"/>
      <c r="SVS360" s="34"/>
      <c r="SVT360" s="34"/>
      <c r="SVU360" s="34"/>
      <c r="SVV360" s="34"/>
      <c r="SVW360" s="34"/>
      <c r="SVX360" s="34"/>
      <c r="SVY360" s="34"/>
      <c r="SVZ360" s="34"/>
      <c r="SWA360" s="34"/>
      <c r="SWB360" s="34"/>
      <c r="SWC360" s="34"/>
      <c r="SWD360" s="34"/>
      <c r="SWE360" s="34"/>
      <c r="SWF360" s="34"/>
      <c r="SWG360" s="34"/>
      <c r="SWH360" s="34"/>
      <c r="SWI360" s="34"/>
      <c r="SWJ360" s="34"/>
      <c r="SWK360" s="34"/>
      <c r="SWL360" s="34"/>
      <c r="SWM360" s="34"/>
      <c r="SWN360" s="34"/>
      <c r="SWO360" s="34"/>
      <c r="SWP360" s="34"/>
      <c r="SWQ360" s="34"/>
      <c r="SWR360" s="34"/>
      <c r="SWS360" s="34"/>
      <c r="SWT360" s="34"/>
      <c r="SWU360" s="34"/>
      <c r="SWV360" s="34"/>
      <c r="SWW360" s="34"/>
      <c r="SWX360" s="34"/>
      <c r="SWY360" s="34"/>
      <c r="SWZ360" s="34"/>
      <c r="SXA360" s="34"/>
      <c r="SXB360" s="34"/>
      <c r="SXC360" s="34"/>
      <c r="SXD360" s="34"/>
      <c r="SXE360" s="34"/>
      <c r="SXF360" s="34"/>
      <c r="SXG360" s="34"/>
      <c r="SXH360" s="34"/>
      <c r="SXI360" s="34"/>
      <c r="SXJ360" s="34"/>
      <c r="SXK360" s="34"/>
      <c r="SXL360" s="34"/>
      <c r="SXM360" s="34"/>
      <c r="SXN360" s="34"/>
      <c r="SXO360" s="34"/>
      <c r="SXP360" s="34"/>
      <c r="SXQ360" s="34"/>
      <c r="SXR360" s="34"/>
      <c r="SXS360" s="34"/>
      <c r="SXT360" s="34"/>
      <c r="SXU360" s="34"/>
      <c r="SXV360" s="34"/>
      <c r="SXW360" s="34"/>
      <c r="SXX360" s="34"/>
      <c r="SXY360" s="34"/>
      <c r="SXZ360" s="34"/>
      <c r="SYA360" s="34"/>
      <c r="SYB360" s="34"/>
      <c r="SYC360" s="34"/>
      <c r="SYD360" s="34"/>
      <c r="SYE360" s="34"/>
      <c r="SYF360" s="34"/>
      <c r="SYG360" s="34"/>
      <c r="SYH360" s="34"/>
      <c r="SYI360" s="34"/>
      <c r="SYJ360" s="34"/>
      <c r="SYK360" s="34"/>
      <c r="SYL360" s="34"/>
      <c r="SYM360" s="34"/>
      <c r="SYN360" s="34"/>
      <c r="SYO360" s="34"/>
      <c r="SYP360" s="34"/>
      <c r="SYQ360" s="34"/>
      <c r="SYR360" s="34"/>
      <c r="SYS360" s="34"/>
      <c r="SYT360" s="34"/>
      <c r="SYU360" s="34"/>
      <c r="SYV360" s="34"/>
      <c r="SYW360" s="34"/>
      <c r="SYX360" s="34"/>
      <c r="SYY360" s="34"/>
      <c r="SYZ360" s="34"/>
      <c r="SZA360" s="34"/>
      <c r="SZB360" s="34"/>
      <c r="SZC360" s="34"/>
      <c r="SZD360" s="34"/>
      <c r="SZE360" s="34"/>
      <c r="SZF360" s="34"/>
      <c r="SZG360" s="34"/>
      <c r="SZH360" s="34"/>
      <c r="SZI360" s="34"/>
      <c r="SZJ360" s="34"/>
      <c r="SZK360" s="34"/>
      <c r="SZL360" s="34"/>
      <c r="SZM360" s="34"/>
      <c r="SZN360" s="34"/>
      <c r="SZO360" s="34"/>
      <c r="SZP360" s="34"/>
      <c r="SZQ360" s="34"/>
      <c r="SZR360" s="34"/>
      <c r="SZS360" s="34"/>
      <c r="SZT360" s="34"/>
      <c r="SZU360" s="34"/>
      <c r="SZV360" s="34"/>
      <c r="SZW360" s="34"/>
      <c r="SZX360" s="34"/>
      <c r="SZY360" s="34"/>
      <c r="SZZ360" s="34"/>
      <c r="TAA360" s="34"/>
      <c r="TAB360" s="34"/>
      <c r="TAC360" s="34"/>
      <c r="TAD360" s="34"/>
      <c r="TAE360" s="34"/>
      <c r="TAF360" s="34"/>
      <c r="TAG360" s="34"/>
      <c r="TAH360" s="34"/>
      <c r="TAI360" s="34"/>
      <c r="TAJ360" s="34"/>
      <c r="TAK360" s="34"/>
      <c r="TAL360" s="34"/>
      <c r="TAM360" s="34"/>
      <c r="TAN360" s="34"/>
      <c r="TAO360" s="34"/>
      <c r="TAP360" s="34"/>
      <c r="TAQ360" s="34"/>
      <c r="TAR360" s="34"/>
      <c r="TAS360" s="34"/>
      <c r="TAT360" s="34"/>
      <c r="TAU360" s="34"/>
      <c r="TAV360" s="34"/>
      <c r="TAW360" s="34"/>
      <c r="TAX360" s="34"/>
      <c r="TAY360" s="34"/>
      <c r="TAZ360" s="34"/>
      <c r="TBA360" s="34"/>
      <c r="TBB360" s="34"/>
      <c r="TBC360" s="34"/>
      <c r="TBD360" s="34"/>
      <c r="TBE360" s="34"/>
      <c r="TBF360" s="34"/>
      <c r="TBG360" s="34"/>
      <c r="TBH360" s="34"/>
      <c r="TBI360" s="34"/>
      <c r="TBJ360" s="34"/>
      <c r="TBK360" s="34"/>
      <c r="TBL360" s="34"/>
      <c r="TBM360" s="34"/>
      <c r="TBN360" s="34"/>
      <c r="TBO360" s="34"/>
      <c r="TBP360" s="34"/>
      <c r="TBQ360" s="34"/>
      <c r="TBR360" s="34"/>
      <c r="TBS360" s="34"/>
      <c r="TBT360" s="34"/>
      <c r="TBU360" s="34"/>
      <c r="TBV360" s="34"/>
      <c r="TBW360" s="34"/>
      <c r="TBX360" s="34"/>
      <c r="TBY360" s="34"/>
      <c r="TBZ360" s="34"/>
      <c r="TCA360" s="34"/>
      <c r="TCB360" s="34"/>
      <c r="TCC360" s="34"/>
      <c r="TCD360" s="34"/>
      <c r="TCE360" s="34"/>
      <c r="TCF360" s="34"/>
      <c r="TCG360" s="34"/>
      <c r="TCH360" s="34"/>
      <c r="TCI360" s="34"/>
      <c r="TCJ360" s="34"/>
      <c r="TCK360" s="34"/>
      <c r="TCL360" s="34"/>
      <c r="TCM360" s="34"/>
      <c r="TCN360" s="34"/>
      <c r="TCO360" s="34"/>
      <c r="TCP360" s="34"/>
      <c r="TCQ360" s="34"/>
      <c r="TCR360" s="34"/>
      <c r="TCS360" s="34"/>
      <c r="TCT360" s="34"/>
      <c r="TCU360" s="34"/>
      <c r="TCV360" s="34"/>
      <c r="TCW360" s="34"/>
      <c r="TCX360" s="34"/>
      <c r="TCY360" s="34"/>
      <c r="TCZ360" s="34"/>
      <c r="TDA360" s="34"/>
      <c r="TDB360" s="34"/>
      <c r="TDC360" s="34"/>
      <c r="TDD360" s="34"/>
      <c r="TDE360" s="34"/>
      <c r="TDF360" s="34"/>
      <c r="TDG360" s="34"/>
      <c r="TDH360" s="34"/>
      <c r="TDI360" s="34"/>
      <c r="TDJ360" s="34"/>
      <c r="TDK360" s="34"/>
      <c r="TDL360" s="34"/>
      <c r="TDM360" s="34"/>
      <c r="TDN360" s="34"/>
      <c r="TDO360" s="34"/>
      <c r="TDP360" s="34"/>
      <c r="TDQ360" s="34"/>
      <c r="TDR360" s="34"/>
      <c r="TDS360" s="34"/>
      <c r="TDT360" s="34"/>
      <c r="TDU360" s="34"/>
      <c r="TDV360" s="34"/>
      <c r="TDW360" s="34"/>
      <c r="TDX360" s="34"/>
      <c r="TDY360" s="34"/>
      <c r="TDZ360" s="34"/>
      <c r="TEA360" s="34"/>
      <c r="TEB360" s="34"/>
      <c r="TEC360" s="34"/>
      <c r="TED360" s="34"/>
      <c r="TEE360" s="34"/>
      <c r="TEF360" s="34"/>
      <c r="TEG360" s="34"/>
      <c r="TEH360" s="34"/>
      <c r="TEI360" s="34"/>
      <c r="TEJ360" s="34"/>
      <c r="TEK360" s="34"/>
      <c r="TEL360" s="34"/>
      <c r="TEM360" s="34"/>
      <c r="TEN360" s="34"/>
      <c r="TEO360" s="34"/>
      <c r="TEP360" s="34"/>
      <c r="TEQ360" s="34"/>
      <c r="TER360" s="34"/>
      <c r="TES360" s="34"/>
      <c r="TET360" s="34"/>
      <c r="TEU360" s="34"/>
      <c r="TEV360" s="34"/>
      <c r="TEW360" s="34"/>
      <c r="TEX360" s="34"/>
      <c r="TEY360" s="34"/>
      <c r="TEZ360" s="34"/>
      <c r="TFA360" s="34"/>
      <c r="TFB360" s="34"/>
      <c r="TFC360" s="34"/>
      <c r="TFD360" s="34"/>
      <c r="TFE360" s="34"/>
      <c r="TFF360" s="34"/>
      <c r="TFG360" s="34"/>
      <c r="TFH360" s="34"/>
      <c r="TFI360" s="34"/>
      <c r="TFJ360" s="34"/>
      <c r="TFK360" s="34"/>
      <c r="TFL360" s="34"/>
      <c r="TFM360" s="34"/>
      <c r="TFN360" s="34"/>
      <c r="TFO360" s="34"/>
      <c r="TFP360" s="34"/>
      <c r="TFQ360" s="34"/>
      <c r="TFR360" s="34"/>
      <c r="TFS360" s="34"/>
      <c r="TFT360" s="34"/>
      <c r="TFU360" s="34"/>
      <c r="TFV360" s="34"/>
      <c r="TFW360" s="34"/>
      <c r="TFX360" s="34"/>
      <c r="TFY360" s="34"/>
      <c r="TFZ360" s="34"/>
      <c r="TGA360" s="34"/>
      <c r="TGB360" s="34"/>
      <c r="TGC360" s="34"/>
      <c r="TGD360" s="34"/>
      <c r="TGE360" s="34"/>
      <c r="TGF360" s="34"/>
      <c r="TGG360" s="34"/>
      <c r="TGH360" s="34"/>
      <c r="TGI360" s="34"/>
      <c r="TGJ360" s="34"/>
      <c r="TGK360" s="34"/>
      <c r="TGL360" s="34"/>
      <c r="TGM360" s="34"/>
      <c r="TGN360" s="34"/>
      <c r="TGO360" s="34"/>
      <c r="TGP360" s="34"/>
      <c r="TGQ360" s="34"/>
      <c r="TGR360" s="34"/>
      <c r="TGS360" s="34"/>
      <c r="TGT360" s="34"/>
      <c r="TGU360" s="34"/>
      <c r="TGV360" s="34"/>
      <c r="TGW360" s="34"/>
      <c r="TGX360" s="34"/>
      <c r="TGY360" s="34"/>
      <c r="TGZ360" s="34"/>
      <c r="THA360" s="34"/>
      <c r="THB360" s="34"/>
      <c r="THC360" s="34"/>
      <c r="THD360" s="34"/>
      <c r="THE360" s="34"/>
      <c r="THF360" s="34"/>
      <c r="THG360" s="34"/>
      <c r="THH360" s="34"/>
      <c r="THI360" s="34"/>
      <c r="THJ360" s="34"/>
      <c r="THK360" s="34"/>
      <c r="THL360" s="34"/>
      <c r="THM360" s="34"/>
      <c r="THN360" s="34"/>
      <c r="THO360" s="34"/>
      <c r="THP360" s="34"/>
      <c r="THQ360" s="34"/>
      <c r="THR360" s="34"/>
      <c r="THS360" s="34"/>
      <c r="THT360" s="34"/>
      <c r="THU360" s="34"/>
      <c r="THV360" s="34"/>
      <c r="THW360" s="34"/>
      <c r="THX360" s="34"/>
      <c r="THY360" s="34"/>
      <c r="THZ360" s="34"/>
      <c r="TIA360" s="34"/>
      <c r="TIB360" s="34"/>
      <c r="TIC360" s="34"/>
      <c r="TID360" s="34"/>
      <c r="TIE360" s="34"/>
      <c r="TIF360" s="34"/>
      <c r="TIG360" s="34"/>
      <c r="TIH360" s="34"/>
      <c r="TII360" s="34"/>
      <c r="TIJ360" s="34"/>
      <c r="TIK360" s="34"/>
      <c r="TIL360" s="34"/>
      <c r="TIM360" s="34"/>
      <c r="TIN360" s="34"/>
      <c r="TIO360" s="34"/>
      <c r="TIP360" s="34"/>
      <c r="TIQ360" s="34"/>
      <c r="TIR360" s="34"/>
      <c r="TIS360" s="34"/>
      <c r="TIT360" s="34"/>
      <c r="TIU360" s="34"/>
      <c r="TIV360" s="34"/>
      <c r="TIW360" s="34"/>
      <c r="TIX360" s="34"/>
      <c r="TIY360" s="34"/>
      <c r="TIZ360" s="34"/>
      <c r="TJA360" s="34"/>
      <c r="TJB360" s="34"/>
      <c r="TJC360" s="34"/>
      <c r="TJD360" s="34"/>
      <c r="TJE360" s="34"/>
      <c r="TJF360" s="34"/>
      <c r="TJG360" s="34"/>
      <c r="TJH360" s="34"/>
      <c r="TJI360" s="34"/>
      <c r="TJJ360" s="34"/>
      <c r="TJK360" s="34"/>
      <c r="TJL360" s="34"/>
      <c r="TJM360" s="34"/>
      <c r="TJN360" s="34"/>
      <c r="TJO360" s="34"/>
      <c r="TJP360" s="34"/>
      <c r="TJQ360" s="34"/>
      <c r="TJR360" s="34"/>
      <c r="TJS360" s="34"/>
      <c r="TJT360" s="34"/>
      <c r="TJU360" s="34"/>
      <c r="TJV360" s="34"/>
      <c r="TJW360" s="34"/>
      <c r="TJX360" s="34"/>
      <c r="TJY360" s="34"/>
      <c r="TJZ360" s="34"/>
      <c r="TKA360" s="34"/>
      <c r="TKB360" s="34"/>
      <c r="TKC360" s="34"/>
      <c r="TKD360" s="34"/>
      <c r="TKE360" s="34"/>
      <c r="TKF360" s="34"/>
      <c r="TKG360" s="34"/>
      <c r="TKH360" s="34"/>
      <c r="TKI360" s="34"/>
      <c r="TKJ360" s="34"/>
      <c r="TKK360" s="34"/>
      <c r="TKL360" s="34"/>
      <c r="TKM360" s="34"/>
      <c r="TKN360" s="34"/>
      <c r="TKO360" s="34"/>
      <c r="TKP360" s="34"/>
      <c r="TKQ360" s="34"/>
      <c r="TKR360" s="34"/>
      <c r="TKS360" s="34"/>
      <c r="TKT360" s="34"/>
      <c r="TKU360" s="34"/>
      <c r="TKV360" s="34"/>
      <c r="TKW360" s="34"/>
      <c r="TKX360" s="34"/>
      <c r="TKY360" s="34"/>
      <c r="TKZ360" s="34"/>
      <c r="TLA360" s="34"/>
      <c r="TLB360" s="34"/>
      <c r="TLC360" s="34"/>
      <c r="TLD360" s="34"/>
      <c r="TLE360" s="34"/>
      <c r="TLF360" s="34"/>
      <c r="TLG360" s="34"/>
      <c r="TLH360" s="34"/>
      <c r="TLI360" s="34"/>
      <c r="TLJ360" s="34"/>
      <c r="TLK360" s="34"/>
      <c r="TLL360" s="34"/>
      <c r="TLM360" s="34"/>
      <c r="TLN360" s="34"/>
      <c r="TLO360" s="34"/>
      <c r="TLP360" s="34"/>
      <c r="TLQ360" s="34"/>
      <c r="TLR360" s="34"/>
      <c r="TLS360" s="34"/>
      <c r="TLT360" s="34"/>
      <c r="TLU360" s="34"/>
      <c r="TLV360" s="34"/>
      <c r="TLW360" s="34"/>
      <c r="TLX360" s="34"/>
      <c r="TLY360" s="34"/>
      <c r="TLZ360" s="34"/>
      <c r="TMA360" s="34"/>
      <c r="TMB360" s="34"/>
      <c r="TMC360" s="34"/>
      <c r="TMD360" s="34"/>
      <c r="TME360" s="34"/>
      <c r="TMF360" s="34"/>
      <c r="TMG360" s="34"/>
      <c r="TMH360" s="34"/>
      <c r="TMI360" s="34"/>
      <c r="TMJ360" s="34"/>
      <c r="TMK360" s="34"/>
      <c r="TML360" s="34"/>
      <c r="TMM360" s="34"/>
      <c r="TMN360" s="34"/>
      <c r="TMO360" s="34"/>
      <c r="TMP360" s="34"/>
      <c r="TMQ360" s="34"/>
      <c r="TMR360" s="34"/>
      <c r="TMS360" s="34"/>
      <c r="TMT360" s="34"/>
      <c r="TMU360" s="34"/>
      <c r="TMV360" s="34"/>
      <c r="TMW360" s="34"/>
      <c r="TMX360" s="34"/>
      <c r="TMY360" s="34"/>
      <c r="TMZ360" s="34"/>
      <c r="TNA360" s="34"/>
      <c r="TNB360" s="34"/>
      <c r="TNC360" s="34"/>
      <c r="TND360" s="34"/>
      <c r="TNE360" s="34"/>
      <c r="TNF360" s="34"/>
      <c r="TNG360" s="34"/>
      <c r="TNH360" s="34"/>
      <c r="TNI360" s="34"/>
      <c r="TNJ360" s="34"/>
      <c r="TNK360" s="34"/>
      <c r="TNL360" s="34"/>
      <c r="TNM360" s="34"/>
      <c r="TNN360" s="34"/>
      <c r="TNO360" s="34"/>
      <c r="TNP360" s="34"/>
      <c r="TNQ360" s="34"/>
      <c r="TNR360" s="34"/>
      <c r="TNS360" s="34"/>
      <c r="TNT360" s="34"/>
      <c r="TNU360" s="34"/>
      <c r="TNV360" s="34"/>
      <c r="TNW360" s="34"/>
      <c r="TNX360" s="34"/>
      <c r="TNY360" s="34"/>
      <c r="TNZ360" s="34"/>
      <c r="TOA360" s="34"/>
      <c r="TOB360" s="34"/>
      <c r="TOC360" s="34"/>
      <c r="TOD360" s="34"/>
      <c r="TOE360" s="34"/>
      <c r="TOF360" s="34"/>
      <c r="TOG360" s="34"/>
      <c r="TOH360" s="34"/>
      <c r="TOI360" s="34"/>
      <c r="TOJ360" s="34"/>
      <c r="TOK360" s="34"/>
      <c r="TOL360" s="34"/>
      <c r="TOM360" s="34"/>
      <c r="TON360" s="34"/>
      <c r="TOO360" s="34"/>
      <c r="TOP360" s="34"/>
      <c r="TOQ360" s="34"/>
      <c r="TOR360" s="34"/>
      <c r="TOS360" s="34"/>
      <c r="TOT360" s="34"/>
      <c r="TOU360" s="34"/>
      <c r="TOV360" s="34"/>
      <c r="TOW360" s="34"/>
      <c r="TOX360" s="34"/>
      <c r="TOY360" s="34"/>
      <c r="TOZ360" s="34"/>
      <c r="TPA360" s="34"/>
      <c r="TPB360" s="34"/>
      <c r="TPC360" s="34"/>
      <c r="TPD360" s="34"/>
      <c r="TPE360" s="34"/>
      <c r="TPF360" s="34"/>
      <c r="TPG360" s="34"/>
      <c r="TPH360" s="34"/>
      <c r="TPI360" s="34"/>
      <c r="TPJ360" s="34"/>
      <c r="TPK360" s="34"/>
      <c r="TPL360" s="34"/>
      <c r="TPM360" s="34"/>
      <c r="TPN360" s="34"/>
      <c r="TPO360" s="34"/>
      <c r="TPP360" s="34"/>
      <c r="TPQ360" s="34"/>
      <c r="TPR360" s="34"/>
      <c r="TPS360" s="34"/>
      <c r="TPT360" s="34"/>
      <c r="TPU360" s="34"/>
      <c r="TPV360" s="34"/>
      <c r="TPW360" s="34"/>
      <c r="TPX360" s="34"/>
      <c r="TPY360" s="34"/>
      <c r="TPZ360" s="34"/>
      <c r="TQA360" s="34"/>
      <c r="TQB360" s="34"/>
      <c r="TQC360" s="34"/>
      <c r="TQD360" s="34"/>
      <c r="TQE360" s="34"/>
      <c r="TQF360" s="34"/>
      <c r="TQG360" s="34"/>
      <c r="TQH360" s="34"/>
      <c r="TQI360" s="34"/>
      <c r="TQJ360" s="34"/>
      <c r="TQK360" s="34"/>
      <c r="TQL360" s="34"/>
      <c r="TQM360" s="34"/>
      <c r="TQN360" s="34"/>
      <c r="TQO360" s="34"/>
      <c r="TQP360" s="34"/>
      <c r="TQQ360" s="34"/>
      <c r="TQR360" s="34"/>
      <c r="TQS360" s="34"/>
      <c r="TQT360" s="34"/>
      <c r="TQU360" s="34"/>
      <c r="TQV360" s="34"/>
      <c r="TQW360" s="34"/>
      <c r="TQX360" s="34"/>
      <c r="TQY360" s="34"/>
      <c r="TQZ360" s="34"/>
      <c r="TRA360" s="34"/>
      <c r="TRB360" s="34"/>
      <c r="TRC360" s="34"/>
      <c r="TRD360" s="34"/>
      <c r="TRE360" s="34"/>
      <c r="TRF360" s="34"/>
      <c r="TRG360" s="34"/>
      <c r="TRH360" s="34"/>
      <c r="TRI360" s="34"/>
      <c r="TRJ360" s="34"/>
      <c r="TRK360" s="34"/>
      <c r="TRL360" s="34"/>
      <c r="TRM360" s="34"/>
      <c r="TRN360" s="34"/>
      <c r="TRO360" s="34"/>
      <c r="TRP360" s="34"/>
      <c r="TRQ360" s="34"/>
      <c r="TRR360" s="34"/>
      <c r="TRS360" s="34"/>
      <c r="TRT360" s="34"/>
      <c r="TRU360" s="34"/>
      <c r="TRV360" s="34"/>
      <c r="TRW360" s="34"/>
      <c r="TRX360" s="34"/>
      <c r="TRY360" s="34"/>
      <c r="TRZ360" s="34"/>
      <c r="TSA360" s="34"/>
      <c r="TSB360" s="34"/>
      <c r="TSC360" s="34"/>
      <c r="TSD360" s="34"/>
      <c r="TSE360" s="34"/>
      <c r="TSF360" s="34"/>
      <c r="TSG360" s="34"/>
      <c r="TSH360" s="34"/>
      <c r="TSI360" s="34"/>
      <c r="TSJ360" s="34"/>
      <c r="TSK360" s="34"/>
      <c r="TSL360" s="34"/>
      <c r="TSM360" s="34"/>
      <c r="TSN360" s="34"/>
      <c r="TSO360" s="34"/>
      <c r="TSP360" s="34"/>
      <c r="TSQ360" s="34"/>
      <c r="TSR360" s="34"/>
      <c r="TSS360" s="34"/>
      <c r="TST360" s="34"/>
      <c r="TSU360" s="34"/>
      <c r="TSV360" s="34"/>
      <c r="TSW360" s="34"/>
      <c r="TSX360" s="34"/>
      <c r="TSY360" s="34"/>
      <c r="TSZ360" s="34"/>
      <c r="TTA360" s="34"/>
      <c r="TTB360" s="34"/>
      <c r="TTC360" s="34"/>
      <c r="TTD360" s="34"/>
      <c r="TTE360" s="34"/>
      <c r="TTF360" s="34"/>
      <c r="TTG360" s="34"/>
      <c r="TTH360" s="34"/>
      <c r="TTI360" s="34"/>
      <c r="TTJ360" s="34"/>
      <c r="TTK360" s="34"/>
      <c r="TTL360" s="34"/>
      <c r="TTM360" s="34"/>
      <c r="TTN360" s="34"/>
      <c r="TTO360" s="34"/>
      <c r="TTP360" s="34"/>
      <c r="TTQ360" s="34"/>
      <c r="TTR360" s="34"/>
      <c r="TTS360" s="34"/>
      <c r="TTT360" s="34"/>
      <c r="TTU360" s="34"/>
      <c r="TTV360" s="34"/>
      <c r="TTW360" s="34"/>
      <c r="TTX360" s="34"/>
      <c r="TTY360" s="34"/>
      <c r="TTZ360" s="34"/>
      <c r="TUA360" s="34"/>
      <c r="TUB360" s="34"/>
      <c r="TUC360" s="34"/>
      <c r="TUD360" s="34"/>
      <c r="TUE360" s="34"/>
      <c r="TUF360" s="34"/>
      <c r="TUG360" s="34"/>
      <c r="TUH360" s="34"/>
      <c r="TUI360" s="34"/>
      <c r="TUJ360" s="34"/>
      <c r="TUK360" s="34"/>
      <c r="TUL360" s="34"/>
      <c r="TUM360" s="34"/>
      <c r="TUN360" s="34"/>
      <c r="TUO360" s="34"/>
      <c r="TUP360" s="34"/>
      <c r="TUQ360" s="34"/>
      <c r="TUR360" s="34"/>
      <c r="TUS360" s="34"/>
      <c r="TUT360" s="34"/>
      <c r="TUU360" s="34"/>
      <c r="TUV360" s="34"/>
      <c r="TUW360" s="34"/>
      <c r="TUX360" s="34"/>
      <c r="TUY360" s="34"/>
      <c r="TUZ360" s="34"/>
      <c r="TVA360" s="34"/>
      <c r="TVB360" s="34"/>
      <c r="TVC360" s="34"/>
      <c r="TVD360" s="34"/>
      <c r="TVE360" s="34"/>
      <c r="TVF360" s="34"/>
      <c r="TVG360" s="34"/>
      <c r="TVH360" s="34"/>
      <c r="TVI360" s="34"/>
      <c r="TVJ360" s="34"/>
      <c r="TVK360" s="34"/>
      <c r="TVL360" s="34"/>
      <c r="TVM360" s="34"/>
      <c r="TVN360" s="34"/>
      <c r="TVO360" s="34"/>
      <c r="TVP360" s="34"/>
      <c r="TVQ360" s="34"/>
      <c r="TVR360" s="34"/>
      <c r="TVS360" s="34"/>
      <c r="TVT360" s="34"/>
      <c r="TVU360" s="34"/>
      <c r="TVV360" s="34"/>
      <c r="TVW360" s="34"/>
      <c r="TVX360" s="34"/>
      <c r="TVY360" s="34"/>
      <c r="TVZ360" s="34"/>
      <c r="TWA360" s="34"/>
      <c r="TWB360" s="34"/>
      <c r="TWC360" s="34"/>
      <c r="TWD360" s="34"/>
      <c r="TWE360" s="34"/>
      <c r="TWF360" s="34"/>
      <c r="TWG360" s="34"/>
      <c r="TWH360" s="34"/>
      <c r="TWI360" s="34"/>
      <c r="TWJ360" s="34"/>
      <c r="TWK360" s="34"/>
      <c r="TWL360" s="34"/>
      <c r="TWM360" s="34"/>
      <c r="TWN360" s="34"/>
      <c r="TWO360" s="34"/>
      <c r="TWP360" s="34"/>
      <c r="TWQ360" s="34"/>
      <c r="TWR360" s="34"/>
      <c r="TWS360" s="34"/>
      <c r="TWT360" s="34"/>
      <c r="TWU360" s="34"/>
      <c r="TWV360" s="34"/>
      <c r="TWW360" s="34"/>
      <c r="TWX360" s="34"/>
      <c r="TWY360" s="34"/>
      <c r="TWZ360" s="34"/>
      <c r="TXA360" s="34"/>
      <c r="TXB360" s="34"/>
      <c r="TXC360" s="34"/>
      <c r="TXD360" s="34"/>
      <c r="TXE360" s="34"/>
      <c r="TXF360" s="34"/>
      <c r="TXG360" s="34"/>
      <c r="TXH360" s="34"/>
      <c r="TXI360" s="34"/>
      <c r="TXJ360" s="34"/>
      <c r="TXK360" s="34"/>
      <c r="TXL360" s="34"/>
      <c r="TXM360" s="34"/>
      <c r="TXN360" s="34"/>
      <c r="TXO360" s="34"/>
      <c r="TXP360" s="34"/>
      <c r="TXQ360" s="34"/>
      <c r="TXR360" s="34"/>
      <c r="TXS360" s="34"/>
      <c r="TXT360" s="34"/>
      <c r="TXU360" s="34"/>
      <c r="TXV360" s="34"/>
      <c r="TXW360" s="34"/>
      <c r="TXX360" s="34"/>
      <c r="TXY360" s="34"/>
      <c r="TXZ360" s="34"/>
      <c r="TYA360" s="34"/>
      <c r="TYB360" s="34"/>
      <c r="TYC360" s="34"/>
      <c r="TYD360" s="34"/>
      <c r="TYE360" s="34"/>
      <c r="TYF360" s="34"/>
      <c r="TYG360" s="34"/>
      <c r="TYH360" s="34"/>
      <c r="TYI360" s="34"/>
      <c r="TYJ360" s="34"/>
      <c r="TYK360" s="34"/>
      <c r="TYL360" s="34"/>
      <c r="TYM360" s="34"/>
      <c r="TYN360" s="34"/>
      <c r="TYO360" s="34"/>
      <c r="TYP360" s="34"/>
      <c r="TYQ360" s="34"/>
      <c r="TYR360" s="34"/>
      <c r="TYS360" s="34"/>
      <c r="TYT360" s="34"/>
      <c r="TYU360" s="34"/>
      <c r="TYV360" s="34"/>
      <c r="TYW360" s="34"/>
      <c r="TYX360" s="34"/>
      <c r="TYY360" s="34"/>
      <c r="TYZ360" s="34"/>
      <c r="TZA360" s="34"/>
      <c r="TZB360" s="34"/>
      <c r="TZC360" s="34"/>
      <c r="TZD360" s="34"/>
      <c r="TZE360" s="34"/>
      <c r="TZF360" s="34"/>
      <c r="TZG360" s="34"/>
      <c r="TZH360" s="34"/>
      <c r="TZI360" s="34"/>
      <c r="TZJ360" s="34"/>
      <c r="TZK360" s="34"/>
      <c r="TZL360" s="34"/>
      <c r="TZM360" s="34"/>
      <c r="TZN360" s="34"/>
      <c r="TZO360" s="34"/>
      <c r="TZP360" s="34"/>
      <c r="TZQ360" s="34"/>
      <c r="TZR360" s="34"/>
      <c r="TZS360" s="34"/>
      <c r="TZT360" s="34"/>
      <c r="TZU360" s="34"/>
      <c r="TZV360" s="34"/>
      <c r="TZW360" s="34"/>
      <c r="TZX360" s="34"/>
      <c r="TZY360" s="34"/>
      <c r="TZZ360" s="34"/>
      <c r="UAA360" s="34"/>
      <c r="UAB360" s="34"/>
      <c r="UAC360" s="34"/>
      <c r="UAD360" s="34"/>
      <c r="UAE360" s="34"/>
      <c r="UAF360" s="34"/>
      <c r="UAG360" s="34"/>
      <c r="UAH360" s="34"/>
      <c r="UAI360" s="34"/>
      <c r="UAJ360" s="34"/>
      <c r="UAK360" s="34"/>
      <c r="UAL360" s="34"/>
      <c r="UAM360" s="34"/>
      <c r="UAN360" s="34"/>
      <c r="UAO360" s="34"/>
      <c r="UAP360" s="34"/>
      <c r="UAQ360" s="34"/>
      <c r="UAR360" s="34"/>
      <c r="UAS360" s="34"/>
      <c r="UAT360" s="34"/>
      <c r="UAU360" s="34"/>
      <c r="UAV360" s="34"/>
      <c r="UAW360" s="34"/>
      <c r="UAX360" s="34"/>
      <c r="UAY360" s="34"/>
      <c r="UAZ360" s="34"/>
      <c r="UBA360" s="34"/>
      <c r="UBB360" s="34"/>
      <c r="UBC360" s="34"/>
      <c r="UBD360" s="34"/>
      <c r="UBE360" s="34"/>
      <c r="UBF360" s="34"/>
      <c r="UBG360" s="34"/>
      <c r="UBH360" s="34"/>
      <c r="UBI360" s="34"/>
      <c r="UBJ360" s="34"/>
      <c r="UBK360" s="34"/>
      <c r="UBL360" s="34"/>
      <c r="UBM360" s="34"/>
      <c r="UBN360" s="34"/>
      <c r="UBO360" s="34"/>
      <c r="UBP360" s="34"/>
      <c r="UBQ360" s="34"/>
      <c r="UBR360" s="34"/>
      <c r="UBS360" s="34"/>
      <c r="UBT360" s="34"/>
      <c r="UBU360" s="34"/>
      <c r="UBV360" s="34"/>
      <c r="UBW360" s="34"/>
      <c r="UBX360" s="34"/>
      <c r="UBY360" s="34"/>
      <c r="UBZ360" s="34"/>
      <c r="UCA360" s="34"/>
      <c r="UCB360" s="34"/>
      <c r="UCC360" s="34"/>
      <c r="UCD360" s="34"/>
      <c r="UCE360" s="34"/>
      <c r="UCF360" s="34"/>
      <c r="UCG360" s="34"/>
      <c r="UCH360" s="34"/>
      <c r="UCI360" s="34"/>
      <c r="UCJ360" s="34"/>
      <c r="UCK360" s="34"/>
      <c r="UCL360" s="34"/>
      <c r="UCM360" s="34"/>
      <c r="UCN360" s="34"/>
      <c r="UCO360" s="34"/>
      <c r="UCP360" s="34"/>
      <c r="UCQ360" s="34"/>
      <c r="UCR360" s="34"/>
      <c r="UCS360" s="34"/>
      <c r="UCT360" s="34"/>
      <c r="UCU360" s="34"/>
      <c r="UCV360" s="34"/>
      <c r="UCW360" s="34"/>
      <c r="UCX360" s="34"/>
      <c r="UCY360" s="34"/>
      <c r="UCZ360" s="34"/>
      <c r="UDA360" s="34"/>
      <c r="UDB360" s="34"/>
      <c r="UDC360" s="34"/>
      <c r="UDD360" s="34"/>
      <c r="UDE360" s="34"/>
      <c r="UDF360" s="34"/>
      <c r="UDG360" s="34"/>
      <c r="UDH360" s="34"/>
      <c r="UDI360" s="34"/>
      <c r="UDJ360" s="34"/>
      <c r="UDK360" s="34"/>
      <c r="UDL360" s="34"/>
      <c r="UDM360" s="34"/>
      <c r="UDN360" s="34"/>
      <c r="UDO360" s="34"/>
      <c r="UDP360" s="34"/>
      <c r="UDQ360" s="34"/>
      <c r="UDR360" s="34"/>
      <c r="UDS360" s="34"/>
      <c r="UDT360" s="34"/>
      <c r="UDU360" s="34"/>
      <c r="UDV360" s="34"/>
      <c r="UDW360" s="34"/>
      <c r="UDX360" s="34"/>
      <c r="UDY360" s="34"/>
      <c r="UDZ360" s="34"/>
      <c r="UEA360" s="34"/>
      <c r="UEB360" s="34"/>
      <c r="UEC360" s="34"/>
      <c r="UED360" s="34"/>
      <c r="UEE360" s="34"/>
      <c r="UEF360" s="34"/>
      <c r="UEG360" s="34"/>
      <c r="UEH360" s="34"/>
      <c r="UEI360" s="34"/>
      <c r="UEJ360" s="34"/>
      <c r="UEK360" s="34"/>
      <c r="UEL360" s="34"/>
      <c r="UEM360" s="34"/>
      <c r="UEN360" s="34"/>
      <c r="UEO360" s="34"/>
      <c r="UEP360" s="34"/>
      <c r="UEQ360" s="34"/>
      <c r="UER360" s="34"/>
      <c r="UES360" s="34"/>
      <c r="UET360" s="34"/>
      <c r="UEU360" s="34"/>
      <c r="UEV360" s="34"/>
      <c r="UEW360" s="34"/>
      <c r="UEX360" s="34"/>
      <c r="UEY360" s="34"/>
      <c r="UEZ360" s="34"/>
      <c r="UFA360" s="34"/>
      <c r="UFB360" s="34"/>
      <c r="UFC360" s="34"/>
      <c r="UFD360" s="34"/>
      <c r="UFE360" s="34"/>
      <c r="UFF360" s="34"/>
      <c r="UFG360" s="34"/>
      <c r="UFH360" s="34"/>
      <c r="UFI360" s="34"/>
      <c r="UFJ360" s="34"/>
      <c r="UFK360" s="34"/>
      <c r="UFL360" s="34"/>
      <c r="UFM360" s="34"/>
      <c r="UFN360" s="34"/>
      <c r="UFO360" s="34"/>
      <c r="UFP360" s="34"/>
      <c r="UFQ360" s="34"/>
      <c r="UFR360" s="34"/>
      <c r="UFS360" s="34"/>
      <c r="UFT360" s="34"/>
      <c r="UFU360" s="34"/>
      <c r="UFV360" s="34"/>
      <c r="UFW360" s="34"/>
      <c r="UFX360" s="34"/>
      <c r="UFY360" s="34"/>
      <c r="UFZ360" s="34"/>
      <c r="UGA360" s="34"/>
      <c r="UGB360" s="34"/>
      <c r="UGC360" s="34"/>
      <c r="UGD360" s="34"/>
      <c r="UGE360" s="34"/>
      <c r="UGF360" s="34"/>
      <c r="UGG360" s="34"/>
      <c r="UGH360" s="34"/>
      <c r="UGI360" s="34"/>
      <c r="UGJ360" s="34"/>
      <c r="UGK360" s="34"/>
      <c r="UGL360" s="34"/>
      <c r="UGM360" s="34"/>
      <c r="UGN360" s="34"/>
      <c r="UGO360" s="34"/>
      <c r="UGP360" s="34"/>
      <c r="UGQ360" s="34"/>
      <c r="UGR360" s="34"/>
      <c r="UGS360" s="34"/>
      <c r="UGT360" s="34"/>
      <c r="UGU360" s="34"/>
      <c r="UGV360" s="34"/>
      <c r="UGW360" s="34"/>
      <c r="UGX360" s="34"/>
      <c r="UGY360" s="34"/>
      <c r="UGZ360" s="34"/>
      <c r="UHA360" s="34"/>
      <c r="UHB360" s="34"/>
      <c r="UHC360" s="34"/>
      <c r="UHD360" s="34"/>
      <c r="UHE360" s="34"/>
      <c r="UHF360" s="34"/>
      <c r="UHG360" s="34"/>
      <c r="UHH360" s="34"/>
      <c r="UHI360" s="34"/>
      <c r="UHJ360" s="34"/>
      <c r="UHK360" s="34"/>
      <c r="UHL360" s="34"/>
      <c r="UHM360" s="34"/>
      <c r="UHN360" s="34"/>
      <c r="UHO360" s="34"/>
      <c r="UHP360" s="34"/>
      <c r="UHQ360" s="34"/>
      <c r="UHR360" s="34"/>
      <c r="UHS360" s="34"/>
      <c r="UHT360" s="34"/>
      <c r="UHU360" s="34"/>
      <c r="UHV360" s="34"/>
      <c r="UHW360" s="34"/>
      <c r="UHX360" s="34"/>
      <c r="UHY360" s="34"/>
      <c r="UHZ360" s="34"/>
      <c r="UIA360" s="34"/>
      <c r="UIB360" s="34"/>
      <c r="UIC360" s="34"/>
      <c r="UID360" s="34"/>
      <c r="UIE360" s="34"/>
      <c r="UIF360" s="34"/>
      <c r="UIG360" s="34"/>
      <c r="UIH360" s="34"/>
      <c r="UII360" s="34"/>
      <c r="UIJ360" s="34"/>
      <c r="UIK360" s="34"/>
      <c r="UIL360" s="34"/>
      <c r="UIM360" s="34"/>
      <c r="UIN360" s="34"/>
      <c r="UIO360" s="34"/>
      <c r="UIP360" s="34"/>
      <c r="UIQ360" s="34"/>
      <c r="UIR360" s="34"/>
      <c r="UIS360" s="34"/>
      <c r="UIT360" s="34"/>
      <c r="UIU360" s="34"/>
      <c r="UIV360" s="34"/>
      <c r="UIW360" s="34"/>
      <c r="UIX360" s="34"/>
      <c r="UIY360" s="34"/>
      <c r="UIZ360" s="34"/>
      <c r="UJA360" s="34"/>
      <c r="UJB360" s="34"/>
      <c r="UJC360" s="34"/>
      <c r="UJD360" s="34"/>
      <c r="UJE360" s="34"/>
      <c r="UJF360" s="34"/>
      <c r="UJG360" s="34"/>
      <c r="UJH360" s="34"/>
      <c r="UJI360" s="34"/>
      <c r="UJJ360" s="34"/>
      <c r="UJK360" s="34"/>
      <c r="UJL360" s="34"/>
      <c r="UJM360" s="34"/>
      <c r="UJN360" s="34"/>
      <c r="UJO360" s="34"/>
      <c r="UJP360" s="34"/>
      <c r="UJQ360" s="34"/>
      <c r="UJR360" s="34"/>
      <c r="UJS360" s="34"/>
      <c r="UJT360" s="34"/>
      <c r="UJU360" s="34"/>
      <c r="UJV360" s="34"/>
      <c r="UJW360" s="34"/>
      <c r="UJX360" s="34"/>
      <c r="UJY360" s="34"/>
      <c r="UJZ360" s="34"/>
      <c r="UKA360" s="34"/>
      <c r="UKB360" s="34"/>
      <c r="UKC360" s="34"/>
      <c r="UKD360" s="34"/>
      <c r="UKE360" s="34"/>
      <c r="UKF360" s="34"/>
      <c r="UKG360" s="34"/>
      <c r="UKH360" s="34"/>
      <c r="UKI360" s="34"/>
      <c r="UKJ360" s="34"/>
      <c r="UKK360" s="34"/>
      <c r="UKL360" s="34"/>
      <c r="UKM360" s="34"/>
      <c r="UKN360" s="34"/>
      <c r="UKO360" s="34"/>
      <c r="UKP360" s="34"/>
      <c r="UKQ360" s="34"/>
      <c r="UKR360" s="34"/>
      <c r="UKS360" s="34"/>
      <c r="UKT360" s="34"/>
      <c r="UKU360" s="34"/>
      <c r="UKV360" s="34"/>
      <c r="UKW360" s="34"/>
      <c r="UKX360" s="34"/>
      <c r="UKY360" s="34"/>
      <c r="UKZ360" s="34"/>
      <c r="ULA360" s="34"/>
      <c r="ULB360" s="34"/>
      <c r="ULC360" s="34"/>
      <c r="ULD360" s="34"/>
      <c r="ULE360" s="34"/>
      <c r="ULF360" s="34"/>
      <c r="ULG360" s="34"/>
      <c r="ULH360" s="34"/>
      <c r="ULI360" s="34"/>
      <c r="ULJ360" s="34"/>
      <c r="ULK360" s="34"/>
      <c r="ULL360" s="34"/>
      <c r="ULM360" s="34"/>
      <c r="ULN360" s="34"/>
      <c r="ULO360" s="34"/>
      <c r="ULP360" s="34"/>
      <c r="ULQ360" s="34"/>
      <c r="ULR360" s="34"/>
      <c r="ULS360" s="34"/>
      <c r="ULT360" s="34"/>
      <c r="ULU360" s="34"/>
      <c r="ULV360" s="34"/>
      <c r="ULW360" s="34"/>
      <c r="ULX360" s="34"/>
      <c r="ULY360" s="34"/>
      <c r="ULZ360" s="34"/>
      <c r="UMA360" s="34"/>
      <c r="UMB360" s="34"/>
      <c r="UMC360" s="34"/>
      <c r="UMD360" s="34"/>
      <c r="UME360" s="34"/>
      <c r="UMF360" s="34"/>
      <c r="UMG360" s="34"/>
      <c r="UMH360" s="34"/>
      <c r="UMI360" s="34"/>
      <c r="UMJ360" s="34"/>
      <c r="UMK360" s="34"/>
      <c r="UML360" s="34"/>
      <c r="UMM360" s="34"/>
      <c r="UMN360" s="34"/>
      <c r="UMO360" s="34"/>
      <c r="UMP360" s="34"/>
      <c r="UMQ360" s="34"/>
      <c r="UMR360" s="34"/>
      <c r="UMS360" s="34"/>
      <c r="UMT360" s="34"/>
      <c r="UMU360" s="34"/>
      <c r="UMV360" s="34"/>
      <c r="UMW360" s="34"/>
      <c r="UMX360" s="34"/>
      <c r="UMY360" s="34"/>
      <c r="UMZ360" s="34"/>
      <c r="UNA360" s="34"/>
      <c r="UNB360" s="34"/>
      <c r="UNC360" s="34"/>
      <c r="UND360" s="34"/>
      <c r="UNE360" s="34"/>
      <c r="UNF360" s="34"/>
      <c r="UNG360" s="34"/>
      <c r="UNH360" s="34"/>
      <c r="UNI360" s="34"/>
      <c r="UNJ360" s="34"/>
      <c r="UNK360" s="34"/>
      <c r="UNL360" s="34"/>
      <c r="UNM360" s="34"/>
      <c r="UNN360" s="34"/>
      <c r="UNO360" s="34"/>
      <c r="UNP360" s="34"/>
      <c r="UNQ360" s="34"/>
      <c r="UNR360" s="34"/>
      <c r="UNS360" s="34"/>
      <c r="UNT360" s="34"/>
      <c r="UNU360" s="34"/>
      <c r="UNV360" s="34"/>
      <c r="UNW360" s="34"/>
      <c r="UNX360" s="34"/>
      <c r="UNY360" s="34"/>
      <c r="UNZ360" s="34"/>
      <c r="UOA360" s="34"/>
      <c r="UOB360" s="34"/>
      <c r="UOC360" s="34"/>
      <c r="UOD360" s="34"/>
      <c r="UOE360" s="34"/>
      <c r="UOF360" s="34"/>
      <c r="UOG360" s="34"/>
      <c r="UOH360" s="34"/>
      <c r="UOI360" s="34"/>
      <c r="UOJ360" s="34"/>
      <c r="UOK360" s="34"/>
      <c r="UOL360" s="34"/>
      <c r="UOM360" s="34"/>
      <c r="UON360" s="34"/>
      <c r="UOO360" s="34"/>
      <c r="UOP360" s="34"/>
      <c r="UOQ360" s="34"/>
      <c r="UOR360" s="34"/>
      <c r="UOS360" s="34"/>
      <c r="UOT360" s="34"/>
      <c r="UOU360" s="34"/>
      <c r="UOV360" s="34"/>
      <c r="UOW360" s="34"/>
      <c r="UOX360" s="34"/>
      <c r="UOY360" s="34"/>
      <c r="UOZ360" s="34"/>
      <c r="UPA360" s="34"/>
      <c r="UPB360" s="34"/>
      <c r="UPC360" s="34"/>
      <c r="UPD360" s="34"/>
      <c r="UPE360" s="34"/>
      <c r="UPF360" s="34"/>
      <c r="UPG360" s="34"/>
      <c r="UPH360" s="34"/>
      <c r="UPI360" s="34"/>
      <c r="UPJ360" s="34"/>
      <c r="UPK360" s="34"/>
      <c r="UPL360" s="34"/>
      <c r="UPM360" s="34"/>
      <c r="UPN360" s="34"/>
      <c r="UPO360" s="34"/>
      <c r="UPP360" s="34"/>
      <c r="UPQ360" s="34"/>
      <c r="UPR360" s="34"/>
      <c r="UPS360" s="34"/>
      <c r="UPT360" s="34"/>
      <c r="UPU360" s="34"/>
      <c r="UPV360" s="34"/>
      <c r="UPW360" s="34"/>
      <c r="UPX360" s="34"/>
      <c r="UPY360" s="34"/>
      <c r="UPZ360" s="34"/>
      <c r="UQA360" s="34"/>
      <c r="UQB360" s="34"/>
      <c r="UQC360" s="34"/>
      <c r="UQD360" s="34"/>
      <c r="UQE360" s="34"/>
      <c r="UQF360" s="34"/>
      <c r="UQG360" s="34"/>
      <c r="UQH360" s="34"/>
      <c r="UQI360" s="34"/>
      <c r="UQJ360" s="34"/>
      <c r="UQK360" s="34"/>
      <c r="UQL360" s="34"/>
      <c r="UQM360" s="34"/>
      <c r="UQN360" s="34"/>
      <c r="UQO360" s="34"/>
      <c r="UQP360" s="34"/>
      <c r="UQQ360" s="34"/>
      <c r="UQR360" s="34"/>
      <c r="UQS360" s="34"/>
      <c r="UQT360" s="34"/>
      <c r="UQU360" s="34"/>
      <c r="UQV360" s="34"/>
      <c r="UQW360" s="34"/>
      <c r="UQX360" s="34"/>
      <c r="UQY360" s="34"/>
      <c r="UQZ360" s="34"/>
      <c r="URA360" s="34"/>
      <c r="URB360" s="34"/>
      <c r="URC360" s="34"/>
      <c r="URD360" s="34"/>
      <c r="URE360" s="34"/>
      <c r="URF360" s="34"/>
      <c r="URG360" s="34"/>
      <c r="URH360" s="34"/>
      <c r="URI360" s="34"/>
      <c r="URJ360" s="34"/>
      <c r="URK360" s="34"/>
      <c r="URL360" s="34"/>
      <c r="URM360" s="34"/>
      <c r="URN360" s="34"/>
      <c r="URO360" s="34"/>
      <c r="URP360" s="34"/>
      <c r="URQ360" s="34"/>
      <c r="URR360" s="34"/>
      <c r="URS360" s="34"/>
      <c r="URT360" s="34"/>
      <c r="URU360" s="34"/>
      <c r="URV360" s="34"/>
      <c r="URW360" s="34"/>
      <c r="URX360" s="34"/>
      <c r="URY360" s="34"/>
      <c r="URZ360" s="34"/>
      <c r="USA360" s="34"/>
      <c r="USB360" s="34"/>
      <c r="USC360" s="34"/>
      <c r="USD360" s="34"/>
      <c r="USE360" s="34"/>
      <c r="USF360" s="34"/>
      <c r="USG360" s="34"/>
      <c r="USH360" s="34"/>
      <c r="USI360" s="34"/>
      <c r="USJ360" s="34"/>
      <c r="USK360" s="34"/>
      <c r="USL360" s="34"/>
      <c r="USM360" s="34"/>
      <c r="USN360" s="34"/>
      <c r="USO360" s="34"/>
      <c r="USP360" s="34"/>
      <c r="USQ360" s="34"/>
      <c r="USR360" s="34"/>
      <c r="USS360" s="34"/>
      <c r="UST360" s="34"/>
      <c r="USU360" s="34"/>
      <c r="USV360" s="34"/>
      <c r="USW360" s="34"/>
      <c r="USX360" s="34"/>
      <c r="USY360" s="34"/>
      <c r="USZ360" s="34"/>
      <c r="UTA360" s="34"/>
      <c r="UTB360" s="34"/>
      <c r="UTC360" s="34"/>
      <c r="UTD360" s="34"/>
      <c r="UTE360" s="34"/>
      <c r="UTF360" s="34"/>
      <c r="UTG360" s="34"/>
      <c r="UTH360" s="34"/>
      <c r="UTI360" s="34"/>
      <c r="UTJ360" s="34"/>
      <c r="UTK360" s="34"/>
      <c r="UTL360" s="34"/>
      <c r="UTM360" s="34"/>
      <c r="UTN360" s="34"/>
      <c r="UTO360" s="34"/>
      <c r="UTP360" s="34"/>
      <c r="UTQ360" s="34"/>
      <c r="UTR360" s="34"/>
      <c r="UTS360" s="34"/>
      <c r="UTT360" s="34"/>
      <c r="UTU360" s="34"/>
      <c r="UTV360" s="34"/>
      <c r="UTW360" s="34"/>
      <c r="UTX360" s="34"/>
      <c r="UTY360" s="34"/>
      <c r="UTZ360" s="34"/>
      <c r="UUA360" s="34"/>
      <c r="UUB360" s="34"/>
      <c r="UUC360" s="34"/>
      <c r="UUD360" s="34"/>
      <c r="UUE360" s="34"/>
      <c r="UUF360" s="34"/>
      <c r="UUG360" s="34"/>
      <c r="UUH360" s="34"/>
      <c r="UUI360" s="34"/>
      <c r="UUJ360" s="34"/>
      <c r="UUK360" s="34"/>
      <c r="UUL360" s="34"/>
      <c r="UUM360" s="34"/>
      <c r="UUN360" s="34"/>
      <c r="UUO360" s="34"/>
      <c r="UUP360" s="34"/>
      <c r="UUQ360" s="34"/>
      <c r="UUR360" s="34"/>
      <c r="UUS360" s="34"/>
      <c r="UUT360" s="34"/>
      <c r="UUU360" s="34"/>
      <c r="UUV360" s="34"/>
      <c r="UUW360" s="34"/>
      <c r="UUX360" s="34"/>
      <c r="UUY360" s="34"/>
      <c r="UUZ360" s="34"/>
      <c r="UVA360" s="34"/>
      <c r="UVB360" s="34"/>
      <c r="UVC360" s="34"/>
      <c r="UVD360" s="34"/>
      <c r="UVE360" s="34"/>
      <c r="UVF360" s="34"/>
      <c r="UVG360" s="34"/>
      <c r="UVH360" s="34"/>
      <c r="UVI360" s="34"/>
      <c r="UVJ360" s="34"/>
      <c r="UVK360" s="34"/>
      <c r="UVL360" s="34"/>
      <c r="UVM360" s="34"/>
      <c r="UVN360" s="34"/>
      <c r="UVO360" s="34"/>
      <c r="UVP360" s="34"/>
      <c r="UVQ360" s="34"/>
      <c r="UVR360" s="34"/>
      <c r="UVS360" s="34"/>
      <c r="UVT360" s="34"/>
      <c r="UVU360" s="34"/>
      <c r="UVV360" s="34"/>
      <c r="UVW360" s="34"/>
      <c r="UVX360" s="34"/>
      <c r="UVY360" s="34"/>
      <c r="UVZ360" s="34"/>
      <c r="UWA360" s="34"/>
      <c r="UWB360" s="34"/>
      <c r="UWC360" s="34"/>
      <c r="UWD360" s="34"/>
      <c r="UWE360" s="34"/>
      <c r="UWF360" s="34"/>
      <c r="UWG360" s="34"/>
      <c r="UWH360" s="34"/>
      <c r="UWI360" s="34"/>
      <c r="UWJ360" s="34"/>
      <c r="UWK360" s="34"/>
      <c r="UWL360" s="34"/>
      <c r="UWM360" s="34"/>
      <c r="UWN360" s="34"/>
      <c r="UWO360" s="34"/>
      <c r="UWP360" s="34"/>
      <c r="UWQ360" s="34"/>
      <c r="UWR360" s="34"/>
      <c r="UWS360" s="34"/>
      <c r="UWT360" s="34"/>
      <c r="UWU360" s="34"/>
      <c r="UWV360" s="34"/>
      <c r="UWW360" s="34"/>
      <c r="UWX360" s="34"/>
      <c r="UWY360" s="34"/>
      <c r="UWZ360" s="34"/>
      <c r="UXA360" s="34"/>
      <c r="UXB360" s="34"/>
      <c r="UXC360" s="34"/>
      <c r="UXD360" s="34"/>
      <c r="UXE360" s="34"/>
      <c r="UXF360" s="34"/>
      <c r="UXG360" s="34"/>
      <c r="UXH360" s="34"/>
      <c r="UXI360" s="34"/>
      <c r="UXJ360" s="34"/>
      <c r="UXK360" s="34"/>
      <c r="UXL360" s="34"/>
      <c r="UXM360" s="34"/>
      <c r="UXN360" s="34"/>
      <c r="UXO360" s="34"/>
      <c r="UXP360" s="34"/>
      <c r="UXQ360" s="34"/>
      <c r="UXR360" s="34"/>
      <c r="UXS360" s="34"/>
      <c r="UXT360" s="34"/>
      <c r="UXU360" s="34"/>
      <c r="UXV360" s="34"/>
      <c r="UXW360" s="34"/>
      <c r="UXX360" s="34"/>
      <c r="UXY360" s="34"/>
      <c r="UXZ360" s="34"/>
      <c r="UYA360" s="34"/>
      <c r="UYB360" s="34"/>
      <c r="UYC360" s="34"/>
      <c r="UYD360" s="34"/>
      <c r="UYE360" s="34"/>
      <c r="UYF360" s="34"/>
      <c r="UYG360" s="34"/>
      <c r="UYH360" s="34"/>
      <c r="UYI360" s="34"/>
      <c r="UYJ360" s="34"/>
      <c r="UYK360" s="34"/>
      <c r="UYL360" s="34"/>
      <c r="UYM360" s="34"/>
      <c r="UYN360" s="34"/>
      <c r="UYO360" s="34"/>
      <c r="UYP360" s="34"/>
      <c r="UYQ360" s="34"/>
      <c r="UYR360" s="34"/>
      <c r="UYS360" s="34"/>
      <c r="UYT360" s="34"/>
      <c r="UYU360" s="34"/>
      <c r="UYV360" s="34"/>
      <c r="UYW360" s="34"/>
      <c r="UYX360" s="34"/>
      <c r="UYY360" s="34"/>
      <c r="UYZ360" s="34"/>
      <c r="UZA360" s="34"/>
      <c r="UZB360" s="34"/>
      <c r="UZC360" s="34"/>
      <c r="UZD360" s="34"/>
      <c r="UZE360" s="34"/>
      <c r="UZF360" s="34"/>
      <c r="UZG360" s="34"/>
      <c r="UZH360" s="34"/>
      <c r="UZI360" s="34"/>
      <c r="UZJ360" s="34"/>
      <c r="UZK360" s="34"/>
      <c r="UZL360" s="34"/>
      <c r="UZM360" s="34"/>
      <c r="UZN360" s="34"/>
      <c r="UZO360" s="34"/>
      <c r="UZP360" s="34"/>
      <c r="UZQ360" s="34"/>
      <c r="UZR360" s="34"/>
      <c r="UZS360" s="34"/>
      <c r="UZT360" s="34"/>
      <c r="UZU360" s="34"/>
      <c r="UZV360" s="34"/>
      <c r="UZW360" s="34"/>
      <c r="UZX360" s="34"/>
      <c r="UZY360" s="34"/>
      <c r="UZZ360" s="34"/>
      <c r="VAA360" s="34"/>
      <c r="VAB360" s="34"/>
      <c r="VAC360" s="34"/>
      <c r="VAD360" s="34"/>
      <c r="VAE360" s="34"/>
      <c r="VAF360" s="34"/>
      <c r="VAG360" s="34"/>
      <c r="VAH360" s="34"/>
      <c r="VAI360" s="34"/>
      <c r="VAJ360" s="34"/>
      <c r="VAK360" s="34"/>
      <c r="VAL360" s="34"/>
      <c r="VAM360" s="34"/>
      <c r="VAN360" s="34"/>
      <c r="VAO360" s="34"/>
      <c r="VAP360" s="34"/>
      <c r="VAQ360" s="34"/>
      <c r="VAR360" s="34"/>
      <c r="VAS360" s="34"/>
      <c r="VAT360" s="34"/>
      <c r="VAU360" s="34"/>
      <c r="VAV360" s="34"/>
      <c r="VAW360" s="34"/>
      <c r="VAX360" s="34"/>
      <c r="VAY360" s="34"/>
      <c r="VAZ360" s="34"/>
      <c r="VBA360" s="34"/>
      <c r="VBB360" s="34"/>
      <c r="VBC360" s="34"/>
      <c r="VBD360" s="34"/>
      <c r="VBE360" s="34"/>
      <c r="VBF360" s="34"/>
      <c r="VBG360" s="34"/>
      <c r="VBH360" s="34"/>
      <c r="VBI360" s="34"/>
      <c r="VBJ360" s="34"/>
      <c r="VBK360" s="34"/>
      <c r="VBL360" s="34"/>
      <c r="VBM360" s="34"/>
      <c r="VBN360" s="34"/>
      <c r="VBO360" s="34"/>
      <c r="VBP360" s="34"/>
      <c r="VBQ360" s="34"/>
      <c r="VBR360" s="34"/>
      <c r="VBS360" s="34"/>
      <c r="VBT360" s="34"/>
      <c r="VBU360" s="34"/>
      <c r="VBV360" s="34"/>
      <c r="VBW360" s="34"/>
      <c r="VBX360" s="34"/>
      <c r="VBY360" s="34"/>
      <c r="VBZ360" s="34"/>
      <c r="VCA360" s="34"/>
      <c r="VCB360" s="34"/>
      <c r="VCC360" s="34"/>
      <c r="VCD360" s="34"/>
      <c r="VCE360" s="34"/>
      <c r="VCF360" s="34"/>
      <c r="VCG360" s="34"/>
      <c r="VCH360" s="34"/>
      <c r="VCI360" s="34"/>
      <c r="VCJ360" s="34"/>
      <c r="VCK360" s="34"/>
      <c r="VCL360" s="34"/>
      <c r="VCM360" s="34"/>
      <c r="VCN360" s="34"/>
      <c r="VCO360" s="34"/>
      <c r="VCP360" s="34"/>
      <c r="VCQ360" s="34"/>
      <c r="VCR360" s="34"/>
      <c r="VCS360" s="34"/>
      <c r="VCT360" s="34"/>
      <c r="VCU360" s="34"/>
      <c r="VCV360" s="34"/>
      <c r="VCW360" s="34"/>
      <c r="VCX360" s="34"/>
      <c r="VCY360" s="34"/>
      <c r="VCZ360" s="34"/>
      <c r="VDA360" s="34"/>
      <c r="VDB360" s="34"/>
      <c r="VDC360" s="34"/>
      <c r="VDD360" s="34"/>
      <c r="VDE360" s="34"/>
      <c r="VDF360" s="34"/>
      <c r="VDG360" s="34"/>
      <c r="VDH360" s="34"/>
      <c r="VDI360" s="34"/>
      <c r="VDJ360" s="34"/>
      <c r="VDK360" s="34"/>
      <c r="VDL360" s="34"/>
      <c r="VDM360" s="34"/>
      <c r="VDN360" s="34"/>
      <c r="VDO360" s="34"/>
      <c r="VDP360" s="34"/>
      <c r="VDQ360" s="34"/>
      <c r="VDR360" s="34"/>
      <c r="VDS360" s="34"/>
      <c r="VDT360" s="34"/>
      <c r="VDU360" s="34"/>
      <c r="VDV360" s="34"/>
      <c r="VDW360" s="34"/>
      <c r="VDX360" s="34"/>
      <c r="VDY360" s="34"/>
      <c r="VDZ360" s="34"/>
      <c r="VEA360" s="34"/>
      <c r="VEB360" s="34"/>
      <c r="VEC360" s="34"/>
      <c r="VED360" s="34"/>
      <c r="VEE360" s="34"/>
      <c r="VEF360" s="34"/>
      <c r="VEG360" s="34"/>
      <c r="VEH360" s="34"/>
      <c r="VEI360" s="34"/>
      <c r="VEJ360" s="34"/>
      <c r="VEK360" s="34"/>
      <c r="VEL360" s="34"/>
      <c r="VEM360" s="34"/>
      <c r="VEN360" s="34"/>
      <c r="VEO360" s="34"/>
      <c r="VEP360" s="34"/>
      <c r="VEQ360" s="34"/>
      <c r="VER360" s="34"/>
      <c r="VES360" s="34"/>
      <c r="VET360" s="34"/>
      <c r="VEU360" s="34"/>
      <c r="VEV360" s="34"/>
      <c r="VEW360" s="34"/>
      <c r="VEX360" s="34"/>
      <c r="VEY360" s="34"/>
      <c r="VEZ360" s="34"/>
      <c r="VFA360" s="34"/>
      <c r="VFB360" s="34"/>
      <c r="VFC360" s="34"/>
      <c r="VFD360" s="34"/>
      <c r="VFE360" s="34"/>
      <c r="VFF360" s="34"/>
      <c r="VFG360" s="34"/>
      <c r="VFH360" s="34"/>
      <c r="VFI360" s="34"/>
      <c r="VFJ360" s="34"/>
      <c r="VFK360" s="34"/>
      <c r="VFL360" s="34"/>
      <c r="VFM360" s="34"/>
      <c r="VFN360" s="34"/>
      <c r="VFO360" s="34"/>
      <c r="VFP360" s="34"/>
      <c r="VFQ360" s="34"/>
      <c r="VFR360" s="34"/>
      <c r="VFS360" s="34"/>
      <c r="VFT360" s="34"/>
      <c r="VFU360" s="34"/>
      <c r="VFV360" s="34"/>
      <c r="VFW360" s="34"/>
      <c r="VFX360" s="34"/>
      <c r="VFY360" s="34"/>
      <c r="VFZ360" s="34"/>
      <c r="VGA360" s="34"/>
      <c r="VGB360" s="34"/>
      <c r="VGC360" s="34"/>
      <c r="VGD360" s="34"/>
      <c r="VGE360" s="34"/>
      <c r="VGF360" s="34"/>
      <c r="VGG360" s="34"/>
      <c r="VGH360" s="34"/>
      <c r="VGI360" s="34"/>
      <c r="VGJ360" s="34"/>
      <c r="VGK360" s="34"/>
      <c r="VGL360" s="34"/>
      <c r="VGM360" s="34"/>
      <c r="VGN360" s="34"/>
      <c r="VGO360" s="34"/>
      <c r="VGP360" s="34"/>
      <c r="VGQ360" s="34"/>
      <c r="VGR360" s="34"/>
      <c r="VGS360" s="34"/>
      <c r="VGT360" s="34"/>
      <c r="VGU360" s="34"/>
      <c r="VGV360" s="34"/>
      <c r="VGW360" s="34"/>
      <c r="VGX360" s="34"/>
      <c r="VGY360" s="34"/>
      <c r="VGZ360" s="34"/>
      <c r="VHA360" s="34"/>
      <c r="VHB360" s="34"/>
      <c r="VHC360" s="34"/>
      <c r="VHD360" s="34"/>
      <c r="VHE360" s="34"/>
      <c r="VHF360" s="34"/>
      <c r="VHG360" s="34"/>
      <c r="VHH360" s="34"/>
      <c r="VHI360" s="34"/>
      <c r="VHJ360" s="34"/>
      <c r="VHK360" s="34"/>
      <c r="VHL360" s="34"/>
      <c r="VHM360" s="34"/>
      <c r="VHN360" s="34"/>
      <c r="VHO360" s="34"/>
      <c r="VHP360" s="34"/>
      <c r="VHQ360" s="34"/>
      <c r="VHR360" s="34"/>
      <c r="VHS360" s="34"/>
      <c r="VHT360" s="34"/>
      <c r="VHU360" s="34"/>
      <c r="VHV360" s="34"/>
      <c r="VHW360" s="34"/>
      <c r="VHX360" s="34"/>
      <c r="VHY360" s="34"/>
      <c r="VHZ360" s="34"/>
      <c r="VIA360" s="34"/>
      <c r="VIB360" s="34"/>
      <c r="VIC360" s="34"/>
      <c r="VID360" s="34"/>
      <c r="VIE360" s="34"/>
      <c r="VIF360" s="34"/>
      <c r="VIG360" s="34"/>
      <c r="VIH360" s="34"/>
      <c r="VII360" s="34"/>
      <c r="VIJ360" s="34"/>
      <c r="VIK360" s="34"/>
      <c r="VIL360" s="34"/>
      <c r="VIM360" s="34"/>
      <c r="VIN360" s="34"/>
      <c r="VIO360" s="34"/>
      <c r="VIP360" s="34"/>
      <c r="VIQ360" s="34"/>
      <c r="VIR360" s="34"/>
      <c r="VIS360" s="34"/>
      <c r="VIT360" s="34"/>
      <c r="VIU360" s="34"/>
      <c r="VIV360" s="34"/>
      <c r="VIW360" s="34"/>
      <c r="VIX360" s="34"/>
      <c r="VIY360" s="34"/>
      <c r="VIZ360" s="34"/>
      <c r="VJA360" s="34"/>
      <c r="VJB360" s="34"/>
      <c r="VJC360" s="34"/>
      <c r="VJD360" s="34"/>
      <c r="VJE360" s="34"/>
      <c r="VJF360" s="34"/>
      <c r="VJG360" s="34"/>
      <c r="VJH360" s="34"/>
      <c r="VJI360" s="34"/>
      <c r="VJJ360" s="34"/>
      <c r="VJK360" s="34"/>
      <c r="VJL360" s="34"/>
      <c r="VJM360" s="34"/>
      <c r="VJN360" s="34"/>
      <c r="VJO360" s="34"/>
      <c r="VJP360" s="34"/>
      <c r="VJQ360" s="34"/>
      <c r="VJR360" s="34"/>
      <c r="VJS360" s="34"/>
      <c r="VJT360" s="34"/>
      <c r="VJU360" s="34"/>
      <c r="VJV360" s="34"/>
      <c r="VJW360" s="34"/>
      <c r="VJX360" s="34"/>
      <c r="VJY360" s="34"/>
      <c r="VJZ360" s="34"/>
      <c r="VKA360" s="34"/>
      <c r="VKB360" s="34"/>
      <c r="VKC360" s="34"/>
      <c r="VKD360" s="34"/>
      <c r="VKE360" s="34"/>
      <c r="VKF360" s="34"/>
      <c r="VKG360" s="34"/>
      <c r="VKH360" s="34"/>
      <c r="VKI360" s="34"/>
      <c r="VKJ360" s="34"/>
      <c r="VKK360" s="34"/>
      <c r="VKL360" s="34"/>
      <c r="VKM360" s="34"/>
      <c r="VKN360" s="34"/>
      <c r="VKO360" s="34"/>
      <c r="VKP360" s="34"/>
      <c r="VKQ360" s="34"/>
      <c r="VKR360" s="34"/>
      <c r="VKS360" s="34"/>
      <c r="VKT360" s="34"/>
      <c r="VKU360" s="34"/>
      <c r="VKV360" s="34"/>
      <c r="VKW360" s="34"/>
      <c r="VKX360" s="34"/>
      <c r="VKY360" s="34"/>
      <c r="VKZ360" s="34"/>
      <c r="VLA360" s="34"/>
      <c r="VLB360" s="34"/>
      <c r="VLC360" s="34"/>
      <c r="VLD360" s="34"/>
      <c r="VLE360" s="34"/>
      <c r="VLF360" s="34"/>
      <c r="VLG360" s="34"/>
      <c r="VLH360" s="34"/>
      <c r="VLI360" s="34"/>
      <c r="VLJ360" s="34"/>
      <c r="VLK360" s="34"/>
      <c r="VLL360" s="34"/>
      <c r="VLM360" s="34"/>
      <c r="VLN360" s="34"/>
      <c r="VLO360" s="34"/>
      <c r="VLP360" s="34"/>
      <c r="VLQ360" s="34"/>
      <c r="VLR360" s="34"/>
      <c r="VLS360" s="34"/>
      <c r="VLT360" s="34"/>
      <c r="VLU360" s="34"/>
      <c r="VLV360" s="34"/>
      <c r="VLW360" s="34"/>
      <c r="VLX360" s="34"/>
      <c r="VLY360" s="34"/>
      <c r="VLZ360" s="34"/>
      <c r="VMA360" s="34"/>
      <c r="VMB360" s="34"/>
      <c r="VMC360" s="34"/>
      <c r="VMD360" s="34"/>
      <c r="VME360" s="34"/>
      <c r="VMF360" s="34"/>
      <c r="VMG360" s="34"/>
      <c r="VMH360" s="34"/>
      <c r="VMI360" s="34"/>
      <c r="VMJ360" s="34"/>
      <c r="VMK360" s="34"/>
      <c r="VML360" s="34"/>
      <c r="VMM360" s="34"/>
      <c r="VMN360" s="34"/>
      <c r="VMO360" s="34"/>
      <c r="VMP360" s="34"/>
      <c r="VMQ360" s="34"/>
      <c r="VMR360" s="34"/>
      <c r="VMS360" s="34"/>
      <c r="VMT360" s="34"/>
      <c r="VMU360" s="34"/>
      <c r="VMV360" s="34"/>
      <c r="VMW360" s="34"/>
      <c r="VMX360" s="34"/>
      <c r="VMY360" s="34"/>
      <c r="VMZ360" s="34"/>
      <c r="VNA360" s="34"/>
      <c r="VNB360" s="34"/>
      <c r="VNC360" s="34"/>
      <c r="VND360" s="34"/>
      <c r="VNE360" s="34"/>
      <c r="VNF360" s="34"/>
      <c r="VNG360" s="34"/>
      <c r="VNH360" s="34"/>
      <c r="VNI360" s="34"/>
      <c r="VNJ360" s="34"/>
      <c r="VNK360" s="34"/>
      <c r="VNL360" s="34"/>
      <c r="VNM360" s="34"/>
      <c r="VNN360" s="34"/>
      <c r="VNO360" s="34"/>
      <c r="VNP360" s="34"/>
      <c r="VNQ360" s="34"/>
      <c r="VNR360" s="34"/>
      <c r="VNS360" s="34"/>
      <c r="VNT360" s="34"/>
      <c r="VNU360" s="34"/>
      <c r="VNV360" s="34"/>
      <c r="VNW360" s="34"/>
      <c r="VNX360" s="34"/>
      <c r="VNY360" s="34"/>
      <c r="VNZ360" s="34"/>
      <c r="VOA360" s="34"/>
      <c r="VOB360" s="34"/>
      <c r="VOC360" s="34"/>
      <c r="VOD360" s="34"/>
      <c r="VOE360" s="34"/>
      <c r="VOF360" s="34"/>
      <c r="VOG360" s="34"/>
      <c r="VOH360" s="34"/>
      <c r="VOI360" s="34"/>
      <c r="VOJ360" s="34"/>
      <c r="VOK360" s="34"/>
      <c r="VOL360" s="34"/>
      <c r="VOM360" s="34"/>
      <c r="VON360" s="34"/>
      <c r="VOO360" s="34"/>
      <c r="VOP360" s="34"/>
      <c r="VOQ360" s="34"/>
      <c r="VOR360" s="34"/>
      <c r="VOS360" s="34"/>
      <c r="VOT360" s="34"/>
      <c r="VOU360" s="34"/>
      <c r="VOV360" s="34"/>
      <c r="VOW360" s="34"/>
      <c r="VOX360" s="34"/>
      <c r="VOY360" s="34"/>
      <c r="VOZ360" s="34"/>
      <c r="VPA360" s="34"/>
      <c r="VPB360" s="34"/>
      <c r="VPC360" s="34"/>
      <c r="VPD360" s="34"/>
      <c r="VPE360" s="34"/>
      <c r="VPF360" s="34"/>
      <c r="VPG360" s="34"/>
      <c r="VPH360" s="34"/>
      <c r="VPI360" s="34"/>
      <c r="VPJ360" s="34"/>
      <c r="VPK360" s="34"/>
      <c r="VPL360" s="34"/>
      <c r="VPM360" s="34"/>
      <c r="VPN360" s="34"/>
      <c r="VPO360" s="34"/>
      <c r="VPP360" s="34"/>
      <c r="VPQ360" s="34"/>
      <c r="VPR360" s="34"/>
      <c r="VPS360" s="34"/>
      <c r="VPT360" s="34"/>
      <c r="VPU360" s="34"/>
      <c r="VPV360" s="34"/>
      <c r="VPW360" s="34"/>
      <c r="VPX360" s="34"/>
      <c r="VPY360" s="34"/>
      <c r="VPZ360" s="34"/>
      <c r="VQA360" s="34"/>
      <c r="VQB360" s="34"/>
      <c r="VQC360" s="34"/>
      <c r="VQD360" s="34"/>
      <c r="VQE360" s="34"/>
      <c r="VQF360" s="34"/>
      <c r="VQG360" s="34"/>
      <c r="VQH360" s="34"/>
      <c r="VQI360" s="34"/>
      <c r="VQJ360" s="34"/>
      <c r="VQK360" s="34"/>
      <c r="VQL360" s="34"/>
      <c r="VQM360" s="34"/>
      <c r="VQN360" s="34"/>
      <c r="VQO360" s="34"/>
      <c r="VQP360" s="34"/>
      <c r="VQQ360" s="34"/>
      <c r="VQR360" s="34"/>
      <c r="VQS360" s="34"/>
      <c r="VQT360" s="34"/>
      <c r="VQU360" s="34"/>
      <c r="VQV360" s="34"/>
      <c r="VQW360" s="34"/>
      <c r="VQX360" s="34"/>
      <c r="VQY360" s="34"/>
      <c r="VQZ360" s="34"/>
      <c r="VRA360" s="34"/>
      <c r="VRB360" s="34"/>
      <c r="VRC360" s="34"/>
      <c r="VRD360" s="34"/>
      <c r="VRE360" s="34"/>
      <c r="VRF360" s="34"/>
      <c r="VRG360" s="34"/>
      <c r="VRH360" s="34"/>
      <c r="VRI360" s="34"/>
      <c r="VRJ360" s="34"/>
      <c r="VRK360" s="34"/>
      <c r="VRL360" s="34"/>
      <c r="VRM360" s="34"/>
      <c r="VRN360" s="34"/>
      <c r="VRO360" s="34"/>
      <c r="VRP360" s="34"/>
      <c r="VRQ360" s="34"/>
      <c r="VRR360" s="34"/>
      <c r="VRS360" s="34"/>
      <c r="VRT360" s="34"/>
      <c r="VRU360" s="34"/>
      <c r="VRV360" s="34"/>
      <c r="VRW360" s="34"/>
      <c r="VRX360" s="34"/>
      <c r="VRY360" s="34"/>
      <c r="VRZ360" s="34"/>
      <c r="VSA360" s="34"/>
      <c r="VSB360" s="34"/>
      <c r="VSC360" s="34"/>
      <c r="VSD360" s="34"/>
      <c r="VSE360" s="34"/>
      <c r="VSF360" s="34"/>
      <c r="VSG360" s="34"/>
      <c r="VSH360" s="34"/>
      <c r="VSI360" s="34"/>
      <c r="VSJ360" s="34"/>
      <c r="VSK360" s="34"/>
      <c r="VSL360" s="34"/>
      <c r="VSM360" s="34"/>
      <c r="VSN360" s="34"/>
      <c r="VSO360" s="34"/>
      <c r="VSP360" s="34"/>
      <c r="VSQ360" s="34"/>
      <c r="VSR360" s="34"/>
      <c r="VSS360" s="34"/>
      <c r="VST360" s="34"/>
      <c r="VSU360" s="34"/>
      <c r="VSV360" s="34"/>
      <c r="VSW360" s="34"/>
      <c r="VSX360" s="34"/>
      <c r="VSY360" s="34"/>
      <c r="VSZ360" s="34"/>
      <c r="VTA360" s="34"/>
      <c r="VTB360" s="34"/>
      <c r="VTC360" s="34"/>
      <c r="VTD360" s="34"/>
      <c r="VTE360" s="34"/>
      <c r="VTF360" s="34"/>
      <c r="VTG360" s="34"/>
      <c r="VTH360" s="34"/>
      <c r="VTI360" s="34"/>
      <c r="VTJ360" s="34"/>
      <c r="VTK360" s="34"/>
      <c r="VTL360" s="34"/>
      <c r="VTM360" s="34"/>
      <c r="VTN360" s="34"/>
      <c r="VTO360" s="34"/>
      <c r="VTP360" s="34"/>
      <c r="VTQ360" s="34"/>
      <c r="VTR360" s="34"/>
      <c r="VTS360" s="34"/>
      <c r="VTT360" s="34"/>
      <c r="VTU360" s="34"/>
      <c r="VTV360" s="34"/>
      <c r="VTW360" s="34"/>
      <c r="VTX360" s="34"/>
      <c r="VTY360" s="34"/>
      <c r="VTZ360" s="34"/>
      <c r="VUA360" s="34"/>
      <c r="VUB360" s="34"/>
      <c r="VUC360" s="34"/>
      <c r="VUD360" s="34"/>
      <c r="VUE360" s="34"/>
      <c r="VUF360" s="34"/>
      <c r="VUG360" s="34"/>
      <c r="VUH360" s="34"/>
      <c r="VUI360" s="34"/>
      <c r="VUJ360" s="34"/>
      <c r="VUK360" s="34"/>
      <c r="VUL360" s="34"/>
      <c r="VUM360" s="34"/>
      <c r="VUN360" s="34"/>
      <c r="VUO360" s="34"/>
      <c r="VUP360" s="34"/>
      <c r="VUQ360" s="34"/>
      <c r="VUR360" s="34"/>
      <c r="VUS360" s="34"/>
      <c r="VUT360" s="34"/>
      <c r="VUU360" s="34"/>
      <c r="VUV360" s="34"/>
      <c r="VUW360" s="34"/>
      <c r="VUX360" s="34"/>
      <c r="VUY360" s="34"/>
      <c r="VUZ360" s="34"/>
      <c r="VVA360" s="34"/>
      <c r="VVB360" s="34"/>
      <c r="VVC360" s="34"/>
      <c r="VVD360" s="34"/>
      <c r="VVE360" s="34"/>
      <c r="VVF360" s="34"/>
      <c r="VVG360" s="34"/>
      <c r="VVH360" s="34"/>
      <c r="VVI360" s="34"/>
      <c r="VVJ360" s="34"/>
      <c r="VVK360" s="34"/>
      <c r="VVL360" s="34"/>
      <c r="VVM360" s="34"/>
      <c r="VVN360" s="34"/>
      <c r="VVO360" s="34"/>
      <c r="VVP360" s="34"/>
      <c r="VVQ360" s="34"/>
      <c r="VVR360" s="34"/>
      <c r="VVS360" s="34"/>
      <c r="VVT360" s="34"/>
      <c r="VVU360" s="34"/>
      <c r="VVV360" s="34"/>
      <c r="VVW360" s="34"/>
      <c r="VVX360" s="34"/>
      <c r="VVY360" s="34"/>
      <c r="VVZ360" s="34"/>
      <c r="VWA360" s="34"/>
      <c r="VWB360" s="34"/>
      <c r="VWC360" s="34"/>
      <c r="VWD360" s="34"/>
      <c r="VWE360" s="34"/>
      <c r="VWF360" s="34"/>
      <c r="VWG360" s="34"/>
      <c r="VWH360" s="34"/>
      <c r="VWI360" s="34"/>
      <c r="VWJ360" s="34"/>
      <c r="VWK360" s="34"/>
      <c r="VWL360" s="34"/>
      <c r="VWM360" s="34"/>
      <c r="VWN360" s="34"/>
      <c r="VWO360" s="34"/>
      <c r="VWP360" s="34"/>
      <c r="VWQ360" s="34"/>
      <c r="VWR360" s="34"/>
      <c r="VWS360" s="34"/>
      <c r="VWT360" s="34"/>
      <c r="VWU360" s="34"/>
      <c r="VWV360" s="34"/>
      <c r="VWW360" s="34"/>
      <c r="VWX360" s="34"/>
      <c r="VWY360" s="34"/>
      <c r="VWZ360" s="34"/>
      <c r="VXA360" s="34"/>
      <c r="VXB360" s="34"/>
      <c r="VXC360" s="34"/>
      <c r="VXD360" s="34"/>
      <c r="VXE360" s="34"/>
      <c r="VXF360" s="34"/>
      <c r="VXG360" s="34"/>
      <c r="VXH360" s="34"/>
      <c r="VXI360" s="34"/>
      <c r="VXJ360" s="34"/>
      <c r="VXK360" s="34"/>
      <c r="VXL360" s="34"/>
      <c r="VXM360" s="34"/>
      <c r="VXN360" s="34"/>
      <c r="VXO360" s="34"/>
      <c r="VXP360" s="34"/>
      <c r="VXQ360" s="34"/>
      <c r="VXR360" s="34"/>
      <c r="VXS360" s="34"/>
      <c r="VXT360" s="34"/>
      <c r="VXU360" s="34"/>
      <c r="VXV360" s="34"/>
      <c r="VXW360" s="34"/>
      <c r="VXX360" s="34"/>
      <c r="VXY360" s="34"/>
      <c r="VXZ360" s="34"/>
      <c r="VYA360" s="34"/>
      <c r="VYB360" s="34"/>
      <c r="VYC360" s="34"/>
      <c r="VYD360" s="34"/>
      <c r="VYE360" s="34"/>
      <c r="VYF360" s="34"/>
      <c r="VYG360" s="34"/>
      <c r="VYH360" s="34"/>
      <c r="VYI360" s="34"/>
      <c r="VYJ360" s="34"/>
      <c r="VYK360" s="34"/>
      <c r="VYL360" s="34"/>
      <c r="VYM360" s="34"/>
      <c r="VYN360" s="34"/>
      <c r="VYO360" s="34"/>
      <c r="VYP360" s="34"/>
      <c r="VYQ360" s="34"/>
      <c r="VYR360" s="34"/>
      <c r="VYS360" s="34"/>
      <c r="VYT360" s="34"/>
      <c r="VYU360" s="34"/>
      <c r="VYV360" s="34"/>
      <c r="VYW360" s="34"/>
      <c r="VYX360" s="34"/>
      <c r="VYY360" s="34"/>
      <c r="VYZ360" s="34"/>
      <c r="VZA360" s="34"/>
      <c r="VZB360" s="34"/>
      <c r="VZC360" s="34"/>
      <c r="VZD360" s="34"/>
      <c r="VZE360" s="34"/>
      <c r="VZF360" s="34"/>
      <c r="VZG360" s="34"/>
      <c r="VZH360" s="34"/>
      <c r="VZI360" s="34"/>
      <c r="VZJ360" s="34"/>
      <c r="VZK360" s="34"/>
      <c r="VZL360" s="34"/>
      <c r="VZM360" s="34"/>
      <c r="VZN360" s="34"/>
      <c r="VZO360" s="34"/>
      <c r="VZP360" s="34"/>
      <c r="VZQ360" s="34"/>
      <c r="VZR360" s="34"/>
      <c r="VZS360" s="34"/>
      <c r="VZT360" s="34"/>
      <c r="VZU360" s="34"/>
      <c r="VZV360" s="34"/>
      <c r="VZW360" s="34"/>
      <c r="VZX360" s="34"/>
      <c r="VZY360" s="34"/>
      <c r="VZZ360" s="34"/>
      <c r="WAA360" s="34"/>
      <c r="WAB360" s="34"/>
      <c r="WAC360" s="34"/>
      <c r="WAD360" s="34"/>
      <c r="WAE360" s="34"/>
      <c r="WAF360" s="34"/>
      <c r="WAG360" s="34"/>
      <c r="WAH360" s="34"/>
      <c r="WAI360" s="34"/>
      <c r="WAJ360" s="34"/>
      <c r="WAK360" s="34"/>
      <c r="WAL360" s="34"/>
      <c r="WAM360" s="34"/>
      <c r="WAN360" s="34"/>
      <c r="WAO360" s="34"/>
      <c r="WAP360" s="34"/>
      <c r="WAQ360" s="34"/>
      <c r="WAR360" s="34"/>
      <c r="WAS360" s="34"/>
      <c r="WAT360" s="34"/>
      <c r="WAU360" s="34"/>
      <c r="WAV360" s="34"/>
      <c r="WAW360" s="34"/>
      <c r="WAX360" s="34"/>
      <c r="WAY360" s="34"/>
      <c r="WAZ360" s="34"/>
      <c r="WBA360" s="34"/>
      <c r="WBB360" s="34"/>
      <c r="WBC360" s="34"/>
      <c r="WBD360" s="34"/>
      <c r="WBE360" s="34"/>
      <c r="WBF360" s="34"/>
      <c r="WBG360" s="34"/>
      <c r="WBH360" s="34"/>
      <c r="WBI360" s="34"/>
      <c r="WBJ360" s="34"/>
      <c r="WBK360" s="34"/>
      <c r="WBL360" s="34"/>
      <c r="WBM360" s="34"/>
      <c r="WBN360" s="34"/>
      <c r="WBO360" s="34"/>
      <c r="WBP360" s="34"/>
      <c r="WBQ360" s="34"/>
      <c r="WBR360" s="34"/>
      <c r="WBS360" s="34"/>
      <c r="WBT360" s="34"/>
      <c r="WBU360" s="34"/>
      <c r="WBV360" s="34"/>
      <c r="WBW360" s="34"/>
      <c r="WBX360" s="34"/>
      <c r="WBY360" s="34"/>
      <c r="WBZ360" s="34"/>
      <c r="WCA360" s="34"/>
      <c r="WCB360" s="34"/>
      <c r="WCC360" s="34"/>
      <c r="WCD360" s="34"/>
      <c r="WCE360" s="34"/>
      <c r="WCF360" s="34"/>
      <c r="WCG360" s="34"/>
      <c r="WCH360" s="34"/>
      <c r="WCI360" s="34"/>
      <c r="WCJ360" s="34"/>
      <c r="WCK360" s="34"/>
      <c r="WCL360" s="34"/>
      <c r="WCM360" s="34"/>
      <c r="WCN360" s="34"/>
      <c r="WCO360" s="34"/>
      <c r="WCP360" s="34"/>
      <c r="WCQ360" s="34"/>
      <c r="WCR360" s="34"/>
      <c r="WCS360" s="34"/>
      <c r="WCT360" s="34"/>
      <c r="WCU360" s="34"/>
      <c r="WCV360" s="34"/>
      <c r="WCW360" s="34"/>
      <c r="WCX360" s="34"/>
      <c r="WCY360" s="34"/>
      <c r="WCZ360" s="34"/>
      <c r="WDA360" s="34"/>
      <c r="WDB360" s="34"/>
      <c r="WDC360" s="34"/>
      <c r="WDD360" s="34"/>
      <c r="WDE360" s="34"/>
      <c r="WDF360" s="34"/>
      <c r="WDG360" s="34"/>
      <c r="WDH360" s="34"/>
      <c r="WDI360" s="34"/>
      <c r="WDJ360" s="34"/>
      <c r="WDK360" s="34"/>
      <c r="WDL360" s="34"/>
      <c r="WDM360" s="34"/>
      <c r="WDN360" s="34"/>
      <c r="WDO360" s="34"/>
      <c r="WDP360" s="34"/>
      <c r="WDQ360" s="34"/>
      <c r="WDR360" s="34"/>
      <c r="WDS360" s="34"/>
      <c r="WDT360" s="34"/>
      <c r="WDU360" s="34"/>
      <c r="WDV360" s="34"/>
      <c r="WDW360" s="34"/>
      <c r="WDX360" s="34"/>
      <c r="WDY360" s="34"/>
      <c r="WDZ360" s="34"/>
      <c r="WEA360" s="34"/>
      <c r="WEB360" s="34"/>
      <c r="WEC360" s="34"/>
      <c r="WED360" s="34"/>
      <c r="WEE360" s="34"/>
      <c r="WEF360" s="34"/>
      <c r="WEG360" s="34"/>
      <c r="WEH360" s="34"/>
      <c r="WEI360" s="34"/>
      <c r="WEJ360" s="34"/>
      <c r="WEK360" s="34"/>
      <c r="WEL360" s="34"/>
      <c r="WEM360" s="34"/>
      <c r="WEN360" s="34"/>
      <c r="WEO360" s="34"/>
      <c r="WEP360" s="34"/>
      <c r="WEQ360" s="34"/>
      <c r="WER360" s="34"/>
      <c r="WES360" s="34"/>
      <c r="WET360" s="34"/>
      <c r="WEU360" s="34"/>
      <c r="WEV360" s="34"/>
      <c r="WEW360" s="34"/>
      <c r="WEX360" s="34"/>
      <c r="WEY360" s="34"/>
      <c r="WEZ360" s="34"/>
      <c r="WFA360" s="34"/>
      <c r="WFB360" s="34"/>
      <c r="WFC360" s="34"/>
      <c r="WFD360" s="34"/>
      <c r="WFE360" s="34"/>
      <c r="WFF360" s="34"/>
      <c r="WFG360" s="34"/>
      <c r="WFH360" s="34"/>
      <c r="WFI360" s="34"/>
      <c r="WFJ360" s="34"/>
      <c r="WFK360" s="34"/>
      <c r="WFL360" s="34"/>
      <c r="WFM360" s="34"/>
      <c r="WFN360" s="34"/>
      <c r="WFO360" s="34"/>
      <c r="WFP360" s="34"/>
      <c r="WFQ360" s="34"/>
      <c r="WFR360" s="34"/>
      <c r="WFS360" s="34"/>
      <c r="WFT360" s="34"/>
      <c r="WFU360" s="34"/>
      <c r="WFV360" s="34"/>
      <c r="WFW360" s="34"/>
      <c r="WFX360" s="34"/>
      <c r="WFY360" s="34"/>
      <c r="WFZ360" s="34"/>
      <c r="WGA360" s="34"/>
      <c r="WGB360" s="34"/>
      <c r="WGC360" s="34"/>
      <c r="WGD360" s="34"/>
      <c r="WGE360" s="34"/>
      <c r="WGF360" s="34"/>
      <c r="WGG360" s="34"/>
      <c r="WGH360" s="34"/>
      <c r="WGI360" s="34"/>
      <c r="WGJ360" s="34"/>
      <c r="WGK360" s="34"/>
      <c r="WGL360" s="34"/>
      <c r="WGM360" s="34"/>
      <c r="WGN360" s="34"/>
      <c r="WGO360" s="34"/>
      <c r="WGP360" s="34"/>
      <c r="WGQ360" s="34"/>
      <c r="WGR360" s="34"/>
      <c r="WGS360" s="34"/>
      <c r="WGT360" s="34"/>
      <c r="WGU360" s="34"/>
      <c r="WGV360" s="34"/>
      <c r="WGW360" s="34"/>
      <c r="WGX360" s="34"/>
      <c r="WGY360" s="34"/>
      <c r="WGZ360" s="34"/>
      <c r="WHA360" s="34"/>
      <c r="WHB360" s="34"/>
      <c r="WHC360" s="34"/>
      <c r="WHD360" s="34"/>
      <c r="WHE360" s="34"/>
      <c r="WHF360" s="34"/>
      <c r="WHG360" s="34"/>
      <c r="WHH360" s="34"/>
      <c r="WHI360" s="34"/>
      <c r="WHJ360" s="34"/>
      <c r="WHK360" s="34"/>
      <c r="WHL360" s="34"/>
      <c r="WHM360" s="34"/>
      <c r="WHN360" s="34"/>
      <c r="WHO360" s="34"/>
      <c r="WHP360" s="34"/>
      <c r="WHQ360" s="34"/>
      <c r="WHR360" s="34"/>
      <c r="WHS360" s="34"/>
      <c r="WHT360" s="34"/>
      <c r="WHU360" s="34"/>
      <c r="WHV360" s="34"/>
      <c r="WHW360" s="34"/>
      <c r="WHX360" s="34"/>
      <c r="WHY360" s="34"/>
      <c r="WHZ360" s="34"/>
      <c r="WIA360" s="34"/>
      <c r="WIB360" s="34"/>
      <c r="WIC360" s="34"/>
      <c r="WID360" s="34"/>
      <c r="WIE360" s="34"/>
      <c r="WIF360" s="34"/>
      <c r="WIG360" s="34"/>
      <c r="WIH360" s="34"/>
      <c r="WII360" s="34"/>
      <c r="WIJ360" s="34"/>
      <c r="WIK360" s="34"/>
      <c r="WIL360" s="34"/>
      <c r="WIM360" s="34"/>
      <c r="WIN360" s="34"/>
      <c r="WIO360" s="34"/>
      <c r="WIP360" s="34"/>
      <c r="WIQ360" s="34"/>
      <c r="WIR360" s="34"/>
      <c r="WIS360" s="34"/>
      <c r="WIT360" s="34"/>
      <c r="WIU360" s="34"/>
      <c r="WIV360" s="34"/>
      <c r="WIW360" s="34"/>
      <c r="WIX360" s="34"/>
      <c r="WIY360" s="34"/>
      <c r="WIZ360" s="34"/>
      <c r="WJA360" s="34"/>
      <c r="WJB360" s="34"/>
      <c r="WJC360" s="34"/>
      <c r="WJD360" s="34"/>
      <c r="WJE360" s="34"/>
      <c r="WJF360" s="34"/>
      <c r="WJG360" s="34"/>
      <c r="WJH360" s="34"/>
      <c r="WJI360" s="34"/>
      <c r="WJJ360" s="34"/>
      <c r="WJK360" s="34"/>
      <c r="WJL360" s="34"/>
      <c r="WJM360" s="34"/>
      <c r="WJN360" s="34"/>
      <c r="WJO360" s="34"/>
      <c r="WJP360" s="34"/>
      <c r="WJQ360" s="34"/>
      <c r="WJR360" s="34"/>
      <c r="WJS360" s="34"/>
      <c r="WJT360" s="34"/>
      <c r="WJU360" s="34"/>
      <c r="WJV360" s="34"/>
      <c r="WJW360" s="34"/>
      <c r="WJX360" s="34"/>
      <c r="WJY360" s="34"/>
      <c r="WJZ360" s="34"/>
      <c r="WKA360" s="34"/>
      <c r="WKB360" s="34"/>
      <c r="WKC360" s="34"/>
      <c r="WKD360" s="34"/>
      <c r="WKE360" s="34"/>
      <c r="WKF360" s="34"/>
      <c r="WKG360" s="34"/>
      <c r="WKH360" s="34"/>
      <c r="WKI360" s="34"/>
      <c r="WKJ360" s="34"/>
      <c r="WKK360" s="34"/>
      <c r="WKL360" s="34"/>
      <c r="WKM360" s="34"/>
      <c r="WKN360" s="34"/>
      <c r="WKO360" s="34"/>
      <c r="WKP360" s="34"/>
      <c r="WKQ360" s="34"/>
      <c r="WKR360" s="34"/>
      <c r="WKS360" s="34"/>
      <c r="WKT360" s="34"/>
      <c r="WKU360" s="34"/>
      <c r="WKV360" s="34"/>
      <c r="WKW360" s="34"/>
      <c r="WKX360" s="34"/>
      <c r="WKY360" s="34"/>
      <c r="WKZ360" s="34"/>
      <c r="WLA360" s="34"/>
      <c r="WLB360" s="34"/>
      <c r="WLC360" s="34"/>
      <c r="WLD360" s="34"/>
      <c r="WLE360" s="34"/>
      <c r="WLF360" s="34"/>
      <c r="WLG360" s="34"/>
      <c r="WLH360" s="34"/>
      <c r="WLI360" s="34"/>
      <c r="WLJ360" s="34"/>
      <c r="WLK360" s="34"/>
      <c r="WLL360" s="34"/>
      <c r="WLM360" s="34"/>
      <c r="WLN360" s="34"/>
      <c r="WLO360" s="34"/>
      <c r="WLP360" s="34"/>
      <c r="WLQ360" s="34"/>
      <c r="WLR360" s="34"/>
      <c r="WLS360" s="34"/>
      <c r="WLT360" s="34"/>
      <c r="WLU360" s="34"/>
      <c r="WLV360" s="34"/>
      <c r="WLW360" s="34"/>
      <c r="WLX360" s="34"/>
      <c r="WLY360" s="34"/>
      <c r="WLZ360" s="34"/>
      <c r="WMA360" s="34"/>
      <c r="WMB360" s="34"/>
      <c r="WMC360" s="34"/>
      <c r="WMD360" s="34"/>
      <c r="WME360" s="34"/>
      <c r="WMF360" s="34"/>
      <c r="WMG360" s="34"/>
      <c r="WMH360" s="34"/>
      <c r="WMI360" s="34"/>
      <c r="WMJ360" s="34"/>
      <c r="WMK360" s="34"/>
      <c r="WML360" s="34"/>
      <c r="WMM360" s="34"/>
      <c r="WMN360" s="34"/>
      <c r="WMO360" s="34"/>
      <c r="WMP360" s="34"/>
      <c r="WMQ360" s="34"/>
      <c r="WMR360" s="34"/>
      <c r="WMS360" s="34"/>
      <c r="WMT360" s="34"/>
      <c r="WMU360" s="34"/>
      <c r="WMV360" s="34"/>
      <c r="WMW360" s="34"/>
      <c r="WMX360" s="34"/>
      <c r="WMY360" s="34"/>
      <c r="WMZ360" s="34"/>
      <c r="WNA360" s="34"/>
      <c r="WNB360" s="34"/>
      <c r="WNC360" s="34"/>
      <c r="WND360" s="34"/>
      <c r="WNE360" s="34"/>
      <c r="WNF360" s="34"/>
      <c r="WNG360" s="34"/>
      <c r="WNH360" s="34"/>
      <c r="WNI360" s="34"/>
      <c r="WNJ360" s="34"/>
      <c r="WNK360" s="34"/>
      <c r="WNL360" s="34"/>
      <c r="WNM360" s="34"/>
      <c r="WNN360" s="34"/>
      <c r="WNO360" s="34"/>
      <c r="WNP360" s="34"/>
      <c r="WNQ360" s="34"/>
      <c r="WNR360" s="34"/>
      <c r="WNS360" s="34"/>
      <c r="WNT360" s="34"/>
      <c r="WNU360" s="34"/>
      <c r="WNV360" s="34"/>
      <c r="WNW360" s="34"/>
      <c r="WNX360" s="34"/>
      <c r="WNY360" s="34"/>
      <c r="WNZ360" s="34"/>
      <c r="WOA360" s="34"/>
      <c r="WOB360" s="34"/>
      <c r="WOC360" s="34"/>
      <c r="WOD360" s="34"/>
      <c r="WOE360" s="34"/>
      <c r="WOF360" s="34"/>
      <c r="WOG360" s="34"/>
      <c r="WOH360" s="34"/>
      <c r="WOI360" s="34"/>
      <c r="WOJ360" s="34"/>
      <c r="WOK360" s="34"/>
      <c r="WOL360" s="34"/>
      <c r="WOM360" s="34"/>
      <c r="WON360" s="34"/>
      <c r="WOO360" s="34"/>
      <c r="WOP360" s="34"/>
      <c r="WOQ360" s="34"/>
      <c r="WOR360" s="34"/>
      <c r="WOS360" s="34"/>
      <c r="WOT360" s="34"/>
      <c r="WOU360" s="34"/>
      <c r="WOV360" s="34"/>
      <c r="WOW360" s="34"/>
      <c r="WOX360" s="34"/>
      <c r="WOY360" s="34"/>
      <c r="WOZ360" s="34"/>
      <c r="WPA360" s="34"/>
      <c r="WPB360" s="34"/>
      <c r="WPC360" s="34"/>
      <c r="WPD360" s="34"/>
      <c r="WPE360" s="34"/>
      <c r="WPF360" s="34"/>
      <c r="WPG360" s="34"/>
      <c r="WPH360" s="34"/>
      <c r="WPI360" s="34"/>
      <c r="WPJ360" s="34"/>
      <c r="WPK360" s="34"/>
      <c r="WPL360" s="34"/>
      <c r="WPM360" s="34"/>
      <c r="WPN360" s="34"/>
      <c r="WPO360" s="34"/>
      <c r="WPP360" s="34"/>
      <c r="WPQ360" s="34"/>
      <c r="WPR360" s="34"/>
      <c r="WPS360" s="34"/>
      <c r="WPT360" s="34"/>
      <c r="WPU360" s="34"/>
      <c r="WPV360" s="34"/>
      <c r="WPW360" s="34"/>
      <c r="WPX360" s="34"/>
      <c r="WPY360" s="34"/>
      <c r="WPZ360" s="34"/>
      <c r="WQA360" s="34"/>
      <c r="WQB360" s="34"/>
      <c r="WQC360" s="34"/>
      <c r="WQD360" s="34"/>
      <c r="WQE360" s="34"/>
      <c r="WQF360" s="34"/>
      <c r="WQG360" s="34"/>
      <c r="WQH360" s="34"/>
      <c r="WQI360" s="34"/>
      <c r="WQJ360" s="34"/>
      <c r="WQK360" s="34"/>
      <c r="WQL360" s="34"/>
      <c r="WQM360" s="34"/>
      <c r="WQN360" s="34"/>
      <c r="WQO360" s="34"/>
      <c r="WQP360" s="34"/>
      <c r="WQQ360" s="34"/>
      <c r="WQR360" s="34"/>
      <c r="WQS360" s="34"/>
      <c r="WQT360" s="34"/>
      <c r="WQU360" s="34"/>
      <c r="WQV360" s="34"/>
      <c r="WQW360" s="34"/>
      <c r="WQX360" s="34"/>
      <c r="WQY360" s="34"/>
      <c r="WQZ360" s="34"/>
      <c r="WRA360" s="34"/>
      <c r="WRB360" s="34"/>
      <c r="WRC360" s="34"/>
      <c r="WRD360" s="34"/>
      <c r="WRE360" s="34"/>
      <c r="WRF360" s="34"/>
      <c r="WRG360" s="34"/>
      <c r="WRH360" s="34"/>
      <c r="WRI360" s="34"/>
      <c r="WRJ360" s="34"/>
      <c r="WRK360" s="34"/>
      <c r="WRL360" s="34"/>
      <c r="WRM360" s="34"/>
      <c r="WRN360" s="34"/>
      <c r="WRO360" s="34"/>
      <c r="WRP360" s="34"/>
      <c r="WRQ360" s="34"/>
      <c r="WRR360" s="34"/>
      <c r="WRS360" s="34"/>
      <c r="WRT360" s="34"/>
      <c r="WRU360" s="34"/>
      <c r="WRV360" s="34"/>
      <c r="WRW360" s="34"/>
      <c r="WRX360" s="34"/>
      <c r="WRY360" s="34"/>
      <c r="WRZ360" s="34"/>
      <c r="WSA360" s="34"/>
      <c r="WSB360" s="34"/>
      <c r="WSC360" s="34"/>
      <c r="WSD360" s="34"/>
      <c r="WSE360" s="34"/>
      <c r="WSF360" s="34"/>
      <c r="WSG360" s="34"/>
      <c r="WSH360" s="34"/>
      <c r="WSI360" s="34"/>
      <c r="WSJ360" s="34"/>
      <c r="WSK360" s="34"/>
      <c r="WSL360" s="34"/>
      <c r="WSM360" s="34"/>
      <c r="WSN360" s="34"/>
      <c r="WSO360" s="34"/>
      <c r="WSP360" s="34"/>
      <c r="WSQ360" s="34"/>
      <c r="WSR360" s="34"/>
      <c r="WSS360" s="34"/>
      <c r="WST360" s="34"/>
      <c r="WSU360" s="34"/>
      <c r="WSV360" s="34"/>
      <c r="WSW360" s="34"/>
      <c r="WSX360" s="34"/>
      <c r="WSY360" s="34"/>
      <c r="WSZ360" s="34"/>
      <c r="WTA360" s="34"/>
      <c r="WTB360" s="34"/>
      <c r="WTC360" s="34"/>
      <c r="WTD360" s="34"/>
      <c r="WTE360" s="34"/>
      <c r="WTF360" s="34"/>
      <c r="WTG360" s="34"/>
      <c r="WTH360" s="34"/>
      <c r="WTI360" s="34"/>
      <c r="WTJ360" s="34"/>
      <c r="WTK360" s="34"/>
      <c r="WTL360" s="34"/>
      <c r="WTM360" s="34"/>
      <c r="WTN360" s="34"/>
      <c r="WTO360" s="34"/>
      <c r="WTP360" s="34"/>
      <c r="WTQ360" s="34"/>
      <c r="WTR360" s="34"/>
      <c r="WTS360" s="34"/>
      <c r="WTT360" s="34"/>
      <c r="WTU360" s="34"/>
      <c r="WTV360" s="34"/>
      <c r="WTW360" s="34"/>
      <c r="WTX360" s="34"/>
      <c r="WTY360" s="34"/>
      <c r="WTZ360" s="34"/>
      <c r="WUA360" s="34"/>
      <c r="WUB360" s="34"/>
      <c r="WUC360" s="34"/>
      <c r="WUD360" s="34"/>
      <c r="WUE360" s="34"/>
      <c r="WUF360" s="34"/>
      <c r="WUG360" s="34"/>
      <c r="WUH360" s="34"/>
      <c r="WUI360" s="34"/>
      <c r="WUJ360" s="34"/>
      <c r="WUK360" s="34"/>
      <c r="WUL360" s="34"/>
      <c r="WUM360" s="34"/>
      <c r="WUN360" s="34"/>
      <c r="WUO360" s="34"/>
      <c r="WUP360" s="34"/>
      <c r="WUQ360" s="34"/>
      <c r="WUR360" s="34"/>
      <c r="WUS360" s="34"/>
      <c r="WUT360" s="34"/>
      <c r="WUU360" s="34"/>
      <c r="WUV360" s="34"/>
      <c r="WUW360" s="34"/>
      <c r="WUX360" s="34"/>
      <c r="WUY360" s="34"/>
      <c r="WUZ360" s="34"/>
      <c r="WVA360" s="34"/>
      <c r="WVB360" s="34"/>
      <c r="WVC360" s="34"/>
      <c r="WVD360" s="34"/>
      <c r="WVE360" s="34"/>
      <c r="WVF360" s="34"/>
      <c r="WVG360" s="34"/>
      <c r="WVH360" s="34"/>
      <c r="WVI360" s="34"/>
      <c r="WVJ360" s="34"/>
      <c r="WVK360" s="34"/>
      <c r="WVL360" s="34"/>
      <c r="WVM360" s="34"/>
      <c r="WVN360" s="34"/>
      <c r="WVO360" s="34"/>
      <c r="WVP360" s="34"/>
      <c r="WVQ360" s="34"/>
      <c r="WVR360" s="34"/>
      <c r="WVS360" s="34"/>
      <c r="WVT360" s="34"/>
      <c r="WVU360" s="34"/>
      <c r="WVV360" s="34"/>
      <c r="WVW360" s="34"/>
      <c r="WVX360" s="34"/>
      <c r="WVY360" s="34"/>
      <c r="WVZ360" s="34"/>
      <c r="WWA360" s="34"/>
      <c r="WWB360" s="34"/>
      <c r="WWC360" s="34"/>
      <c r="WWD360" s="34"/>
      <c r="WWE360" s="34"/>
      <c r="WWF360" s="34"/>
      <c r="WWG360" s="34"/>
      <c r="WWH360" s="34"/>
      <c r="WWI360" s="34"/>
      <c r="WWJ360" s="34"/>
      <c r="WWK360" s="34"/>
      <c r="WWL360" s="34"/>
      <c r="WWM360" s="34"/>
      <c r="WWN360" s="34"/>
      <c r="WWO360" s="34"/>
      <c r="WWP360" s="34"/>
      <c r="WWQ360" s="34"/>
      <c r="WWR360" s="34"/>
      <c r="WWS360" s="34"/>
      <c r="WWT360" s="34"/>
      <c r="WWU360" s="34"/>
      <c r="WWV360" s="34"/>
      <c r="WWW360" s="34"/>
      <c r="WWX360" s="34"/>
      <c r="WWY360" s="34"/>
      <c r="WWZ360" s="34"/>
      <c r="WXA360" s="34"/>
      <c r="WXB360" s="34"/>
      <c r="WXC360" s="34"/>
      <c r="WXD360" s="34"/>
      <c r="WXE360" s="34"/>
      <c r="WXF360" s="34"/>
      <c r="WXG360" s="34"/>
      <c r="WXH360" s="34"/>
      <c r="WXI360" s="34"/>
      <c r="WXJ360" s="34"/>
      <c r="WXK360" s="34"/>
      <c r="WXL360" s="34"/>
      <c r="WXM360" s="34"/>
      <c r="WXN360" s="34"/>
      <c r="WXO360" s="34"/>
      <c r="WXP360" s="34"/>
      <c r="WXQ360" s="34"/>
      <c r="WXR360" s="34"/>
      <c r="WXS360" s="34"/>
      <c r="WXT360" s="34"/>
      <c r="WXU360" s="34"/>
      <c r="WXV360" s="34"/>
      <c r="WXW360" s="34"/>
      <c r="WXX360" s="34"/>
      <c r="WXY360" s="34"/>
      <c r="WXZ360" s="34"/>
      <c r="WYA360" s="34"/>
      <c r="WYB360" s="34"/>
      <c r="WYC360" s="34"/>
      <c r="WYD360" s="34"/>
      <c r="WYE360" s="34"/>
      <c r="WYF360" s="34"/>
      <c r="WYG360" s="34"/>
      <c r="WYH360" s="34"/>
      <c r="WYI360" s="34"/>
      <c r="WYJ360" s="34"/>
      <c r="WYK360" s="34"/>
      <c r="WYL360" s="34"/>
      <c r="WYM360" s="34"/>
      <c r="WYN360" s="34"/>
      <c r="WYO360" s="34"/>
      <c r="WYP360" s="34"/>
      <c r="WYQ360" s="34"/>
      <c r="WYR360" s="34"/>
      <c r="WYS360" s="34"/>
      <c r="WYT360" s="34"/>
      <c r="WYU360" s="34"/>
      <c r="WYV360" s="34"/>
      <c r="WYW360" s="34"/>
      <c r="WYX360" s="34"/>
      <c r="WYY360" s="34"/>
      <c r="WYZ360" s="34"/>
      <c r="WZA360" s="34"/>
      <c r="WZB360" s="34"/>
      <c r="WZC360" s="34"/>
      <c r="WZD360" s="34"/>
      <c r="WZE360" s="34"/>
      <c r="WZF360" s="34"/>
      <c r="WZG360" s="34"/>
      <c r="WZH360" s="34"/>
      <c r="WZI360" s="34"/>
      <c r="WZJ360" s="34"/>
      <c r="WZK360" s="34"/>
      <c r="WZL360" s="34"/>
      <c r="WZM360" s="34"/>
      <c r="WZN360" s="34"/>
      <c r="WZO360" s="34"/>
      <c r="WZP360" s="34"/>
      <c r="WZQ360" s="34"/>
      <c r="WZR360" s="34"/>
      <c r="WZS360" s="34"/>
      <c r="WZT360" s="34"/>
      <c r="WZU360" s="34"/>
      <c r="WZV360" s="34"/>
      <c r="WZW360" s="34"/>
      <c r="WZX360" s="34"/>
      <c r="WZY360" s="34"/>
      <c r="WZZ360" s="34"/>
      <c r="XAA360" s="34"/>
      <c r="XAB360" s="34"/>
      <c r="XAC360" s="34"/>
      <c r="XAD360" s="34"/>
      <c r="XAE360" s="34"/>
      <c r="XAF360" s="34"/>
      <c r="XAG360" s="34"/>
      <c r="XAH360" s="34"/>
      <c r="XAI360" s="34"/>
      <c r="XAJ360" s="34"/>
      <c r="XAK360" s="34"/>
      <c r="XAL360" s="34"/>
      <c r="XAM360" s="34"/>
      <c r="XAN360" s="34"/>
      <c r="XAO360" s="34"/>
      <c r="XAP360" s="34"/>
      <c r="XAQ360" s="34"/>
      <c r="XAR360" s="34"/>
      <c r="XAS360" s="34"/>
      <c r="XAT360" s="34"/>
      <c r="XAU360" s="34"/>
      <c r="XAV360" s="34"/>
      <c r="XAW360" s="34"/>
      <c r="XAX360" s="34"/>
      <c r="XAY360" s="34"/>
      <c r="XAZ360" s="34"/>
      <c r="XBA360" s="34"/>
      <c r="XBB360" s="34"/>
      <c r="XBC360" s="34"/>
      <c r="XBD360" s="34"/>
      <c r="XBE360" s="34"/>
      <c r="XBF360" s="34"/>
      <c r="XBG360" s="34"/>
      <c r="XBH360" s="34"/>
      <c r="XBI360" s="34"/>
      <c r="XBJ360" s="34"/>
      <c r="XBK360" s="34"/>
      <c r="XBL360" s="34"/>
      <c r="XBM360" s="34"/>
      <c r="XBN360" s="34"/>
      <c r="XBO360" s="34"/>
      <c r="XBP360" s="34"/>
      <c r="XBQ360" s="34"/>
      <c r="XBR360" s="34"/>
      <c r="XBS360" s="34"/>
      <c r="XBT360" s="34"/>
      <c r="XBU360" s="34"/>
      <c r="XBV360" s="34"/>
      <c r="XBW360" s="34"/>
      <c r="XBX360" s="34"/>
      <c r="XBY360" s="34"/>
      <c r="XBZ360" s="34"/>
      <c r="XCA360" s="34"/>
      <c r="XCB360" s="34"/>
      <c r="XCC360" s="34"/>
      <c r="XCD360" s="34"/>
      <c r="XCE360" s="34"/>
      <c r="XCF360" s="34"/>
      <c r="XCG360" s="34"/>
      <c r="XCH360" s="34"/>
      <c r="XCI360" s="34"/>
      <c r="XCJ360" s="34"/>
      <c r="XCK360" s="34"/>
      <c r="XCL360" s="34"/>
      <c r="XCM360" s="34"/>
      <c r="XCN360" s="34"/>
      <c r="XCO360" s="34"/>
      <c r="XCP360" s="34"/>
      <c r="XCQ360" s="34"/>
      <c r="XCR360" s="34"/>
      <c r="XCS360" s="34"/>
      <c r="XCT360" s="34"/>
      <c r="XCU360" s="34"/>
      <c r="XCV360" s="34"/>
      <c r="XCW360" s="34"/>
      <c r="XCX360" s="34"/>
      <c r="XCY360" s="34"/>
      <c r="XCZ360" s="34"/>
      <c r="XDA360" s="34"/>
      <c r="XDB360" s="34"/>
      <c r="XDC360" s="34"/>
      <c r="XDD360" s="34"/>
      <c r="XDE360" s="34"/>
      <c r="XDF360" s="34"/>
      <c r="XDG360" s="34"/>
      <c r="XDH360" s="34"/>
      <c r="XDI360" s="34"/>
      <c r="XDJ360" s="34"/>
      <c r="XDK360" s="34"/>
      <c r="XDL360" s="34"/>
      <c r="XDM360" s="34"/>
      <c r="XDN360" s="34"/>
      <c r="XDO360" s="34"/>
      <c r="XDP360" s="34"/>
      <c r="XDQ360" s="34"/>
      <c r="XDR360" s="34"/>
      <c r="XDS360" s="34"/>
      <c r="XDT360" s="34"/>
      <c r="XDU360" s="34"/>
      <c r="XDV360" s="34"/>
      <c r="XDW360" s="34"/>
      <c r="XDX360" s="34"/>
      <c r="XDY360" s="34"/>
      <c r="XDZ360" s="34"/>
      <c r="XEA360" s="34"/>
      <c r="XEB360" s="34"/>
      <c r="XEC360" s="34"/>
      <c r="XED360" s="34"/>
      <c r="XEE360" s="34"/>
    </row>
    <row r="361" spans="1:16359" ht="63" x14ac:dyDescent="0.15">
      <c r="A361" s="92"/>
      <c r="B361" s="67">
        <v>80111600</v>
      </c>
      <c r="C361" s="5" t="s">
        <v>469</v>
      </c>
      <c r="D361" s="47">
        <v>1</v>
      </c>
      <c r="E361" s="47">
        <v>1</v>
      </c>
      <c r="F361" s="47">
        <v>11</v>
      </c>
      <c r="G361" s="47">
        <v>1</v>
      </c>
      <c r="H361" s="7" t="s">
        <v>79</v>
      </c>
      <c r="I361" s="47">
        <v>0</v>
      </c>
      <c r="J361" s="27">
        <f>5500000*F361</f>
        <v>60500000</v>
      </c>
      <c r="K361" s="18">
        <f t="shared" si="18"/>
        <v>60500000</v>
      </c>
      <c r="L361" s="47">
        <v>0</v>
      </c>
      <c r="M361" s="47">
        <v>0</v>
      </c>
      <c r="N361" s="51" t="s">
        <v>19</v>
      </c>
      <c r="O361" s="31" t="s">
        <v>20</v>
      </c>
      <c r="P361" s="17" t="s">
        <v>54</v>
      </c>
      <c r="Q361" s="47">
        <v>3822500</v>
      </c>
      <c r="R361" s="62" t="s">
        <v>35</v>
      </c>
      <c r="S361" s="93"/>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c r="AS361" s="45"/>
      <c r="AT361" s="45"/>
      <c r="AU361" s="45"/>
      <c r="AV361" s="45"/>
      <c r="AW361" s="45"/>
      <c r="AX361" s="45"/>
      <c r="AY361" s="45"/>
      <c r="AZ361" s="45"/>
      <c r="BA361" s="45"/>
      <c r="BB361" s="45"/>
      <c r="BC361" s="45"/>
      <c r="BD361" s="45"/>
      <c r="BE361" s="45"/>
      <c r="BF361" s="45"/>
      <c r="BG361" s="45"/>
      <c r="BH361" s="45"/>
      <c r="BI361" s="45"/>
      <c r="BJ361" s="45"/>
      <c r="BK361" s="45"/>
      <c r="BL361" s="45"/>
      <c r="BM361" s="45"/>
      <c r="BN361" s="45"/>
      <c r="BO361" s="45"/>
      <c r="BP361" s="45"/>
      <c r="BQ361" s="45"/>
      <c r="BR361" s="45"/>
      <c r="BS361" s="45"/>
      <c r="BT361" s="45"/>
      <c r="BU361" s="45"/>
      <c r="BV361" s="45"/>
      <c r="BW361" s="45"/>
      <c r="BX361" s="45"/>
      <c r="BY361" s="45"/>
      <c r="BZ361" s="45"/>
      <c r="CA361" s="45"/>
      <c r="CB361" s="45"/>
      <c r="CC361" s="45"/>
      <c r="CD361" s="45"/>
      <c r="CE361" s="45"/>
      <c r="CF361" s="45"/>
      <c r="CG361" s="45"/>
      <c r="CH361" s="45"/>
      <c r="CI361" s="45"/>
      <c r="CJ361" s="45"/>
      <c r="CK361" s="45"/>
      <c r="CL361" s="45"/>
      <c r="CM361" s="45"/>
      <c r="CN361" s="45"/>
      <c r="CO361" s="45"/>
      <c r="CP361" s="45"/>
      <c r="CQ361" s="45"/>
      <c r="CR361" s="45"/>
      <c r="CS361" s="45"/>
      <c r="CT361" s="45"/>
      <c r="CU361" s="45"/>
      <c r="CV361" s="45"/>
      <c r="CW361" s="45"/>
      <c r="CX361" s="45"/>
      <c r="CY361" s="45"/>
      <c r="CZ361" s="45"/>
      <c r="DA361" s="45"/>
      <c r="DB361" s="45"/>
      <c r="DC361" s="45"/>
      <c r="DD361" s="45"/>
      <c r="DE361" s="45"/>
      <c r="DF361" s="45"/>
      <c r="DG361" s="45"/>
      <c r="DH361" s="45"/>
      <c r="DI361" s="45"/>
      <c r="DJ361" s="45"/>
      <c r="DK361" s="45"/>
      <c r="DL361" s="45"/>
      <c r="DM361" s="45"/>
      <c r="DN361" s="45"/>
      <c r="DO361" s="45"/>
      <c r="DP361" s="45"/>
      <c r="DQ361" s="45"/>
      <c r="DR361" s="45"/>
      <c r="DS361" s="45"/>
      <c r="DT361" s="45"/>
      <c r="DU361" s="45"/>
      <c r="DV361" s="45"/>
      <c r="DW361" s="45"/>
      <c r="DX361" s="45"/>
      <c r="DY361" s="45"/>
      <c r="DZ361" s="45"/>
      <c r="EA361" s="45"/>
      <c r="EB361" s="45"/>
      <c r="EC361" s="45"/>
      <c r="ED361" s="45"/>
      <c r="EE361" s="45"/>
      <c r="EF361" s="45"/>
      <c r="EG361" s="45"/>
      <c r="EH361" s="45"/>
      <c r="EI361" s="45"/>
      <c r="EJ361" s="45"/>
      <c r="EK361" s="45"/>
      <c r="EL361" s="45"/>
      <c r="EM361" s="45"/>
      <c r="EN361" s="45"/>
      <c r="EO361" s="45"/>
      <c r="EP361" s="45"/>
      <c r="EQ361" s="45"/>
      <c r="ER361" s="45"/>
      <c r="ES361" s="45"/>
      <c r="ET361" s="45"/>
      <c r="EU361" s="45"/>
      <c r="EV361" s="45"/>
      <c r="EW361" s="45"/>
      <c r="EX361" s="45"/>
      <c r="EY361" s="45"/>
      <c r="EZ361" s="45"/>
      <c r="FA361" s="45"/>
      <c r="FB361" s="45"/>
      <c r="FC361" s="45"/>
      <c r="FD361" s="45"/>
      <c r="FE361" s="45"/>
      <c r="FF361" s="45"/>
      <c r="FG361" s="45"/>
      <c r="FH361" s="45"/>
      <c r="FI361" s="45"/>
      <c r="FJ361" s="45"/>
      <c r="FK361" s="45"/>
      <c r="FL361" s="45"/>
      <c r="FM361" s="45"/>
      <c r="FN361" s="45"/>
      <c r="FO361" s="45"/>
      <c r="FP361" s="45"/>
      <c r="FQ361" s="45"/>
      <c r="FR361" s="45"/>
      <c r="FS361" s="45"/>
      <c r="FT361" s="45"/>
      <c r="FU361" s="45"/>
      <c r="FV361" s="45"/>
      <c r="FW361" s="45"/>
      <c r="FX361" s="45"/>
      <c r="FY361" s="45"/>
      <c r="FZ361" s="45"/>
      <c r="GA361" s="45"/>
      <c r="GB361" s="45"/>
      <c r="GC361" s="45"/>
      <c r="GD361" s="45"/>
      <c r="GE361" s="45"/>
      <c r="GF361" s="45"/>
      <c r="GG361" s="45"/>
      <c r="GH361" s="45"/>
      <c r="GI361" s="45"/>
      <c r="GJ361" s="45"/>
      <c r="GK361" s="45"/>
      <c r="GL361" s="45"/>
      <c r="GM361" s="45"/>
      <c r="GN361" s="45"/>
      <c r="GO361" s="45"/>
      <c r="GP361" s="45"/>
      <c r="GQ361" s="45"/>
      <c r="GR361" s="45"/>
      <c r="GS361" s="45"/>
      <c r="GT361" s="45"/>
      <c r="GU361" s="45"/>
      <c r="GV361" s="45"/>
      <c r="GW361" s="45"/>
      <c r="GX361" s="45"/>
      <c r="GY361" s="45"/>
      <c r="GZ361" s="45"/>
      <c r="HA361" s="45"/>
      <c r="HB361" s="45"/>
      <c r="HC361" s="45"/>
      <c r="HD361" s="45"/>
      <c r="HE361" s="45"/>
      <c r="HF361" s="45"/>
      <c r="HG361" s="45"/>
      <c r="HH361" s="45"/>
      <c r="HI361" s="45"/>
      <c r="HJ361" s="45"/>
      <c r="HK361" s="45"/>
      <c r="HL361" s="45"/>
      <c r="HM361" s="45"/>
      <c r="HN361" s="45"/>
      <c r="HO361" s="45"/>
      <c r="HP361" s="45"/>
      <c r="HQ361" s="45"/>
      <c r="HR361" s="45"/>
      <c r="HS361" s="45"/>
      <c r="HT361" s="45"/>
      <c r="HU361" s="45"/>
      <c r="HV361" s="45"/>
      <c r="HW361" s="45"/>
      <c r="HX361" s="45"/>
      <c r="HY361" s="45"/>
      <c r="HZ361" s="45"/>
      <c r="IA361" s="45"/>
      <c r="IB361" s="45"/>
      <c r="IC361" s="45"/>
      <c r="ID361" s="45"/>
      <c r="IE361" s="45"/>
      <c r="IF361" s="45"/>
      <c r="IG361" s="45"/>
      <c r="IH361" s="45"/>
      <c r="II361" s="45"/>
      <c r="IJ361" s="45"/>
      <c r="IK361" s="45"/>
      <c r="IL361" s="45"/>
      <c r="IM361" s="45"/>
      <c r="IN361" s="45"/>
      <c r="IO361" s="45"/>
      <c r="IP361" s="45"/>
      <c r="IQ361" s="45"/>
      <c r="IR361" s="45"/>
      <c r="IS361" s="45"/>
      <c r="IT361" s="45"/>
      <c r="IU361" s="45"/>
      <c r="IV361" s="45"/>
      <c r="IW361" s="45"/>
      <c r="IX361" s="45"/>
      <c r="IY361" s="45"/>
      <c r="IZ361" s="45"/>
      <c r="JA361" s="45"/>
      <c r="JB361" s="45"/>
      <c r="JC361" s="45"/>
      <c r="JD361" s="45"/>
      <c r="JE361" s="45"/>
      <c r="JF361" s="45"/>
      <c r="JG361" s="45"/>
      <c r="JH361" s="45"/>
      <c r="JI361" s="45"/>
      <c r="JJ361" s="45"/>
      <c r="JK361" s="45"/>
      <c r="JL361" s="45"/>
      <c r="JM361" s="45"/>
      <c r="JN361" s="45"/>
      <c r="JO361" s="45"/>
      <c r="JP361" s="45"/>
      <c r="JQ361" s="45"/>
      <c r="JR361" s="45"/>
      <c r="JS361" s="45"/>
      <c r="JT361" s="45"/>
      <c r="JU361" s="45"/>
      <c r="JV361" s="45"/>
      <c r="JW361" s="45"/>
      <c r="JX361" s="45"/>
      <c r="JY361" s="45"/>
      <c r="JZ361" s="45"/>
      <c r="KA361" s="45"/>
      <c r="KB361" s="45"/>
      <c r="KC361" s="45"/>
      <c r="KD361" s="45"/>
      <c r="KE361" s="45"/>
      <c r="KF361" s="45"/>
      <c r="KG361" s="45"/>
      <c r="KH361" s="45"/>
      <c r="KI361" s="45"/>
      <c r="KJ361" s="45"/>
      <c r="KK361" s="45"/>
      <c r="KL361" s="45"/>
      <c r="KM361" s="45"/>
      <c r="KN361" s="45"/>
      <c r="KO361" s="45"/>
      <c r="KP361" s="45"/>
      <c r="KQ361" s="45"/>
      <c r="KR361" s="45"/>
      <c r="KS361" s="45"/>
      <c r="KT361" s="45"/>
      <c r="KU361" s="45"/>
      <c r="KV361" s="45"/>
      <c r="KW361" s="45"/>
      <c r="KX361" s="45"/>
      <c r="KY361" s="45"/>
      <c r="KZ361" s="45"/>
      <c r="LA361" s="45"/>
      <c r="LB361" s="45"/>
      <c r="LC361" s="45"/>
      <c r="LD361" s="45"/>
      <c r="LE361" s="45"/>
      <c r="LF361" s="45"/>
      <c r="LG361" s="45"/>
      <c r="LH361" s="45"/>
      <c r="LI361" s="45"/>
      <c r="LJ361" s="45"/>
      <c r="LK361" s="45"/>
      <c r="LL361" s="45"/>
      <c r="LM361" s="45"/>
      <c r="LN361" s="45"/>
      <c r="LO361" s="45"/>
      <c r="LP361" s="45"/>
      <c r="LQ361" s="45"/>
      <c r="LR361" s="45"/>
      <c r="LS361" s="45"/>
      <c r="LT361" s="45"/>
      <c r="LU361" s="45"/>
      <c r="LV361" s="45"/>
      <c r="LW361" s="45"/>
      <c r="LX361" s="45"/>
      <c r="LY361" s="45"/>
      <c r="LZ361" s="45"/>
      <c r="MA361" s="45"/>
      <c r="MB361" s="45"/>
      <c r="MC361" s="45"/>
      <c r="MD361" s="45"/>
      <c r="ME361" s="45"/>
      <c r="MF361" s="45"/>
      <c r="MG361" s="45"/>
      <c r="MH361" s="45"/>
      <c r="MI361" s="45"/>
      <c r="MJ361" s="45"/>
      <c r="MK361" s="45"/>
      <c r="ML361" s="45"/>
      <c r="MM361" s="45"/>
      <c r="MN361" s="45"/>
      <c r="MO361" s="45"/>
      <c r="MP361" s="45"/>
      <c r="MQ361" s="45"/>
      <c r="MR361" s="45"/>
      <c r="MS361" s="45"/>
      <c r="MT361" s="45"/>
      <c r="MU361" s="45"/>
      <c r="MV361" s="45"/>
      <c r="MW361" s="45"/>
      <c r="MX361" s="45"/>
      <c r="MY361" s="45"/>
      <c r="MZ361" s="45"/>
      <c r="NA361" s="45"/>
      <c r="NB361" s="45"/>
      <c r="NC361" s="45"/>
      <c r="ND361" s="45"/>
      <c r="NE361" s="45"/>
      <c r="NF361" s="45"/>
      <c r="NG361" s="45"/>
      <c r="NH361" s="45"/>
      <c r="NI361" s="45"/>
      <c r="NJ361" s="45"/>
      <c r="NK361" s="45"/>
      <c r="NL361" s="45"/>
      <c r="NM361" s="45"/>
      <c r="NN361" s="45"/>
      <c r="NO361" s="45"/>
      <c r="NP361" s="45"/>
      <c r="NQ361" s="45"/>
      <c r="NR361" s="45"/>
      <c r="NS361" s="45"/>
      <c r="NT361" s="45"/>
      <c r="NU361" s="45"/>
      <c r="NV361" s="45"/>
      <c r="NW361" s="45"/>
      <c r="NX361" s="45"/>
      <c r="NY361" s="45"/>
      <c r="NZ361" s="45"/>
      <c r="OA361" s="45"/>
      <c r="OB361" s="45"/>
      <c r="OC361" s="45"/>
      <c r="OD361" s="45"/>
      <c r="OE361" s="45"/>
      <c r="OF361" s="45"/>
      <c r="OG361" s="45"/>
      <c r="OH361" s="45"/>
      <c r="OI361" s="45"/>
      <c r="OJ361" s="45"/>
      <c r="OK361" s="45"/>
      <c r="OL361" s="45"/>
      <c r="OM361" s="45"/>
      <c r="ON361" s="45"/>
      <c r="OO361" s="45"/>
      <c r="OP361" s="45"/>
      <c r="OQ361" s="45"/>
      <c r="OR361" s="45"/>
      <c r="OS361" s="45"/>
      <c r="OT361" s="45"/>
      <c r="OU361" s="45"/>
      <c r="OV361" s="45"/>
      <c r="OW361" s="45"/>
      <c r="OX361" s="45"/>
      <c r="OY361" s="45"/>
      <c r="OZ361" s="45"/>
      <c r="PA361" s="45"/>
      <c r="PB361" s="45"/>
      <c r="PC361" s="45"/>
      <c r="PD361" s="45"/>
      <c r="PE361" s="45"/>
      <c r="PF361" s="45"/>
      <c r="PG361" s="45"/>
      <c r="PH361" s="45"/>
      <c r="PI361" s="45"/>
      <c r="PJ361" s="45"/>
      <c r="PK361" s="45"/>
      <c r="PL361" s="45"/>
      <c r="PM361" s="45"/>
      <c r="PN361" s="45"/>
      <c r="PO361" s="45"/>
      <c r="PP361" s="45"/>
      <c r="PQ361" s="45"/>
      <c r="PR361" s="45"/>
      <c r="PS361" s="45"/>
      <c r="PT361" s="45"/>
      <c r="PU361" s="45"/>
      <c r="PV361" s="45"/>
      <c r="PW361" s="45"/>
      <c r="PX361" s="45"/>
      <c r="PY361" s="45"/>
      <c r="PZ361" s="45"/>
      <c r="QA361" s="45"/>
      <c r="QB361" s="45"/>
      <c r="QC361" s="45"/>
      <c r="QD361" s="45"/>
      <c r="QE361" s="45"/>
      <c r="QF361" s="45"/>
      <c r="QG361" s="45"/>
      <c r="QH361" s="45"/>
      <c r="QI361" s="45"/>
      <c r="QJ361" s="45"/>
      <c r="QK361" s="45"/>
      <c r="QL361" s="45"/>
      <c r="QM361" s="45"/>
      <c r="QN361" s="45"/>
      <c r="QO361" s="45"/>
      <c r="QP361" s="45"/>
      <c r="QQ361" s="45"/>
      <c r="QR361" s="45"/>
      <c r="QS361" s="45"/>
      <c r="QT361" s="45"/>
      <c r="QU361" s="45"/>
      <c r="QV361" s="45"/>
      <c r="QW361" s="45"/>
      <c r="QX361" s="45"/>
      <c r="QY361" s="45"/>
      <c r="QZ361" s="45"/>
      <c r="RA361" s="45"/>
      <c r="RB361" s="45"/>
      <c r="RC361" s="45"/>
      <c r="RD361" s="45"/>
      <c r="RE361" s="45"/>
      <c r="RF361" s="45"/>
      <c r="RG361" s="45"/>
      <c r="RH361" s="45"/>
      <c r="RI361" s="45"/>
      <c r="RJ361" s="45"/>
      <c r="RK361" s="45"/>
      <c r="RL361" s="45"/>
      <c r="RM361" s="45"/>
      <c r="RN361" s="45"/>
      <c r="RO361" s="45"/>
      <c r="RP361" s="45"/>
      <c r="RQ361" s="45"/>
      <c r="RR361" s="45"/>
      <c r="RS361" s="45"/>
      <c r="RT361" s="45"/>
      <c r="RU361" s="45"/>
      <c r="RV361" s="45"/>
      <c r="RW361" s="45"/>
      <c r="RX361" s="45"/>
      <c r="RY361" s="45"/>
      <c r="RZ361" s="45"/>
      <c r="SA361" s="45"/>
      <c r="SB361" s="45"/>
      <c r="SC361" s="45"/>
      <c r="SD361" s="45"/>
      <c r="SE361" s="45"/>
      <c r="SF361" s="45"/>
      <c r="SG361" s="45"/>
      <c r="SH361" s="45"/>
      <c r="SI361" s="45"/>
      <c r="SJ361" s="45"/>
      <c r="SK361" s="45"/>
      <c r="SL361" s="45"/>
      <c r="SM361" s="45"/>
      <c r="SN361" s="45"/>
      <c r="SO361" s="45"/>
      <c r="SP361" s="45"/>
      <c r="SQ361" s="45"/>
      <c r="SR361" s="45"/>
      <c r="SS361" s="45"/>
      <c r="ST361" s="45"/>
      <c r="SU361" s="45"/>
      <c r="SV361" s="45"/>
      <c r="SW361" s="45"/>
      <c r="SX361" s="45"/>
      <c r="SY361" s="45"/>
      <c r="SZ361" s="45"/>
      <c r="TA361" s="45"/>
      <c r="TB361" s="45"/>
      <c r="TC361" s="45"/>
      <c r="TD361" s="45"/>
      <c r="TE361" s="45"/>
      <c r="TF361" s="45"/>
      <c r="TG361" s="45"/>
      <c r="TH361" s="45"/>
      <c r="TI361" s="45"/>
      <c r="TJ361" s="45"/>
      <c r="TK361" s="45"/>
      <c r="TL361" s="45"/>
      <c r="TM361" s="45"/>
      <c r="TN361" s="45"/>
      <c r="TO361" s="45"/>
      <c r="TP361" s="45"/>
      <c r="TQ361" s="45"/>
      <c r="TR361" s="45"/>
      <c r="TS361" s="45"/>
      <c r="TT361" s="45"/>
      <c r="TU361" s="45"/>
      <c r="TV361" s="45"/>
      <c r="TW361" s="45"/>
      <c r="TX361" s="45"/>
      <c r="TY361" s="45"/>
      <c r="TZ361" s="45"/>
      <c r="UA361" s="45"/>
      <c r="UB361" s="45"/>
      <c r="UC361" s="45"/>
      <c r="UD361" s="45"/>
      <c r="UE361" s="45"/>
      <c r="UF361" s="45"/>
      <c r="UG361" s="45"/>
      <c r="UH361" s="45"/>
      <c r="UI361" s="45"/>
      <c r="UJ361" s="45"/>
      <c r="UK361" s="45"/>
      <c r="UL361" s="45"/>
      <c r="UM361" s="45"/>
      <c r="UN361" s="45"/>
      <c r="UO361" s="45"/>
      <c r="UP361" s="45"/>
      <c r="UQ361" s="45"/>
      <c r="UR361" s="45"/>
      <c r="US361" s="45"/>
      <c r="UT361" s="45"/>
      <c r="UU361" s="45"/>
      <c r="UV361" s="45"/>
      <c r="UW361" s="45"/>
      <c r="UX361" s="45"/>
      <c r="UY361" s="45"/>
      <c r="UZ361" s="45"/>
      <c r="VA361" s="45"/>
      <c r="VB361" s="45"/>
      <c r="VC361" s="45"/>
      <c r="VD361" s="45"/>
      <c r="VE361" s="45"/>
      <c r="VF361" s="45"/>
      <c r="VG361" s="45"/>
      <c r="VH361" s="45"/>
      <c r="VI361" s="45"/>
      <c r="VJ361" s="45"/>
      <c r="VK361" s="45"/>
      <c r="VL361" s="45"/>
      <c r="VM361" s="45"/>
      <c r="VN361" s="45"/>
      <c r="VO361" s="45"/>
      <c r="VP361" s="45"/>
      <c r="VQ361" s="45"/>
      <c r="VR361" s="45"/>
      <c r="VS361" s="45"/>
      <c r="VT361" s="45"/>
      <c r="VU361" s="45"/>
      <c r="VV361" s="45"/>
      <c r="VW361" s="45"/>
      <c r="VX361" s="45"/>
      <c r="VY361" s="45"/>
      <c r="VZ361" s="45"/>
      <c r="WA361" s="45"/>
      <c r="WB361" s="45"/>
      <c r="WC361" s="45"/>
      <c r="WD361" s="45"/>
      <c r="WE361" s="45"/>
      <c r="WF361" s="45"/>
      <c r="WG361" s="45"/>
      <c r="WH361" s="45"/>
      <c r="WI361" s="45"/>
      <c r="WJ361" s="45"/>
      <c r="WK361" s="45"/>
      <c r="WL361" s="45"/>
      <c r="WM361" s="45"/>
      <c r="WN361" s="45"/>
      <c r="WO361" s="45"/>
      <c r="WP361" s="45"/>
      <c r="WQ361" s="45"/>
      <c r="WR361" s="45"/>
      <c r="WS361" s="45"/>
      <c r="WT361" s="45"/>
      <c r="WU361" s="45"/>
      <c r="WV361" s="45"/>
      <c r="WW361" s="45"/>
      <c r="WX361" s="45"/>
      <c r="WY361" s="45"/>
      <c r="WZ361" s="45"/>
      <c r="XA361" s="45"/>
      <c r="XB361" s="45"/>
      <c r="XC361" s="45"/>
      <c r="XD361" s="45"/>
      <c r="XE361" s="45"/>
      <c r="XF361" s="45"/>
      <c r="XG361" s="45"/>
      <c r="XH361" s="45"/>
      <c r="XI361" s="45"/>
      <c r="XJ361" s="45"/>
      <c r="XK361" s="45"/>
      <c r="XL361" s="45"/>
      <c r="XM361" s="45"/>
      <c r="XN361" s="45"/>
      <c r="XO361" s="45"/>
      <c r="XP361" s="45"/>
      <c r="XQ361" s="45"/>
      <c r="XR361" s="45"/>
      <c r="XS361" s="45"/>
      <c r="XT361" s="45"/>
      <c r="XU361" s="45"/>
      <c r="XV361" s="45"/>
      <c r="XW361" s="45"/>
      <c r="XX361" s="45"/>
      <c r="XY361" s="45"/>
      <c r="XZ361" s="45"/>
      <c r="YA361" s="45"/>
      <c r="YB361" s="45"/>
      <c r="YC361" s="45"/>
      <c r="YD361" s="45"/>
      <c r="YE361" s="45"/>
      <c r="YF361" s="45"/>
      <c r="YG361" s="45"/>
      <c r="YH361" s="45"/>
      <c r="YI361" s="45"/>
      <c r="YJ361" s="45"/>
      <c r="YK361" s="45"/>
      <c r="YL361" s="45"/>
      <c r="YM361" s="45"/>
      <c r="YN361" s="45"/>
      <c r="YO361" s="45"/>
      <c r="YP361" s="45"/>
      <c r="YQ361" s="45"/>
      <c r="YR361" s="45"/>
      <c r="YS361" s="45"/>
      <c r="YT361" s="45"/>
      <c r="YU361" s="45"/>
      <c r="YV361" s="45"/>
      <c r="YW361" s="45"/>
      <c r="YX361" s="45"/>
      <c r="YY361" s="45"/>
      <c r="YZ361" s="45"/>
      <c r="ZA361" s="45"/>
      <c r="ZB361" s="45"/>
      <c r="ZC361" s="45"/>
      <c r="ZD361" s="45"/>
      <c r="ZE361" s="45"/>
      <c r="ZF361" s="45"/>
      <c r="ZG361" s="45"/>
      <c r="ZH361" s="45"/>
      <c r="ZI361" s="45"/>
      <c r="ZJ361" s="45"/>
      <c r="ZK361" s="45"/>
      <c r="ZL361" s="45"/>
      <c r="ZM361" s="45"/>
      <c r="ZN361" s="45"/>
      <c r="ZO361" s="45"/>
      <c r="ZP361" s="45"/>
      <c r="ZQ361" s="45"/>
      <c r="ZR361" s="45"/>
      <c r="ZS361" s="45"/>
      <c r="ZT361" s="45"/>
      <c r="ZU361" s="45"/>
      <c r="ZV361" s="45"/>
      <c r="ZW361" s="45"/>
      <c r="ZX361" s="45"/>
      <c r="ZY361" s="45"/>
      <c r="ZZ361" s="45"/>
      <c r="AAA361" s="45"/>
      <c r="AAB361" s="45"/>
      <c r="AAC361" s="45"/>
      <c r="AAD361" s="45"/>
      <c r="AAE361" s="45"/>
      <c r="AAF361" s="45"/>
      <c r="AAG361" s="45"/>
      <c r="AAH361" s="45"/>
      <c r="AAI361" s="45"/>
      <c r="AAJ361" s="45"/>
      <c r="AAK361" s="45"/>
      <c r="AAL361" s="45"/>
      <c r="AAM361" s="45"/>
      <c r="AAN361" s="45"/>
      <c r="AAO361" s="45"/>
      <c r="AAP361" s="45"/>
      <c r="AAQ361" s="45"/>
      <c r="AAR361" s="45"/>
      <c r="AAS361" s="45"/>
      <c r="AAT361" s="45"/>
      <c r="AAU361" s="45"/>
      <c r="AAV361" s="45"/>
      <c r="AAW361" s="45"/>
      <c r="AAX361" s="45"/>
      <c r="AAY361" s="45"/>
      <c r="AAZ361" s="45"/>
      <c r="ABA361" s="45"/>
      <c r="ABB361" s="45"/>
      <c r="ABC361" s="45"/>
      <c r="ABD361" s="45"/>
      <c r="ABE361" s="45"/>
      <c r="ABF361" s="45"/>
      <c r="ABG361" s="45"/>
      <c r="ABH361" s="45"/>
      <c r="ABI361" s="45"/>
      <c r="ABJ361" s="45"/>
      <c r="ABK361" s="45"/>
      <c r="ABL361" s="45"/>
      <c r="ABM361" s="45"/>
      <c r="ABN361" s="45"/>
      <c r="ABO361" s="45"/>
      <c r="ABP361" s="45"/>
      <c r="ABQ361" s="45"/>
      <c r="ABR361" s="45"/>
      <c r="ABS361" s="45"/>
      <c r="ABT361" s="45"/>
      <c r="ABU361" s="45"/>
      <c r="ABV361" s="45"/>
      <c r="ABW361" s="45"/>
      <c r="ABX361" s="45"/>
      <c r="ABY361" s="45"/>
      <c r="ABZ361" s="45"/>
      <c r="ACA361" s="45"/>
      <c r="ACB361" s="45"/>
      <c r="ACC361" s="45"/>
      <c r="ACD361" s="45"/>
      <c r="ACE361" s="45"/>
      <c r="ACF361" s="45"/>
      <c r="ACG361" s="45"/>
      <c r="ACH361" s="45"/>
      <c r="ACI361" s="45"/>
      <c r="ACJ361" s="45"/>
      <c r="ACK361" s="45"/>
      <c r="ACL361" s="45"/>
      <c r="ACM361" s="45"/>
      <c r="ACN361" s="45"/>
      <c r="ACO361" s="45"/>
      <c r="ACP361" s="45"/>
      <c r="ACQ361" s="45"/>
      <c r="ACR361" s="45"/>
      <c r="ACS361" s="45"/>
      <c r="ACT361" s="45"/>
      <c r="ACU361" s="45"/>
      <c r="ACV361" s="45"/>
      <c r="ACW361" s="45"/>
      <c r="ACX361" s="45"/>
      <c r="ACY361" s="45"/>
      <c r="ACZ361" s="45"/>
      <c r="ADA361" s="45"/>
      <c r="ADB361" s="45"/>
      <c r="ADC361" s="45"/>
      <c r="ADD361" s="45"/>
      <c r="ADE361" s="45"/>
      <c r="ADF361" s="45"/>
      <c r="ADG361" s="45"/>
      <c r="ADH361" s="45"/>
      <c r="ADI361" s="45"/>
      <c r="ADJ361" s="45"/>
      <c r="ADK361" s="45"/>
      <c r="ADL361" s="45"/>
      <c r="ADM361" s="45"/>
      <c r="ADN361" s="45"/>
      <c r="ADO361" s="45"/>
      <c r="ADP361" s="45"/>
      <c r="ADQ361" s="45"/>
      <c r="ADR361" s="45"/>
      <c r="ADS361" s="45"/>
      <c r="ADT361" s="45"/>
      <c r="ADU361" s="45"/>
      <c r="ADV361" s="45"/>
      <c r="ADW361" s="45"/>
      <c r="ADX361" s="45"/>
      <c r="ADY361" s="45"/>
      <c r="ADZ361" s="45"/>
      <c r="AEA361" s="45"/>
      <c r="AEB361" s="45"/>
      <c r="AEC361" s="45"/>
      <c r="AED361" s="45"/>
      <c r="AEE361" s="45"/>
      <c r="AEF361" s="45"/>
      <c r="AEG361" s="45"/>
      <c r="AEH361" s="45"/>
      <c r="AEI361" s="45"/>
      <c r="AEJ361" s="45"/>
      <c r="AEK361" s="45"/>
      <c r="AEL361" s="45"/>
      <c r="AEM361" s="45"/>
      <c r="AEN361" s="45"/>
      <c r="AEO361" s="45"/>
      <c r="AEP361" s="45"/>
      <c r="AEQ361" s="45"/>
      <c r="AER361" s="45"/>
      <c r="AES361" s="45"/>
      <c r="AET361" s="45"/>
      <c r="AEU361" s="45"/>
      <c r="AEV361" s="45"/>
      <c r="AEW361" s="45"/>
      <c r="AEX361" s="45"/>
      <c r="AEY361" s="45"/>
      <c r="AEZ361" s="45"/>
      <c r="AFA361" s="45"/>
      <c r="AFB361" s="45"/>
      <c r="AFC361" s="45"/>
      <c r="AFD361" s="45"/>
      <c r="AFE361" s="45"/>
      <c r="AFF361" s="45"/>
      <c r="AFG361" s="45"/>
      <c r="AFH361" s="45"/>
      <c r="AFI361" s="45"/>
      <c r="AFJ361" s="45"/>
      <c r="AFK361" s="45"/>
      <c r="AFL361" s="45"/>
      <c r="AFM361" s="45"/>
      <c r="AFN361" s="45"/>
      <c r="AFO361" s="45"/>
      <c r="AFP361" s="45"/>
      <c r="AFQ361" s="45"/>
      <c r="AFR361" s="45"/>
      <c r="AFS361" s="45"/>
      <c r="AFT361" s="45"/>
      <c r="AFU361" s="45"/>
      <c r="AFV361" s="45"/>
      <c r="AFW361" s="45"/>
      <c r="AFX361" s="45"/>
      <c r="AFY361" s="45"/>
      <c r="AFZ361" s="45"/>
      <c r="AGA361" s="45"/>
      <c r="AGB361" s="45"/>
      <c r="AGC361" s="45"/>
      <c r="AGD361" s="45"/>
      <c r="AGE361" s="45"/>
      <c r="AGF361" s="45"/>
      <c r="AGG361" s="45"/>
      <c r="AGH361" s="45"/>
      <c r="AGI361" s="45"/>
      <c r="AGJ361" s="45"/>
      <c r="AGK361" s="45"/>
      <c r="AGL361" s="45"/>
      <c r="AGM361" s="45"/>
      <c r="AGN361" s="45"/>
      <c r="AGO361" s="45"/>
      <c r="AGP361" s="45"/>
      <c r="AGQ361" s="45"/>
      <c r="AGR361" s="45"/>
      <c r="AGS361" s="45"/>
      <c r="AGT361" s="45"/>
      <c r="AGU361" s="45"/>
      <c r="AGV361" s="45"/>
      <c r="AGW361" s="45"/>
      <c r="AGX361" s="45"/>
      <c r="AGY361" s="45"/>
      <c r="AGZ361" s="45"/>
      <c r="AHA361" s="45"/>
      <c r="AHB361" s="45"/>
      <c r="AHC361" s="45"/>
      <c r="AHD361" s="45"/>
      <c r="AHE361" s="45"/>
      <c r="AHF361" s="45"/>
      <c r="AHG361" s="45"/>
      <c r="AHH361" s="45"/>
      <c r="AHI361" s="45"/>
      <c r="AHJ361" s="45"/>
      <c r="AHK361" s="45"/>
      <c r="AHL361" s="45"/>
      <c r="AHM361" s="45"/>
      <c r="AHN361" s="45"/>
      <c r="AHO361" s="45"/>
      <c r="AHP361" s="45"/>
      <c r="AHQ361" s="45"/>
      <c r="AHR361" s="45"/>
      <c r="AHS361" s="45"/>
      <c r="AHT361" s="45"/>
      <c r="AHU361" s="45"/>
      <c r="AHV361" s="45"/>
      <c r="AHW361" s="45"/>
      <c r="AHX361" s="45"/>
      <c r="AHY361" s="45"/>
      <c r="AHZ361" s="45"/>
      <c r="AIA361" s="45"/>
      <c r="AIB361" s="45"/>
      <c r="AIC361" s="45"/>
      <c r="AID361" s="45"/>
      <c r="AIE361" s="45"/>
      <c r="AIF361" s="45"/>
      <c r="AIG361" s="45"/>
      <c r="AIH361" s="45"/>
      <c r="AII361" s="45"/>
      <c r="AIJ361" s="45"/>
      <c r="AIK361" s="45"/>
      <c r="AIL361" s="45"/>
      <c r="AIM361" s="45"/>
      <c r="AIN361" s="45"/>
      <c r="AIO361" s="45"/>
      <c r="AIP361" s="45"/>
      <c r="AIQ361" s="45"/>
      <c r="AIR361" s="45"/>
      <c r="AIS361" s="45"/>
      <c r="AIT361" s="45"/>
      <c r="AIU361" s="45"/>
      <c r="AIV361" s="45"/>
      <c r="AIW361" s="45"/>
      <c r="AIX361" s="45"/>
      <c r="AIY361" s="45"/>
      <c r="AIZ361" s="45"/>
      <c r="AJA361" s="45"/>
      <c r="AJB361" s="45"/>
      <c r="AJC361" s="45"/>
      <c r="AJD361" s="45"/>
      <c r="AJE361" s="45"/>
      <c r="AJF361" s="45"/>
      <c r="AJG361" s="45"/>
      <c r="AJH361" s="45"/>
      <c r="AJI361" s="45"/>
      <c r="AJJ361" s="45"/>
      <c r="AJK361" s="45"/>
      <c r="AJL361" s="45"/>
      <c r="AJM361" s="45"/>
      <c r="AJN361" s="45"/>
      <c r="AJO361" s="45"/>
      <c r="AJP361" s="45"/>
      <c r="AJQ361" s="45"/>
      <c r="AJR361" s="45"/>
      <c r="AJS361" s="45"/>
      <c r="AJT361" s="45"/>
      <c r="AJU361" s="45"/>
      <c r="AJV361" s="45"/>
      <c r="AJW361" s="45"/>
      <c r="AJX361" s="45"/>
      <c r="AJY361" s="45"/>
      <c r="AJZ361" s="45"/>
      <c r="AKA361" s="45"/>
      <c r="AKB361" s="45"/>
      <c r="AKC361" s="45"/>
      <c r="AKD361" s="45"/>
      <c r="AKE361" s="45"/>
      <c r="AKF361" s="45"/>
      <c r="AKG361" s="45"/>
      <c r="AKH361" s="45"/>
      <c r="AKI361" s="45"/>
      <c r="AKJ361" s="45"/>
      <c r="AKK361" s="45"/>
      <c r="AKL361" s="45"/>
      <c r="AKM361" s="45"/>
      <c r="AKN361" s="45"/>
      <c r="AKO361" s="45"/>
      <c r="AKP361" s="45"/>
      <c r="AKQ361" s="45"/>
      <c r="AKR361" s="45"/>
      <c r="AKS361" s="45"/>
      <c r="AKT361" s="45"/>
      <c r="AKU361" s="45"/>
      <c r="AKV361" s="45"/>
      <c r="AKW361" s="45"/>
      <c r="AKX361" s="45"/>
      <c r="AKY361" s="45"/>
      <c r="AKZ361" s="45"/>
      <c r="ALA361" s="45"/>
      <c r="ALB361" s="45"/>
      <c r="ALC361" s="45"/>
      <c r="ALD361" s="45"/>
      <c r="ALE361" s="45"/>
      <c r="ALF361" s="45"/>
      <c r="ALG361" s="45"/>
      <c r="ALH361" s="45"/>
      <c r="ALI361" s="45"/>
      <c r="ALJ361" s="45"/>
      <c r="ALK361" s="45"/>
      <c r="ALL361" s="45"/>
      <c r="ALM361" s="45"/>
      <c r="ALN361" s="45"/>
      <c r="ALO361" s="45"/>
      <c r="ALP361" s="45"/>
      <c r="ALQ361" s="45"/>
      <c r="ALR361" s="45"/>
      <c r="ALS361" s="45"/>
      <c r="ALT361" s="45"/>
      <c r="ALU361" s="45"/>
      <c r="ALV361" s="45"/>
      <c r="ALW361" s="45"/>
      <c r="ALX361" s="45"/>
      <c r="ALY361" s="45"/>
      <c r="ALZ361" s="45"/>
      <c r="AMA361" s="45"/>
      <c r="AMB361" s="45"/>
      <c r="AMC361" s="45"/>
      <c r="AMD361" s="45"/>
      <c r="AME361" s="45"/>
      <c r="AMF361" s="45"/>
      <c r="AMG361" s="45"/>
      <c r="AMH361" s="45"/>
      <c r="AMI361" s="45"/>
      <c r="AMJ361" s="45"/>
      <c r="AMK361" s="45"/>
      <c r="AML361" s="45"/>
      <c r="AMM361" s="45"/>
      <c r="AMN361" s="45"/>
      <c r="AMO361" s="45"/>
      <c r="AMP361" s="45"/>
      <c r="AMQ361" s="45"/>
      <c r="AMR361" s="45"/>
      <c r="AMS361" s="45"/>
      <c r="AMT361" s="45"/>
      <c r="AMU361" s="45"/>
      <c r="AMV361" s="45"/>
      <c r="AMW361" s="45"/>
      <c r="AMX361" s="45"/>
      <c r="AMY361" s="45"/>
      <c r="AMZ361" s="45"/>
      <c r="ANA361" s="45"/>
      <c r="ANB361" s="45"/>
      <c r="ANC361" s="45"/>
      <c r="AND361" s="45"/>
      <c r="ANE361" s="45"/>
      <c r="ANF361" s="45"/>
      <c r="ANG361" s="45"/>
      <c r="ANH361" s="45"/>
      <c r="ANI361" s="45"/>
      <c r="ANJ361" s="45"/>
      <c r="ANK361" s="45"/>
      <c r="ANL361" s="45"/>
      <c r="ANM361" s="45"/>
      <c r="ANN361" s="45"/>
      <c r="ANO361" s="45"/>
      <c r="ANP361" s="45"/>
      <c r="ANQ361" s="45"/>
      <c r="ANR361" s="45"/>
      <c r="ANS361" s="45"/>
      <c r="ANT361" s="45"/>
      <c r="ANU361" s="45"/>
      <c r="ANV361" s="45"/>
      <c r="ANW361" s="45"/>
      <c r="ANX361" s="45"/>
      <c r="ANY361" s="45"/>
      <c r="ANZ361" s="45"/>
      <c r="AOA361" s="45"/>
      <c r="AOB361" s="45"/>
      <c r="AOC361" s="45"/>
      <c r="AOD361" s="45"/>
      <c r="AOE361" s="45"/>
      <c r="AOF361" s="45"/>
      <c r="AOG361" s="45"/>
      <c r="AOH361" s="45"/>
      <c r="AOI361" s="45"/>
      <c r="AOJ361" s="45"/>
      <c r="AOK361" s="45"/>
      <c r="AOL361" s="45"/>
      <c r="AOM361" s="45"/>
      <c r="AON361" s="45"/>
      <c r="AOO361" s="45"/>
      <c r="AOP361" s="45"/>
      <c r="AOQ361" s="45"/>
      <c r="AOR361" s="45"/>
      <c r="AOS361" s="45"/>
      <c r="AOT361" s="45"/>
      <c r="AOU361" s="45"/>
      <c r="AOV361" s="45"/>
      <c r="AOW361" s="45"/>
      <c r="AOX361" s="45"/>
      <c r="AOY361" s="45"/>
      <c r="AOZ361" s="45"/>
      <c r="APA361" s="45"/>
      <c r="APB361" s="45"/>
      <c r="APC361" s="45"/>
      <c r="APD361" s="45"/>
      <c r="APE361" s="45"/>
      <c r="APF361" s="45"/>
      <c r="APG361" s="45"/>
      <c r="APH361" s="45"/>
      <c r="API361" s="45"/>
      <c r="APJ361" s="45"/>
      <c r="APK361" s="45"/>
      <c r="APL361" s="45"/>
      <c r="APM361" s="45"/>
      <c r="APN361" s="45"/>
      <c r="APO361" s="45"/>
      <c r="APP361" s="45"/>
      <c r="APQ361" s="45"/>
      <c r="APR361" s="45"/>
      <c r="APS361" s="45"/>
      <c r="APT361" s="45"/>
      <c r="APU361" s="45"/>
      <c r="APV361" s="45"/>
      <c r="APW361" s="45"/>
      <c r="APX361" s="45"/>
      <c r="APY361" s="45"/>
      <c r="APZ361" s="45"/>
      <c r="AQA361" s="45"/>
      <c r="AQB361" s="45"/>
      <c r="AQC361" s="45"/>
      <c r="AQD361" s="45"/>
      <c r="AQE361" s="45"/>
      <c r="AQF361" s="45"/>
      <c r="AQG361" s="45"/>
      <c r="AQH361" s="45"/>
      <c r="AQI361" s="45"/>
      <c r="AQJ361" s="45"/>
      <c r="AQK361" s="45"/>
      <c r="AQL361" s="45"/>
      <c r="AQM361" s="45"/>
      <c r="AQN361" s="45"/>
      <c r="AQO361" s="45"/>
      <c r="AQP361" s="45"/>
      <c r="AQQ361" s="45"/>
      <c r="AQR361" s="45"/>
      <c r="AQS361" s="45"/>
      <c r="AQT361" s="45"/>
      <c r="AQU361" s="45"/>
      <c r="AQV361" s="45"/>
      <c r="AQW361" s="45"/>
      <c r="AQX361" s="45"/>
      <c r="AQY361" s="45"/>
      <c r="AQZ361" s="45"/>
      <c r="ARA361" s="45"/>
      <c r="ARB361" s="45"/>
      <c r="ARC361" s="45"/>
      <c r="ARD361" s="45"/>
      <c r="ARE361" s="45"/>
      <c r="ARF361" s="45"/>
      <c r="ARG361" s="45"/>
      <c r="ARH361" s="45"/>
      <c r="ARI361" s="45"/>
      <c r="ARJ361" s="45"/>
      <c r="ARK361" s="45"/>
      <c r="ARL361" s="45"/>
      <c r="ARM361" s="45"/>
      <c r="ARN361" s="45"/>
      <c r="ARO361" s="45"/>
      <c r="ARP361" s="45"/>
      <c r="ARQ361" s="45"/>
      <c r="ARR361" s="45"/>
      <c r="ARS361" s="45"/>
      <c r="ART361" s="45"/>
      <c r="ARU361" s="45"/>
      <c r="ARV361" s="45"/>
      <c r="ARW361" s="45"/>
      <c r="ARX361" s="45"/>
      <c r="ARY361" s="45"/>
      <c r="ARZ361" s="45"/>
      <c r="ASA361" s="45"/>
      <c r="ASB361" s="45"/>
      <c r="ASC361" s="45"/>
      <c r="ASD361" s="45"/>
      <c r="ASE361" s="45"/>
      <c r="ASF361" s="45"/>
      <c r="ASG361" s="45"/>
      <c r="ASH361" s="45"/>
      <c r="ASI361" s="45"/>
      <c r="ASJ361" s="45"/>
      <c r="ASK361" s="45"/>
      <c r="ASL361" s="45"/>
      <c r="ASM361" s="45"/>
      <c r="ASN361" s="45"/>
      <c r="ASO361" s="45"/>
      <c r="ASP361" s="45"/>
      <c r="ASQ361" s="45"/>
      <c r="ASR361" s="45"/>
      <c r="ASS361" s="45"/>
      <c r="AST361" s="45"/>
      <c r="ASU361" s="45"/>
      <c r="ASV361" s="45"/>
      <c r="ASW361" s="45"/>
      <c r="ASX361" s="45"/>
      <c r="ASY361" s="45"/>
      <c r="ASZ361" s="45"/>
      <c r="ATA361" s="45"/>
      <c r="ATB361" s="45"/>
      <c r="ATC361" s="45"/>
      <c r="ATD361" s="45"/>
      <c r="ATE361" s="45"/>
      <c r="ATF361" s="45"/>
      <c r="ATG361" s="45"/>
      <c r="ATH361" s="45"/>
      <c r="ATI361" s="45"/>
      <c r="ATJ361" s="45"/>
      <c r="ATK361" s="45"/>
      <c r="ATL361" s="45"/>
      <c r="ATM361" s="45"/>
      <c r="ATN361" s="45"/>
      <c r="ATO361" s="45"/>
      <c r="ATP361" s="45"/>
      <c r="ATQ361" s="45"/>
      <c r="ATR361" s="45"/>
      <c r="ATS361" s="45"/>
      <c r="ATT361" s="45"/>
      <c r="ATU361" s="45"/>
      <c r="ATV361" s="45"/>
      <c r="ATW361" s="45"/>
      <c r="ATX361" s="45"/>
      <c r="ATY361" s="45"/>
      <c r="ATZ361" s="45"/>
      <c r="AUA361" s="45"/>
      <c r="AUB361" s="45"/>
      <c r="AUC361" s="45"/>
      <c r="AUD361" s="45"/>
      <c r="AUE361" s="45"/>
      <c r="AUF361" s="45"/>
      <c r="AUG361" s="45"/>
      <c r="AUH361" s="45"/>
      <c r="AUI361" s="45"/>
      <c r="AUJ361" s="45"/>
      <c r="AUK361" s="45"/>
      <c r="AUL361" s="45"/>
      <c r="AUM361" s="45"/>
      <c r="AUN361" s="45"/>
      <c r="AUO361" s="45"/>
      <c r="AUP361" s="45"/>
      <c r="AUQ361" s="45"/>
      <c r="AUR361" s="45"/>
      <c r="AUS361" s="45"/>
      <c r="AUT361" s="45"/>
      <c r="AUU361" s="45"/>
      <c r="AUV361" s="45"/>
      <c r="AUW361" s="45"/>
      <c r="AUX361" s="45"/>
      <c r="AUY361" s="45"/>
      <c r="AUZ361" s="45"/>
      <c r="AVA361" s="45"/>
      <c r="AVB361" s="45"/>
      <c r="AVC361" s="45"/>
      <c r="AVD361" s="45"/>
      <c r="AVE361" s="45"/>
      <c r="AVF361" s="45"/>
      <c r="AVG361" s="45"/>
      <c r="AVH361" s="45"/>
      <c r="AVI361" s="45"/>
      <c r="AVJ361" s="45"/>
      <c r="AVK361" s="45"/>
      <c r="AVL361" s="45"/>
      <c r="AVM361" s="45"/>
      <c r="AVN361" s="45"/>
      <c r="AVO361" s="45"/>
      <c r="AVP361" s="45"/>
      <c r="AVQ361" s="45"/>
      <c r="AVR361" s="45"/>
      <c r="AVS361" s="45"/>
      <c r="AVT361" s="45"/>
      <c r="AVU361" s="45"/>
      <c r="AVV361" s="45"/>
      <c r="AVW361" s="45"/>
      <c r="AVX361" s="45"/>
      <c r="AVY361" s="45"/>
      <c r="AVZ361" s="45"/>
      <c r="AWA361" s="45"/>
      <c r="AWB361" s="45"/>
      <c r="AWC361" s="45"/>
      <c r="AWD361" s="45"/>
      <c r="AWE361" s="45"/>
      <c r="AWF361" s="45"/>
      <c r="AWG361" s="45"/>
      <c r="AWH361" s="45"/>
      <c r="AWI361" s="45"/>
      <c r="AWJ361" s="45"/>
      <c r="AWK361" s="45"/>
      <c r="AWL361" s="45"/>
      <c r="AWM361" s="45"/>
      <c r="AWN361" s="45"/>
      <c r="AWO361" s="45"/>
      <c r="AWP361" s="45"/>
      <c r="AWQ361" s="45"/>
      <c r="AWR361" s="45"/>
      <c r="AWS361" s="45"/>
      <c r="AWT361" s="45"/>
      <c r="AWU361" s="45"/>
      <c r="AWV361" s="45"/>
      <c r="AWW361" s="45"/>
      <c r="AWX361" s="45"/>
      <c r="AWY361" s="45"/>
      <c r="AWZ361" s="45"/>
      <c r="AXA361" s="45"/>
      <c r="AXB361" s="45"/>
      <c r="AXC361" s="45"/>
      <c r="AXD361" s="45"/>
      <c r="AXE361" s="45"/>
      <c r="AXF361" s="45"/>
      <c r="AXG361" s="45"/>
      <c r="AXH361" s="45"/>
      <c r="AXI361" s="45"/>
      <c r="AXJ361" s="45"/>
      <c r="AXK361" s="45"/>
      <c r="AXL361" s="45"/>
      <c r="AXM361" s="45"/>
      <c r="AXN361" s="45"/>
      <c r="AXO361" s="45"/>
      <c r="AXP361" s="45"/>
      <c r="AXQ361" s="45"/>
      <c r="AXR361" s="45"/>
      <c r="AXS361" s="45"/>
      <c r="AXT361" s="45"/>
      <c r="AXU361" s="45"/>
      <c r="AXV361" s="45"/>
      <c r="AXW361" s="45"/>
      <c r="AXX361" s="45"/>
      <c r="AXY361" s="45"/>
      <c r="AXZ361" s="45"/>
      <c r="AYA361" s="45"/>
      <c r="AYB361" s="45"/>
      <c r="AYC361" s="45"/>
      <c r="AYD361" s="45"/>
      <c r="AYE361" s="45"/>
      <c r="AYF361" s="45"/>
      <c r="AYG361" s="45"/>
      <c r="AYH361" s="45"/>
      <c r="AYI361" s="45"/>
      <c r="AYJ361" s="45"/>
      <c r="AYK361" s="45"/>
      <c r="AYL361" s="45"/>
      <c r="AYM361" s="45"/>
      <c r="AYN361" s="45"/>
      <c r="AYO361" s="45"/>
      <c r="AYP361" s="45"/>
      <c r="AYQ361" s="45"/>
      <c r="AYR361" s="45"/>
      <c r="AYS361" s="45"/>
      <c r="AYT361" s="45"/>
      <c r="AYU361" s="45"/>
      <c r="AYV361" s="45"/>
      <c r="AYW361" s="45"/>
      <c r="AYX361" s="45"/>
      <c r="AYY361" s="45"/>
      <c r="AYZ361" s="45"/>
      <c r="AZA361" s="45"/>
      <c r="AZB361" s="45"/>
      <c r="AZC361" s="45"/>
      <c r="AZD361" s="45"/>
      <c r="AZE361" s="45"/>
      <c r="AZF361" s="45"/>
      <c r="AZG361" s="45"/>
      <c r="AZH361" s="45"/>
      <c r="AZI361" s="45"/>
      <c r="AZJ361" s="45"/>
      <c r="AZK361" s="45"/>
      <c r="AZL361" s="45"/>
      <c r="AZM361" s="45"/>
      <c r="AZN361" s="45"/>
      <c r="AZO361" s="45"/>
      <c r="AZP361" s="45"/>
      <c r="AZQ361" s="45"/>
      <c r="AZR361" s="45"/>
      <c r="AZS361" s="45"/>
      <c r="AZT361" s="45"/>
      <c r="AZU361" s="45"/>
      <c r="AZV361" s="45"/>
      <c r="AZW361" s="45"/>
      <c r="AZX361" s="45"/>
      <c r="AZY361" s="45"/>
      <c r="AZZ361" s="45"/>
      <c r="BAA361" s="45"/>
      <c r="BAB361" s="45"/>
      <c r="BAC361" s="45"/>
      <c r="BAD361" s="45"/>
      <c r="BAE361" s="45"/>
      <c r="BAF361" s="45"/>
      <c r="BAG361" s="45"/>
      <c r="BAH361" s="45"/>
      <c r="BAI361" s="45"/>
      <c r="BAJ361" s="45"/>
      <c r="BAK361" s="45"/>
      <c r="BAL361" s="45"/>
      <c r="BAM361" s="45"/>
      <c r="BAN361" s="45"/>
      <c r="BAO361" s="45"/>
      <c r="BAP361" s="45"/>
      <c r="BAQ361" s="45"/>
      <c r="BAR361" s="45"/>
      <c r="BAS361" s="45"/>
      <c r="BAT361" s="45"/>
      <c r="BAU361" s="45"/>
      <c r="BAV361" s="45"/>
      <c r="BAW361" s="45"/>
      <c r="BAX361" s="45"/>
      <c r="BAY361" s="45"/>
      <c r="BAZ361" s="45"/>
      <c r="BBA361" s="45"/>
      <c r="BBB361" s="45"/>
      <c r="BBC361" s="45"/>
      <c r="BBD361" s="45"/>
      <c r="BBE361" s="45"/>
      <c r="BBF361" s="45"/>
      <c r="BBG361" s="45"/>
      <c r="BBH361" s="45"/>
      <c r="BBI361" s="45"/>
      <c r="BBJ361" s="45"/>
      <c r="BBK361" s="45"/>
      <c r="BBL361" s="45"/>
      <c r="BBM361" s="45"/>
      <c r="BBN361" s="45"/>
      <c r="BBO361" s="45"/>
      <c r="BBP361" s="45"/>
      <c r="BBQ361" s="45"/>
      <c r="BBR361" s="45"/>
      <c r="BBS361" s="45"/>
      <c r="BBT361" s="45"/>
      <c r="BBU361" s="45"/>
      <c r="BBV361" s="45"/>
      <c r="BBW361" s="45"/>
      <c r="BBX361" s="45"/>
      <c r="BBY361" s="45"/>
      <c r="BBZ361" s="45"/>
      <c r="BCA361" s="45"/>
      <c r="BCB361" s="45"/>
      <c r="BCC361" s="45"/>
      <c r="BCD361" s="45"/>
      <c r="BCE361" s="45"/>
      <c r="BCF361" s="45"/>
      <c r="BCG361" s="45"/>
      <c r="BCH361" s="45"/>
      <c r="BCI361" s="45"/>
      <c r="BCJ361" s="45"/>
      <c r="BCK361" s="45"/>
      <c r="BCL361" s="45"/>
      <c r="BCM361" s="45"/>
      <c r="BCN361" s="45"/>
      <c r="BCO361" s="45"/>
      <c r="BCP361" s="45"/>
      <c r="BCQ361" s="45"/>
      <c r="BCR361" s="45"/>
      <c r="BCS361" s="45"/>
      <c r="BCT361" s="45"/>
      <c r="BCU361" s="45"/>
      <c r="BCV361" s="45"/>
      <c r="BCW361" s="45"/>
      <c r="BCX361" s="45"/>
      <c r="BCY361" s="45"/>
      <c r="BCZ361" s="45"/>
      <c r="BDA361" s="45"/>
      <c r="BDB361" s="45"/>
      <c r="BDC361" s="45"/>
      <c r="BDD361" s="45"/>
      <c r="BDE361" s="45"/>
      <c r="BDF361" s="45"/>
      <c r="BDG361" s="45"/>
      <c r="BDH361" s="45"/>
      <c r="BDI361" s="45"/>
      <c r="BDJ361" s="45"/>
      <c r="BDK361" s="45"/>
      <c r="BDL361" s="45"/>
      <c r="BDM361" s="45"/>
      <c r="BDN361" s="45"/>
      <c r="BDO361" s="45"/>
      <c r="BDP361" s="45"/>
      <c r="BDQ361" s="45"/>
      <c r="BDR361" s="45"/>
      <c r="BDS361" s="45"/>
      <c r="BDT361" s="45"/>
      <c r="BDU361" s="45"/>
      <c r="BDV361" s="45"/>
      <c r="BDW361" s="45"/>
      <c r="BDX361" s="45"/>
      <c r="BDY361" s="45"/>
      <c r="BDZ361" s="45"/>
      <c r="BEA361" s="45"/>
      <c r="BEB361" s="45"/>
      <c r="BEC361" s="45"/>
      <c r="BED361" s="45"/>
      <c r="BEE361" s="45"/>
      <c r="BEF361" s="45"/>
      <c r="BEG361" s="45"/>
      <c r="BEH361" s="45"/>
      <c r="BEI361" s="45"/>
      <c r="BEJ361" s="45"/>
      <c r="BEK361" s="45"/>
      <c r="BEL361" s="45"/>
      <c r="BEM361" s="45"/>
      <c r="BEN361" s="45"/>
      <c r="BEO361" s="45"/>
      <c r="BEP361" s="45"/>
      <c r="BEQ361" s="45"/>
      <c r="BER361" s="45"/>
      <c r="BES361" s="45"/>
      <c r="BET361" s="45"/>
      <c r="BEU361" s="45"/>
      <c r="BEV361" s="45"/>
      <c r="BEW361" s="45"/>
      <c r="BEX361" s="45"/>
      <c r="BEY361" s="45"/>
      <c r="BEZ361" s="45"/>
      <c r="BFA361" s="45"/>
      <c r="BFB361" s="45"/>
      <c r="BFC361" s="45"/>
      <c r="BFD361" s="45"/>
      <c r="BFE361" s="45"/>
      <c r="BFF361" s="45"/>
      <c r="BFG361" s="45"/>
      <c r="BFH361" s="45"/>
      <c r="BFI361" s="45"/>
      <c r="BFJ361" s="45"/>
      <c r="BFK361" s="45"/>
      <c r="BFL361" s="45"/>
      <c r="BFM361" s="45"/>
      <c r="BFN361" s="45"/>
      <c r="BFO361" s="45"/>
      <c r="BFP361" s="45"/>
      <c r="BFQ361" s="45"/>
      <c r="BFR361" s="45"/>
      <c r="BFS361" s="45"/>
      <c r="BFT361" s="45"/>
      <c r="BFU361" s="45"/>
      <c r="BFV361" s="45"/>
      <c r="BFW361" s="45"/>
      <c r="BFX361" s="45"/>
      <c r="BFY361" s="45"/>
      <c r="BFZ361" s="45"/>
      <c r="BGA361" s="45"/>
      <c r="BGB361" s="45"/>
      <c r="BGC361" s="45"/>
      <c r="BGD361" s="45"/>
      <c r="BGE361" s="45"/>
      <c r="BGF361" s="45"/>
      <c r="BGG361" s="45"/>
      <c r="BGH361" s="45"/>
      <c r="BGI361" s="45"/>
      <c r="BGJ361" s="45"/>
      <c r="BGK361" s="45"/>
      <c r="BGL361" s="45"/>
      <c r="BGM361" s="45"/>
      <c r="BGN361" s="45"/>
      <c r="BGO361" s="45"/>
      <c r="BGP361" s="45"/>
      <c r="BGQ361" s="45"/>
      <c r="BGR361" s="45"/>
      <c r="BGS361" s="45"/>
      <c r="BGT361" s="45"/>
      <c r="BGU361" s="45"/>
      <c r="BGV361" s="45"/>
      <c r="BGW361" s="45"/>
      <c r="BGX361" s="45"/>
      <c r="BGY361" s="45"/>
      <c r="BGZ361" s="45"/>
      <c r="BHA361" s="45"/>
      <c r="BHB361" s="45"/>
      <c r="BHC361" s="45"/>
      <c r="BHD361" s="45"/>
      <c r="BHE361" s="45"/>
      <c r="BHF361" s="45"/>
      <c r="BHG361" s="45"/>
      <c r="BHH361" s="45"/>
      <c r="BHI361" s="45"/>
      <c r="BHJ361" s="45"/>
      <c r="BHK361" s="45"/>
      <c r="BHL361" s="45"/>
      <c r="BHM361" s="45"/>
      <c r="BHN361" s="45"/>
      <c r="BHO361" s="45"/>
      <c r="BHP361" s="45"/>
      <c r="BHQ361" s="45"/>
      <c r="BHR361" s="45"/>
      <c r="BHS361" s="45"/>
      <c r="BHT361" s="45"/>
      <c r="BHU361" s="45"/>
      <c r="BHV361" s="45"/>
      <c r="BHW361" s="45"/>
      <c r="BHX361" s="45"/>
      <c r="BHY361" s="45"/>
      <c r="BHZ361" s="45"/>
      <c r="BIA361" s="45"/>
      <c r="BIB361" s="45"/>
      <c r="BIC361" s="45"/>
      <c r="BID361" s="45"/>
      <c r="BIE361" s="45"/>
      <c r="BIF361" s="45"/>
      <c r="BIG361" s="45"/>
      <c r="BIH361" s="45"/>
      <c r="BII361" s="45"/>
      <c r="BIJ361" s="45"/>
      <c r="BIK361" s="45"/>
      <c r="BIL361" s="45"/>
      <c r="BIM361" s="45"/>
      <c r="BIN361" s="45"/>
      <c r="BIO361" s="45"/>
      <c r="BIP361" s="45"/>
      <c r="BIQ361" s="45"/>
      <c r="BIR361" s="45"/>
      <c r="BIS361" s="45"/>
      <c r="BIT361" s="45"/>
      <c r="BIU361" s="45"/>
      <c r="BIV361" s="45"/>
      <c r="BIW361" s="45"/>
      <c r="BIX361" s="45"/>
      <c r="BIY361" s="45"/>
      <c r="BIZ361" s="45"/>
      <c r="BJA361" s="45"/>
      <c r="BJB361" s="45"/>
      <c r="BJC361" s="45"/>
      <c r="BJD361" s="45"/>
      <c r="BJE361" s="45"/>
      <c r="BJF361" s="45"/>
      <c r="BJG361" s="45"/>
      <c r="BJH361" s="45"/>
      <c r="BJI361" s="45"/>
      <c r="BJJ361" s="45"/>
      <c r="BJK361" s="45"/>
      <c r="BJL361" s="45"/>
      <c r="BJM361" s="45"/>
      <c r="BJN361" s="45"/>
      <c r="BJO361" s="45"/>
      <c r="BJP361" s="45"/>
      <c r="BJQ361" s="45"/>
      <c r="BJR361" s="45"/>
      <c r="BJS361" s="45"/>
      <c r="BJT361" s="45"/>
      <c r="BJU361" s="45"/>
      <c r="BJV361" s="45"/>
      <c r="BJW361" s="45"/>
      <c r="BJX361" s="45"/>
      <c r="BJY361" s="45"/>
      <c r="BJZ361" s="45"/>
      <c r="BKA361" s="45"/>
      <c r="BKB361" s="45"/>
      <c r="BKC361" s="45"/>
      <c r="BKD361" s="45"/>
      <c r="BKE361" s="45"/>
      <c r="BKF361" s="45"/>
      <c r="BKG361" s="45"/>
      <c r="BKH361" s="45"/>
      <c r="BKI361" s="45"/>
      <c r="BKJ361" s="45"/>
      <c r="BKK361" s="45"/>
      <c r="BKL361" s="45"/>
      <c r="BKM361" s="45"/>
      <c r="BKN361" s="45"/>
      <c r="BKO361" s="45"/>
      <c r="BKP361" s="45"/>
      <c r="BKQ361" s="45"/>
      <c r="BKR361" s="45"/>
      <c r="BKS361" s="45"/>
      <c r="BKT361" s="45"/>
      <c r="BKU361" s="45"/>
      <c r="BKV361" s="45"/>
      <c r="BKW361" s="45"/>
      <c r="BKX361" s="45"/>
      <c r="BKY361" s="45"/>
      <c r="BKZ361" s="45"/>
      <c r="BLA361" s="45"/>
      <c r="BLB361" s="45"/>
      <c r="BLC361" s="45"/>
      <c r="BLD361" s="45"/>
      <c r="BLE361" s="45"/>
      <c r="BLF361" s="45"/>
      <c r="BLG361" s="45"/>
      <c r="BLH361" s="45"/>
      <c r="BLI361" s="45"/>
      <c r="BLJ361" s="45"/>
      <c r="BLK361" s="45"/>
      <c r="BLL361" s="45"/>
      <c r="BLM361" s="45"/>
      <c r="BLN361" s="45"/>
      <c r="BLO361" s="45"/>
      <c r="BLP361" s="45"/>
      <c r="BLQ361" s="45"/>
      <c r="BLR361" s="45"/>
      <c r="BLS361" s="45"/>
      <c r="BLT361" s="45"/>
      <c r="BLU361" s="45"/>
      <c r="BLV361" s="45"/>
      <c r="BLW361" s="45"/>
      <c r="BLX361" s="45"/>
      <c r="BLY361" s="45"/>
      <c r="BLZ361" s="45"/>
      <c r="BMA361" s="45"/>
      <c r="BMB361" s="45"/>
      <c r="BMC361" s="45"/>
      <c r="BMD361" s="45"/>
      <c r="BME361" s="45"/>
      <c r="BMF361" s="45"/>
      <c r="BMG361" s="45"/>
      <c r="BMH361" s="45"/>
      <c r="BMI361" s="45"/>
      <c r="BMJ361" s="45"/>
      <c r="BMK361" s="45"/>
      <c r="BML361" s="45"/>
      <c r="BMM361" s="45"/>
      <c r="BMN361" s="45"/>
      <c r="BMO361" s="45"/>
      <c r="BMP361" s="45"/>
      <c r="BMQ361" s="45"/>
      <c r="BMR361" s="45"/>
      <c r="BMS361" s="45"/>
      <c r="BMT361" s="45"/>
      <c r="BMU361" s="45"/>
      <c r="BMV361" s="45"/>
      <c r="BMW361" s="45"/>
      <c r="BMX361" s="45"/>
      <c r="BMY361" s="45"/>
      <c r="BMZ361" s="45"/>
      <c r="BNA361" s="45"/>
      <c r="BNB361" s="45"/>
      <c r="BNC361" s="45"/>
      <c r="BND361" s="45"/>
      <c r="BNE361" s="45"/>
      <c r="BNF361" s="45"/>
      <c r="BNG361" s="45"/>
      <c r="BNH361" s="45"/>
      <c r="BNI361" s="45"/>
      <c r="BNJ361" s="45"/>
      <c r="BNK361" s="45"/>
      <c r="BNL361" s="45"/>
      <c r="BNM361" s="45"/>
      <c r="BNN361" s="45"/>
      <c r="BNO361" s="45"/>
      <c r="BNP361" s="45"/>
      <c r="BNQ361" s="45"/>
      <c r="BNR361" s="45"/>
      <c r="BNS361" s="45"/>
      <c r="BNT361" s="45"/>
      <c r="BNU361" s="45"/>
      <c r="BNV361" s="45"/>
      <c r="BNW361" s="45"/>
      <c r="BNX361" s="45"/>
      <c r="BNY361" s="45"/>
      <c r="BNZ361" s="45"/>
      <c r="BOA361" s="45"/>
      <c r="BOB361" s="45"/>
      <c r="BOC361" s="45"/>
      <c r="BOD361" s="45"/>
      <c r="BOE361" s="45"/>
      <c r="BOF361" s="45"/>
      <c r="BOG361" s="45"/>
      <c r="BOH361" s="45"/>
      <c r="BOI361" s="45"/>
      <c r="BOJ361" s="45"/>
      <c r="BOK361" s="45"/>
      <c r="BOL361" s="45"/>
      <c r="BOM361" s="45"/>
      <c r="BON361" s="45"/>
      <c r="BOO361" s="45"/>
      <c r="BOP361" s="45"/>
      <c r="BOQ361" s="45"/>
      <c r="BOR361" s="45"/>
      <c r="BOS361" s="45"/>
      <c r="BOT361" s="45"/>
      <c r="BOU361" s="45"/>
      <c r="BOV361" s="45"/>
      <c r="BOW361" s="45"/>
      <c r="BOX361" s="45"/>
      <c r="BOY361" s="45"/>
      <c r="BOZ361" s="45"/>
      <c r="BPA361" s="45"/>
      <c r="BPB361" s="45"/>
      <c r="BPC361" s="45"/>
      <c r="BPD361" s="45"/>
      <c r="BPE361" s="45"/>
      <c r="BPF361" s="45"/>
      <c r="BPG361" s="45"/>
      <c r="BPH361" s="45"/>
      <c r="BPI361" s="45"/>
      <c r="BPJ361" s="45"/>
      <c r="BPK361" s="45"/>
      <c r="BPL361" s="45"/>
      <c r="BPM361" s="45"/>
      <c r="BPN361" s="45"/>
      <c r="BPO361" s="45"/>
      <c r="BPP361" s="45"/>
      <c r="BPQ361" s="45"/>
      <c r="BPR361" s="45"/>
      <c r="BPS361" s="45"/>
      <c r="BPT361" s="45"/>
      <c r="BPU361" s="45"/>
      <c r="BPV361" s="45"/>
      <c r="BPW361" s="45"/>
      <c r="BPX361" s="45"/>
      <c r="BPY361" s="45"/>
      <c r="BPZ361" s="45"/>
      <c r="BQA361" s="45"/>
      <c r="BQB361" s="45"/>
      <c r="BQC361" s="45"/>
      <c r="BQD361" s="45"/>
      <c r="BQE361" s="45"/>
      <c r="BQF361" s="45"/>
      <c r="BQG361" s="45"/>
      <c r="BQH361" s="45"/>
      <c r="BQI361" s="45"/>
      <c r="BQJ361" s="45"/>
      <c r="BQK361" s="45"/>
      <c r="BQL361" s="45"/>
      <c r="BQM361" s="45"/>
      <c r="BQN361" s="45"/>
      <c r="BQO361" s="45"/>
      <c r="BQP361" s="45"/>
      <c r="BQQ361" s="45"/>
      <c r="BQR361" s="45"/>
      <c r="BQS361" s="45"/>
      <c r="BQT361" s="45"/>
      <c r="BQU361" s="45"/>
      <c r="BQV361" s="45"/>
      <c r="BQW361" s="45"/>
      <c r="BQX361" s="45"/>
      <c r="BQY361" s="45"/>
      <c r="BQZ361" s="45"/>
      <c r="BRA361" s="45"/>
      <c r="BRB361" s="45"/>
      <c r="BRC361" s="45"/>
      <c r="BRD361" s="45"/>
      <c r="BRE361" s="45"/>
      <c r="BRF361" s="45"/>
      <c r="BRG361" s="45"/>
      <c r="BRH361" s="45"/>
      <c r="BRI361" s="45"/>
      <c r="BRJ361" s="45"/>
      <c r="BRK361" s="45"/>
      <c r="BRL361" s="45"/>
      <c r="BRM361" s="45"/>
      <c r="BRN361" s="45"/>
      <c r="BRO361" s="45"/>
      <c r="BRP361" s="45"/>
      <c r="BRQ361" s="45"/>
      <c r="BRR361" s="45"/>
      <c r="BRS361" s="45"/>
      <c r="BRT361" s="45"/>
      <c r="BRU361" s="45"/>
      <c r="BRV361" s="45"/>
      <c r="BRW361" s="45"/>
      <c r="BRX361" s="45"/>
      <c r="BRY361" s="45"/>
      <c r="BRZ361" s="45"/>
      <c r="BSA361" s="45"/>
      <c r="BSB361" s="45"/>
      <c r="BSC361" s="45"/>
      <c r="BSD361" s="45"/>
      <c r="BSE361" s="45"/>
      <c r="BSF361" s="45"/>
      <c r="BSG361" s="45"/>
      <c r="BSH361" s="45"/>
      <c r="BSI361" s="45"/>
      <c r="BSJ361" s="45"/>
      <c r="BSK361" s="45"/>
      <c r="BSL361" s="45"/>
      <c r="BSM361" s="45"/>
      <c r="BSN361" s="45"/>
      <c r="BSO361" s="45"/>
      <c r="BSP361" s="45"/>
      <c r="BSQ361" s="45"/>
      <c r="BSR361" s="45"/>
      <c r="BSS361" s="45"/>
      <c r="BST361" s="45"/>
      <c r="BSU361" s="45"/>
      <c r="BSV361" s="45"/>
      <c r="BSW361" s="45"/>
      <c r="BSX361" s="45"/>
      <c r="BSY361" s="45"/>
      <c r="BSZ361" s="45"/>
      <c r="BTA361" s="45"/>
      <c r="BTB361" s="45"/>
      <c r="BTC361" s="45"/>
      <c r="BTD361" s="45"/>
      <c r="BTE361" s="45"/>
      <c r="BTF361" s="45"/>
      <c r="BTG361" s="45"/>
      <c r="BTH361" s="45"/>
      <c r="BTI361" s="45"/>
      <c r="BTJ361" s="45"/>
      <c r="BTK361" s="45"/>
      <c r="BTL361" s="45"/>
      <c r="BTM361" s="45"/>
      <c r="BTN361" s="45"/>
      <c r="BTO361" s="45"/>
      <c r="BTP361" s="45"/>
      <c r="BTQ361" s="45"/>
      <c r="BTR361" s="45"/>
      <c r="BTS361" s="45"/>
      <c r="BTT361" s="45"/>
      <c r="BTU361" s="45"/>
      <c r="BTV361" s="45"/>
      <c r="BTW361" s="45"/>
      <c r="BTX361" s="45"/>
      <c r="BTY361" s="45"/>
      <c r="BTZ361" s="45"/>
      <c r="BUA361" s="45"/>
      <c r="BUB361" s="45"/>
      <c r="BUC361" s="45"/>
      <c r="BUD361" s="45"/>
      <c r="BUE361" s="45"/>
      <c r="BUF361" s="45"/>
      <c r="BUG361" s="45"/>
      <c r="BUH361" s="45"/>
      <c r="BUI361" s="45"/>
      <c r="BUJ361" s="45"/>
      <c r="BUK361" s="45"/>
      <c r="BUL361" s="45"/>
      <c r="BUM361" s="45"/>
      <c r="BUN361" s="45"/>
      <c r="BUO361" s="45"/>
      <c r="BUP361" s="45"/>
      <c r="BUQ361" s="45"/>
      <c r="BUR361" s="45"/>
      <c r="BUS361" s="45"/>
      <c r="BUT361" s="45"/>
      <c r="BUU361" s="45"/>
      <c r="BUV361" s="45"/>
      <c r="BUW361" s="45"/>
      <c r="BUX361" s="45"/>
      <c r="BUY361" s="45"/>
      <c r="BUZ361" s="45"/>
      <c r="BVA361" s="45"/>
      <c r="BVB361" s="45"/>
      <c r="BVC361" s="45"/>
      <c r="BVD361" s="45"/>
      <c r="BVE361" s="45"/>
      <c r="BVF361" s="45"/>
      <c r="BVG361" s="45"/>
      <c r="BVH361" s="45"/>
      <c r="BVI361" s="45"/>
      <c r="BVJ361" s="45"/>
      <c r="BVK361" s="45"/>
      <c r="BVL361" s="45"/>
      <c r="BVM361" s="45"/>
      <c r="BVN361" s="45"/>
      <c r="BVO361" s="45"/>
      <c r="BVP361" s="45"/>
      <c r="BVQ361" s="45"/>
      <c r="BVR361" s="45"/>
      <c r="BVS361" s="45"/>
      <c r="BVT361" s="45"/>
      <c r="BVU361" s="45"/>
      <c r="BVV361" s="45"/>
      <c r="BVW361" s="45"/>
      <c r="BVX361" s="45"/>
      <c r="BVY361" s="45"/>
      <c r="BVZ361" s="45"/>
      <c r="BWA361" s="45"/>
      <c r="BWB361" s="45"/>
      <c r="BWC361" s="45"/>
      <c r="BWD361" s="45"/>
      <c r="BWE361" s="45"/>
      <c r="BWF361" s="45"/>
      <c r="BWG361" s="45"/>
      <c r="BWH361" s="45"/>
      <c r="BWI361" s="45"/>
      <c r="BWJ361" s="45"/>
      <c r="BWK361" s="45"/>
      <c r="BWL361" s="45"/>
      <c r="BWM361" s="45"/>
      <c r="BWN361" s="45"/>
      <c r="BWO361" s="45"/>
      <c r="BWP361" s="45"/>
      <c r="BWQ361" s="45"/>
      <c r="BWR361" s="45"/>
      <c r="BWS361" s="45"/>
      <c r="BWT361" s="45"/>
      <c r="BWU361" s="45"/>
      <c r="BWV361" s="45"/>
      <c r="BWW361" s="45"/>
      <c r="BWX361" s="45"/>
      <c r="BWY361" s="45"/>
      <c r="BWZ361" s="45"/>
      <c r="BXA361" s="45"/>
      <c r="BXB361" s="45"/>
      <c r="BXC361" s="45"/>
      <c r="BXD361" s="45"/>
      <c r="BXE361" s="45"/>
      <c r="BXF361" s="45"/>
      <c r="BXG361" s="45"/>
      <c r="BXH361" s="45"/>
      <c r="BXI361" s="45"/>
      <c r="BXJ361" s="45"/>
      <c r="BXK361" s="45"/>
      <c r="BXL361" s="45"/>
      <c r="BXM361" s="45"/>
      <c r="BXN361" s="45"/>
      <c r="BXO361" s="45"/>
      <c r="BXP361" s="45"/>
      <c r="BXQ361" s="45"/>
      <c r="BXR361" s="45"/>
      <c r="BXS361" s="45"/>
      <c r="BXT361" s="45"/>
      <c r="BXU361" s="45"/>
      <c r="BXV361" s="45"/>
      <c r="BXW361" s="45"/>
      <c r="BXX361" s="45"/>
      <c r="BXY361" s="45"/>
      <c r="BXZ361" s="45"/>
      <c r="BYA361" s="45"/>
      <c r="BYB361" s="45"/>
      <c r="BYC361" s="45"/>
      <c r="BYD361" s="45"/>
      <c r="BYE361" s="45"/>
      <c r="BYF361" s="45"/>
      <c r="BYG361" s="45"/>
      <c r="BYH361" s="45"/>
      <c r="BYI361" s="45"/>
      <c r="BYJ361" s="45"/>
      <c r="BYK361" s="45"/>
      <c r="BYL361" s="45"/>
      <c r="BYM361" s="45"/>
      <c r="BYN361" s="45"/>
      <c r="BYO361" s="45"/>
      <c r="BYP361" s="45"/>
      <c r="BYQ361" s="45"/>
      <c r="BYR361" s="45"/>
      <c r="BYS361" s="45"/>
      <c r="BYT361" s="45"/>
      <c r="BYU361" s="45"/>
      <c r="BYV361" s="45"/>
      <c r="BYW361" s="45"/>
      <c r="BYX361" s="45"/>
      <c r="BYY361" s="45"/>
      <c r="BYZ361" s="45"/>
      <c r="BZA361" s="45"/>
      <c r="BZB361" s="45"/>
      <c r="BZC361" s="45"/>
      <c r="BZD361" s="45"/>
      <c r="BZE361" s="45"/>
      <c r="BZF361" s="45"/>
      <c r="BZG361" s="45"/>
      <c r="BZH361" s="45"/>
      <c r="BZI361" s="45"/>
      <c r="BZJ361" s="45"/>
      <c r="BZK361" s="45"/>
      <c r="BZL361" s="45"/>
      <c r="BZM361" s="45"/>
      <c r="BZN361" s="45"/>
      <c r="BZO361" s="45"/>
      <c r="BZP361" s="45"/>
      <c r="BZQ361" s="45"/>
      <c r="BZR361" s="45"/>
      <c r="BZS361" s="45"/>
      <c r="BZT361" s="45"/>
      <c r="BZU361" s="45"/>
      <c r="BZV361" s="45"/>
      <c r="BZW361" s="45"/>
      <c r="BZX361" s="45"/>
      <c r="BZY361" s="45"/>
      <c r="BZZ361" s="45"/>
      <c r="CAA361" s="45"/>
      <c r="CAB361" s="45"/>
      <c r="CAC361" s="45"/>
      <c r="CAD361" s="45"/>
      <c r="CAE361" s="45"/>
      <c r="CAF361" s="45"/>
      <c r="CAG361" s="45"/>
      <c r="CAH361" s="45"/>
      <c r="CAI361" s="45"/>
      <c r="CAJ361" s="45"/>
      <c r="CAK361" s="45"/>
      <c r="CAL361" s="45"/>
      <c r="CAM361" s="45"/>
      <c r="CAN361" s="45"/>
      <c r="CAO361" s="45"/>
      <c r="CAP361" s="45"/>
      <c r="CAQ361" s="45"/>
      <c r="CAR361" s="45"/>
      <c r="CAS361" s="45"/>
      <c r="CAT361" s="45"/>
      <c r="CAU361" s="45"/>
      <c r="CAV361" s="45"/>
      <c r="CAW361" s="45"/>
      <c r="CAX361" s="45"/>
      <c r="CAY361" s="45"/>
      <c r="CAZ361" s="45"/>
      <c r="CBA361" s="45"/>
      <c r="CBB361" s="45"/>
      <c r="CBC361" s="45"/>
      <c r="CBD361" s="45"/>
      <c r="CBE361" s="45"/>
      <c r="CBF361" s="45"/>
      <c r="CBG361" s="45"/>
      <c r="CBH361" s="45"/>
      <c r="CBI361" s="45"/>
      <c r="CBJ361" s="45"/>
      <c r="CBK361" s="45"/>
      <c r="CBL361" s="45"/>
      <c r="CBM361" s="45"/>
      <c r="CBN361" s="45"/>
      <c r="CBO361" s="45"/>
      <c r="CBP361" s="45"/>
      <c r="CBQ361" s="45"/>
      <c r="CBR361" s="45"/>
      <c r="CBS361" s="45"/>
      <c r="CBT361" s="45"/>
      <c r="CBU361" s="45"/>
      <c r="CBV361" s="45"/>
      <c r="CBW361" s="45"/>
      <c r="CBX361" s="45"/>
      <c r="CBY361" s="45"/>
      <c r="CBZ361" s="45"/>
      <c r="CCA361" s="45"/>
      <c r="CCB361" s="45"/>
      <c r="CCC361" s="45"/>
      <c r="CCD361" s="45"/>
      <c r="CCE361" s="45"/>
      <c r="CCF361" s="45"/>
      <c r="CCG361" s="45"/>
      <c r="CCH361" s="45"/>
      <c r="CCI361" s="45"/>
      <c r="CCJ361" s="45"/>
      <c r="CCK361" s="45"/>
      <c r="CCL361" s="45"/>
      <c r="CCM361" s="45"/>
      <c r="CCN361" s="45"/>
      <c r="CCO361" s="45"/>
      <c r="CCP361" s="45"/>
      <c r="CCQ361" s="45"/>
      <c r="CCR361" s="45"/>
      <c r="CCS361" s="45"/>
      <c r="CCT361" s="45"/>
      <c r="CCU361" s="45"/>
      <c r="CCV361" s="45"/>
      <c r="CCW361" s="45"/>
      <c r="CCX361" s="45"/>
      <c r="CCY361" s="45"/>
      <c r="CCZ361" s="45"/>
      <c r="CDA361" s="45"/>
      <c r="CDB361" s="45"/>
      <c r="CDC361" s="45"/>
      <c r="CDD361" s="45"/>
      <c r="CDE361" s="45"/>
      <c r="CDF361" s="45"/>
      <c r="CDG361" s="45"/>
      <c r="CDH361" s="45"/>
      <c r="CDI361" s="45"/>
      <c r="CDJ361" s="45"/>
      <c r="CDK361" s="45"/>
      <c r="CDL361" s="45"/>
      <c r="CDM361" s="45"/>
      <c r="CDN361" s="45"/>
      <c r="CDO361" s="45"/>
      <c r="CDP361" s="45"/>
      <c r="CDQ361" s="45"/>
      <c r="CDR361" s="45"/>
      <c r="CDS361" s="45"/>
      <c r="CDT361" s="45"/>
      <c r="CDU361" s="45"/>
      <c r="CDV361" s="45"/>
      <c r="CDW361" s="45"/>
      <c r="CDX361" s="45"/>
      <c r="CDY361" s="45"/>
      <c r="CDZ361" s="45"/>
      <c r="CEA361" s="45"/>
      <c r="CEB361" s="45"/>
      <c r="CEC361" s="45"/>
      <c r="CED361" s="45"/>
      <c r="CEE361" s="45"/>
      <c r="CEF361" s="45"/>
      <c r="CEG361" s="45"/>
      <c r="CEH361" s="45"/>
      <c r="CEI361" s="45"/>
      <c r="CEJ361" s="45"/>
      <c r="CEK361" s="45"/>
      <c r="CEL361" s="45"/>
      <c r="CEM361" s="45"/>
      <c r="CEN361" s="45"/>
      <c r="CEO361" s="45"/>
      <c r="CEP361" s="45"/>
      <c r="CEQ361" s="45"/>
      <c r="CER361" s="45"/>
      <c r="CES361" s="45"/>
      <c r="CET361" s="45"/>
      <c r="CEU361" s="45"/>
      <c r="CEV361" s="45"/>
      <c r="CEW361" s="45"/>
      <c r="CEX361" s="45"/>
      <c r="CEY361" s="45"/>
      <c r="CEZ361" s="45"/>
      <c r="CFA361" s="45"/>
      <c r="CFB361" s="45"/>
      <c r="CFC361" s="45"/>
      <c r="CFD361" s="45"/>
      <c r="CFE361" s="45"/>
      <c r="CFF361" s="45"/>
      <c r="CFG361" s="45"/>
      <c r="CFH361" s="45"/>
      <c r="CFI361" s="45"/>
      <c r="CFJ361" s="45"/>
      <c r="CFK361" s="45"/>
      <c r="CFL361" s="45"/>
      <c r="CFM361" s="45"/>
      <c r="CFN361" s="45"/>
      <c r="CFO361" s="45"/>
      <c r="CFP361" s="45"/>
      <c r="CFQ361" s="45"/>
      <c r="CFR361" s="45"/>
      <c r="CFS361" s="45"/>
      <c r="CFT361" s="45"/>
      <c r="CFU361" s="45"/>
      <c r="CFV361" s="45"/>
      <c r="CFW361" s="45"/>
      <c r="CFX361" s="45"/>
      <c r="CFY361" s="45"/>
      <c r="CFZ361" s="45"/>
      <c r="CGA361" s="45"/>
      <c r="CGB361" s="45"/>
      <c r="CGC361" s="45"/>
      <c r="CGD361" s="45"/>
      <c r="CGE361" s="45"/>
      <c r="CGF361" s="45"/>
      <c r="CGG361" s="45"/>
      <c r="CGH361" s="45"/>
      <c r="CGI361" s="45"/>
      <c r="CGJ361" s="45"/>
      <c r="CGK361" s="45"/>
      <c r="CGL361" s="45"/>
      <c r="CGM361" s="45"/>
      <c r="CGN361" s="45"/>
      <c r="CGO361" s="45"/>
      <c r="CGP361" s="45"/>
      <c r="CGQ361" s="45"/>
      <c r="CGR361" s="45"/>
      <c r="CGS361" s="45"/>
      <c r="CGT361" s="45"/>
      <c r="CGU361" s="45"/>
      <c r="CGV361" s="45"/>
      <c r="CGW361" s="45"/>
      <c r="CGX361" s="45"/>
      <c r="CGY361" s="45"/>
      <c r="CGZ361" s="45"/>
      <c r="CHA361" s="45"/>
      <c r="CHB361" s="45"/>
      <c r="CHC361" s="45"/>
      <c r="CHD361" s="45"/>
      <c r="CHE361" s="45"/>
      <c r="CHF361" s="45"/>
      <c r="CHG361" s="45"/>
      <c r="CHH361" s="45"/>
      <c r="CHI361" s="45"/>
      <c r="CHJ361" s="45"/>
      <c r="CHK361" s="45"/>
      <c r="CHL361" s="45"/>
      <c r="CHM361" s="45"/>
      <c r="CHN361" s="45"/>
      <c r="CHO361" s="45"/>
      <c r="CHP361" s="45"/>
      <c r="CHQ361" s="45"/>
      <c r="CHR361" s="45"/>
      <c r="CHS361" s="45"/>
      <c r="CHT361" s="45"/>
      <c r="CHU361" s="45"/>
      <c r="CHV361" s="45"/>
      <c r="CHW361" s="45"/>
      <c r="CHX361" s="45"/>
      <c r="CHY361" s="45"/>
      <c r="CHZ361" s="45"/>
      <c r="CIA361" s="45"/>
      <c r="CIB361" s="45"/>
      <c r="CIC361" s="45"/>
      <c r="CID361" s="45"/>
      <c r="CIE361" s="45"/>
      <c r="CIF361" s="45"/>
      <c r="CIG361" s="45"/>
      <c r="CIH361" s="45"/>
      <c r="CII361" s="45"/>
      <c r="CIJ361" s="45"/>
      <c r="CIK361" s="45"/>
      <c r="CIL361" s="45"/>
      <c r="CIM361" s="45"/>
      <c r="CIN361" s="45"/>
      <c r="CIO361" s="45"/>
      <c r="CIP361" s="45"/>
      <c r="CIQ361" s="45"/>
      <c r="CIR361" s="45"/>
      <c r="CIS361" s="45"/>
      <c r="CIT361" s="45"/>
      <c r="CIU361" s="45"/>
      <c r="CIV361" s="45"/>
      <c r="CIW361" s="45"/>
      <c r="CIX361" s="45"/>
      <c r="CIY361" s="45"/>
      <c r="CIZ361" s="45"/>
      <c r="CJA361" s="45"/>
      <c r="CJB361" s="45"/>
      <c r="CJC361" s="45"/>
      <c r="CJD361" s="45"/>
      <c r="CJE361" s="45"/>
      <c r="CJF361" s="45"/>
      <c r="CJG361" s="45"/>
      <c r="CJH361" s="45"/>
      <c r="CJI361" s="45"/>
      <c r="CJJ361" s="45"/>
      <c r="CJK361" s="45"/>
      <c r="CJL361" s="45"/>
      <c r="CJM361" s="45"/>
      <c r="CJN361" s="45"/>
      <c r="CJO361" s="45"/>
      <c r="CJP361" s="45"/>
      <c r="CJQ361" s="45"/>
      <c r="CJR361" s="45"/>
      <c r="CJS361" s="45"/>
      <c r="CJT361" s="45"/>
      <c r="CJU361" s="45"/>
      <c r="CJV361" s="45"/>
      <c r="CJW361" s="45"/>
      <c r="CJX361" s="45"/>
      <c r="CJY361" s="45"/>
      <c r="CJZ361" s="45"/>
      <c r="CKA361" s="45"/>
      <c r="CKB361" s="45"/>
      <c r="CKC361" s="45"/>
      <c r="CKD361" s="45"/>
      <c r="CKE361" s="45"/>
      <c r="CKF361" s="45"/>
      <c r="CKG361" s="45"/>
      <c r="CKH361" s="45"/>
      <c r="CKI361" s="45"/>
      <c r="CKJ361" s="45"/>
      <c r="CKK361" s="45"/>
      <c r="CKL361" s="45"/>
      <c r="CKM361" s="45"/>
      <c r="CKN361" s="45"/>
      <c r="CKO361" s="45"/>
      <c r="CKP361" s="45"/>
      <c r="CKQ361" s="45"/>
      <c r="CKR361" s="45"/>
      <c r="CKS361" s="45"/>
      <c r="CKT361" s="45"/>
      <c r="CKU361" s="45"/>
      <c r="CKV361" s="45"/>
      <c r="CKW361" s="45"/>
      <c r="CKX361" s="45"/>
      <c r="CKY361" s="45"/>
      <c r="CKZ361" s="45"/>
      <c r="CLA361" s="45"/>
      <c r="CLB361" s="45"/>
      <c r="CLC361" s="45"/>
      <c r="CLD361" s="45"/>
      <c r="CLE361" s="45"/>
      <c r="CLF361" s="45"/>
      <c r="CLG361" s="45"/>
      <c r="CLH361" s="45"/>
      <c r="CLI361" s="45"/>
      <c r="CLJ361" s="45"/>
      <c r="CLK361" s="45"/>
      <c r="CLL361" s="45"/>
      <c r="CLM361" s="45"/>
      <c r="CLN361" s="45"/>
      <c r="CLO361" s="45"/>
      <c r="CLP361" s="45"/>
      <c r="CLQ361" s="45"/>
      <c r="CLR361" s="45"/>
      <c r="CLS361" s="45"/>
      <c r="CLT361" s="45"/>
      <c r="CLU361" s="45"/>
      <c r="CLV361" s="45"/>
      <c r="CLW361" s="45"/>
      <c r="CLX361" s="45"/>
      <c r="CLY361" s="45"/>
      <c r="CLZ361" s="45"/>
      <c r="CMA361" s="45"/>
      <c r="CMB361" s="45"/>
      <c r="CMC361" s="45"/>
      <c r="CMD361" s="45"/>
      <c r="CME361" s="45"/>
      <c r="CMF361" s="45"/>
      <c r="CMG361" s="45"/>
      <c r="CMH361" s="45"/>
      <c r="CMI361" s="45"/>
      <c r="CMJ361" s="45"/>
      <c r="CMK361" s="45"/>
      <c r="CML361" s="45"/>
      <c r="CMM361" s="45"/>
      <c r="CMN361" s="45"/>
      <c r="CMO361" s="45"/>
      <c r="CMP361" s="45"/>
      <c r="CMQ361" s="45"/>
      <c r="CMR361" s="45"/>
      <c r="CMS361" s="45"/>
      <c r="CMT361" s="45"/>
      <c r="CMU361" s="45"/>
      <c r="CMV361" s="45"/>
      <c r="CMW361" s="45"/>
      <c r="CMX361" s="45"/>
      <c r="CMY361" s="45"/>
      <c r="CMZ361" s="45"/>
      <c r="CNA361" s="45"/>
      <c r="CNB361" s="45"/>
      <c r="CNC361" s="45"/>
      <c r="CND361" s="45"/>
      <c r="CNE361" s="45"/>
      <c r="CNF361" s="45"/>
      <c r="CNG361" s="45"/>
      <c r="CNH361" s="45"/>
      <c r="CNI361" s="45"/>
      <c r="CNJ361" s="45"/>
      <c r="CNK361" s="45"/>
      <c r="CNL361" s="45"/>
      <c r="CNM361" s="45"/>
      <c r="CNN361" s="45"/>
      <c r="CNO361" s="45"/>
      <c r="CNP361" s="45"/>
      <c r="CNQ361" s="45"/>
      <c r="CNR361" s="45"/>
      <c r="CNS361" s="45"/>
      <c r="CNT361" s="45"/>
      <c r="CNU361" s="45"/>
      <c r="CNV361" s="45"/>
      <c r="CNW361" s="45"/>
      <c r="CNX361" s="45"/>
      <c r="CNY361" s="45"/>
      <c r="CNZ361" s="45"/>
      <c r="COA361" s="45"/>
      <c r="COB361" s="45"/>
      <c r="COC361" s="45"/>
      <c r="COD361" s="45"/>
      <c r="COE361" s="45"/>
      <c r="COF361" s="45"/>
      <c r="COG361" s="45"/>
      <c r="COH361" s="45"/>
      <c r="COI361" s="45"/>
      <c r="COJ361" s="45"/>
      <c r="COK361" s="45"/>
      <c r="COL361" s="45"/>
      <c r="COM361" s="45"/>
      <c r="CON361" s="45"/>
      <c r="COO361" s="45"/>
      <c r="COP361" s="45"/>
      <c r="COQ361" s="45"/>
      <c r="COR361" s="45"/>
      <c r="COS361" s="45"/>
      <c r="COT361" s="45"/>
      <c r="COU361" s="45"/>
      <c r="COV361" s="45"/>
      <c r="COW361" s="45"/>
      <c r="COX361" s="45"/>
      <c r="COY361" s="45"/>
      <c r="COZ361" s="45"/>
      <c r="CPA361" s="45"/>
      <c r="CPB361" s="45"/>
      <c r="CPC361" s="45"/>
      <c r="CPD361" s="45"/>
      <c r="CPE361" s="45"/>
      <c r="CPF361" s="45"/>
      <c r="CPG361" s="45"/>
      <c r="CPH361" s="45"/>
      <c r="CPI361" s="45"/>
      <c r="CPJ361" s="45"/>
      <c r="CPK361" s="45"/>
      <c r="CPL361" s="45"/>
      <c r="CPM361" s="45"/>
      <c r="CPN361" s="45"/>
      <c r="CPO361" s="45"/>
      <c r="CPP361" s="45"/>
      <c r="CPQ361" s="45"/>
      <c r="CPR361" s="45"/>
      <c r="CPS361" s="45"/>
      <c r="CPT361" s="45"/>
      <c r="CPU361" s="45"/>
      <c r="CPV361" s="45"/>
      <c r="CPW361" s="45"/>
      <c r="CPX361" s="45"/>
      <c r="CPY361" s="45"/>
      <c r="CPZ361" s="45"/>
      <c r="CQA361" s="45"/>
      <c r="CQB361" s="45"/>
      <c r="CQC361" s="45"/>
      <c r="CQD361" s="45"/>
      <c r="CQE361" s="45"/>
      <c r="CQF361" s="45"/>
      <c r="CQG361" s="45"/>
      <c r="CQH361" s="45"/>
      <c r="CQI361" s="45"/>
      <c r="CQJ361" s="45"/>
      <c r="CQK361" s="45"/>
      <c r="CQL361" s="45"/>
      <c r="CQM361" s="45"/>
      <c r="CQN361" s="45"/>
      <c r="CQO361" s="45"/>
      <c r="CQP361" s="45"/>
      <c r="CQQ361" s="45"/>
      <c r="CQR361" s="45"/>
      <c r="CQS361" s="45"/>
      <c r="CQT361" s="45"/>
      <c r="CQU361" s="45"/>
      <c r="CQV361" s="45"/>
      <c r="CQW361" s="45"/>
      <c r="CQX361" s="45"/>
      <c r="CQY361" s="45"/>
      <c r="CQZ361" s="45"/>
      <c r="CRA361" s="45"/>
      <c r="CRB361" s="45"/>
      <c r="CRC361" s="45"/>
      <c r="CRD361" s="45"/>
      <c r="CRE361" s="45"/>
      <c r="CRF361" s="45"/>
      <c r="CRG361" s="45"/>
      <c r="CRH361" s="45"/>
      <c r="CRI361" s="45"/>
      <c r="CRJ361" s="45"/>
      <c r="CRK361" s="45"/>
      <c r="CRL361" s="45"/>
      <c r="CRM361" s="45"/>
      <c r="CRN361" s="45"/>
      <c r="CRO361" s="45"/>
      <c r="CRP361" s="45"/>
      <c r="CRQ361" s="45"/>
      <c r="CRR361" s="45"/>
      <c r="CRS361" s="45"/>
      <c r="CRT361" s="45"/>
      <c r="CRU361" s="45"/>
      <c r="CRV361" s="45"/>
      <c r="CRW361" s="45"/>
      <c r="CRX361" s="45"/>
      <c r="CRY361" s="45"/>
      <c r="CRZ361" s="45"/>
      <c r="CSA361" s="45"/>
      <c r="CSB361" s="45"/>
      <c r="CSC361" s="45"/>
      <c r="CSD361" s="45"/>
      <c r="CSE361" s="45"/>
      <c r="CSF361" s="45"/>
      <c r="CSG361" s="45"/>
      <c r="CSH361" s="45"/>
      <c r="CSI361" s="45"/>
      <c r="CSJ361" s="45"/>
      <c r="CSK361" s="45"/>
      <c r="CSL361" s="45"/>
      <c r="CSM361" s="45"/>
      <c r="CSN361" s="45"/>
      <c r="CSO361" s="45"/>
      <c r="CSP361" s="45"/>
      <c r="CSQ361" s="45"/>
      <c r="CSR361" s="45"/>
      <c r="CSS361" s="45"/>
      <c r="CST361" s="45"/>
      <c r="CSU361" s="45"/>
      <c r="CSV361" s="45"/>
      <c r="CSW361" s="45"/>
      <c r="CSX361" s="45"/>
      <c r="CSY361" s="45"/>
      <c r="CSZ361" s="45"/>
      <c r="CTA361" s="45"/>
      <c r="CTB361" s="45"/>
      <c r="CTC361" s="45"/>
      <c r="CTD361" s="45"/>
      <c r="CTE361" s="45"/>
      <c r="CTF361" s="45"/>
      <c r="CTG361" s="45"/>
      <c r="CTH361" s="45"/>
      <c r="CTI361" s="45"/>
      <c r="CTJ361" s="45"/>
      <c r="CTK361" s="45"/>
      <c r="CTL361" s="45"/>
      <c r="CTM361" s="45"/>
      <c r="CTN361" s="45"/>
      <c r="CTO361" s="45"/>
      <c r="CTP361" s="45"/>
      <c r="CTQ361" s="45"/>
      <c r="CTR361" s="45"/>
      <c r="CTS361" s="45"/>
      <c r="CTT361" s="45"/>
      <c r="CTU361" s="45"/>
      <c r="CTV361" s="45"/>
      <c r="CTW361" s="45"/>
      <c r="CTX361" s="45"/>
      <c r="CTY361" s="45"/>
      <c r="CTZ361" s="45"/>
      <c r="CUA361" s="45"/>
      <c r="CUB361" s="45"/>
      <c r="CUC361" s="45"/>
      <c r="CUD361" s="45"/>
      <c r="CUE361" s="45"/>
      <c r="CUF361" s="45"/>
      <c r="CUG361" s="45"/>
      <c r="CUH361" s="45"/>
      <c r="CUI361" s="45"/>
      <c r="CUJ361" s="45"/>
      <c r="CUK361" s="45"/>
      <c r="CUL361" s="45"/>
      <c r="CUM361" s="45"/>
      <c r="CUN361" s="45"/>
      <c r="CUO361" s="45"/>
      <c r="CUP361" s="45"/>
      <c r="CUQ361" s="45"/>
      <c r="CUR361" s="45"/>
      <c r="CUS361" s="45"/>
      <c r="CUT361" s="45"/>
      <c r="CUU361" s="45"/>
      <c r="CUV361" s="45"/>
      <c r="CUW361" s="45"/>
      <c r="CUX361" s="45"/>
      <c r="CUY361" s="45"/>
      <c r="CUZ361" s="45"/>
      <c r="CVA361" s="45"/>
      <c r="CVB361" s="45"/>
      <c r="CVC361" s="45"/>
      <c r="CVD361" s="45"/>
      <c r="CVE361" s="45"/>
      <c r="CVF361" s="45"/>
      <c r="CVG361" s="45"/>
      <c r="CVH361" s="45"/>
      <c r="CVI361" s="45"/>
      <c r="CVJ361" s="45"/>
      <c r="CVK361" s="45"/>
      <c r="CVL361" s="45"/>
      <c r="CVM361" s="45"/>
      <c r="CVN361" s="45"/>
      <c r="CVO361" s="45"/>
      <c r="CVP361" s="45"/>
      <c r="CVQ361" s="45"/>
      <c r="CVR361" s="45"/>
      <c r="CVS361" s="45"/>
      <c r="CVT361" s="45"/>
      <c r="CVU361" s="45"/>
      <c r="CVV361" s="45"/>
      <c r="CVW361" s="45"/>
      <c r="CVX361" s="45"/>
      <c r="CVY361" s="45"/>
      <c r="CVZ361" s="45"/>
      <c r="CWA361" s="45"/>
      <c r="CWB361" s="45"/>
      <c r="CWC361" s="45"/>
      <c r="CWD361" s="45"/>
      <c r="CWE361" s="45"/>
      <c r="CWF361" s="45"/>
      <c r="CWG361" s="45"/>
      <c r="CWH361" s="45"/>
      <c r="CWI361" s="45"/>
      <c r="CWJ361" s="45"/>
      <c r="CWK361" s="45"/>
      <c r="CWL361" s="45"/>
      <c r="CWM361" s="45"/>
      <c r="CWN361" s="45"/>
      <c r="CWO361" s="45"/>
      <c r="CWP361" s="45"/>
      <c r="CWQ361" s="45"/>
      <c r="CWR361" s="45"/>
      <c r="CWS361" s="45"/>
      <c r="CWT361" s="45"/>
      <c r="CWU361" s="45"/>
      <c r="CWV361" s="45"/>
      <c r="CWW361" s="45"/>
      <c r="CWX361" s="45"/>
      <c r="CWY361" s="45"/>
      <c r="CWZ361" s="45"/>
      <c r="CXA361" s="45"/>
      <c r="CXB361" s="45"/>
      <c r="CXC361" s="45"/>
      <c r="CXD361" s="45"/>
      <c r="CXE361" s="45"/>
      <c r="CXF361" s="45"/>
      <c r="CXG361" s="45"/>
      <c r="CXH361" s="45"/>
      <c r="CXI361" s="45"/>
      <c r="CXJ361" s="45"/>
      <c r="CXK361" s="45"/>
      <c r="CXL361" s="45"/>
      <c r="CXM361" s="45"/>
      <c r="CXN361" s="45"/>
      <c r="CXO361" s="45"/>
      <c r="CXP361" s="45"/>
      <c r="CXQ361" s="45"/>
      <c r="CXR361" s="45"/>
      <c r="CXS361" s="45"/>
      <c r="CXT361" s="45"/>
      <c r="CXU361" s="45"/>
      <c r="CXV361" s="45"/>
      <c r="CXW361" s="45"/>
      <c r="CXX361" s="45"/>
      <c r="CXY361" s="45"/>
      <c r="CXZ361" s="45"/>
      <c r="CYA361" s="45"/>
      <c r="CYB361" s="45"/>
      <c r="CYC361" s="45"/>
      <c r="CYD361" s="45"/>
      <c r="CYE361" s="45"/>
      <c r="CYF361" s="45"/>
      <c r="CYG361" s="45"/>
      <c r="CYH361" s="45"/>
      <c r="CYI361" s="45"/>
      <c r="CYJ361" s="45"/>
      <c r="CYK361" s="45"/>
      <c r="CYL361" s="45"/>
      <c r="CYM361" s="45"/>
      <c r="CYN361" s="45"/>
      <c r="CYO361" s="45"/>
      <c r="CYP361" s="45"/>
      <c r="CYQ361" s="45"/>
      <c r="CYR361" s="45"/>
      <c r="CYS361" s="45"/>
      <c r="CYT361" s="45"/>
      <c r="CYU361" s="45"/>
      <c r="CYV361" s="45"/>
      <c r="CYW361" s="45"/>
      <c r="CYX361" s="45"/>
      <c r="CYY361" s="45"/>
      <c r="CYZ361" s="45"/>
      <c r="CZA361" s="45"/>
      <c r="CZB361" s="45"/>
      <c r="CZC361" s="45"/>
      <c r="CZD361" s="45"/>
      <c r="CZE361" s="45"/>
      <c r="CZF361" s="45"/>
      <c r="CZG361" s="45"/>
      <c r="CZH361" s="45"/>
      <c r="CZI361" s="45"/>
      <c r="CZJ361" s="45"/>
      <c r="CZK361" s="45"/>
      <c r="CZL361" s="45"/>
      <c r="CZM361" s="45"/>
      <c r="CZN361" s="45"/>
      <c r="CZO361" s="45"/>
      <c r="CZP361" s="45"/>
      <c r="CZQ361" s="45"/>
      <c r="CZR361" s="45"/>
      <c r="CZS361" s="45"/>
      <c r="CZT361" s="45"/>
      <c r="CZU361" s="45"/>
      <c r="CZV361" s="45"/>
      <c r="CZW361" s="45"/>
      <c r="CZX361" s="45"/>
      <c r="CZY361" s="45"/>
      <c r="CZZ361" s="45"/>
      <c r="DAA361" s="45"/>
      <c r="DAB361" s="45"/>
      <c r="DAC361" s="45"/>
      <c r="DAD361" s="45"/>
      <c r="DAE361" s="45"/>
      <c r="DAF361" s="45"/>
      <c r="DAG361" s="45"/>
      <c r="DAH361" s="45"/>
      <c r="DAI361" s="45"/>
      <c r="DAJ361" s="45"/>
      <c r="DAK361" s="45"/>
      <c r="DAL361" s="45"/>
      <c r="DAM361" s="45"/>
      <c r="DAN361" s="45"/>
      <c r="DAO361" s="45"/>
      <c r="DAP361" s="45"/>
      <c r="DAQ361" s="45"/>
      <c r="DAR361" s="45"/>
      <c r="DAS361" s="45"/>
      <c r="DAT361" s="45"/>
      <c r="DAU361" s="45"/>
      <c r="DAV361" s="45"/>
      <c r="DAW361" s="45"/>
      <c r="DAX361" s="45"/>
      <c r="DAY361" s="45"/>
      <c r="DAZ361" s="45"/>
      <c r="DBA361" s="45"/>
      <c r="DBB361" s="45"/>
      <c r="DBC361" s="45"/>
      <c r="DBD361" s="45"/>
      <c r="DBE361" s="45"/>
      <c r="DBF361" s="45"/>
      <c r="DBG361" s="45"/>
      <c r="DBH361" s="45"/>
      <c r="DBI361" s="45"/>
      <c r="DBJ361" s="45"/>
      <c r="DBK361" s="45"/>
      <c r="DBL361" s="45"/>
      <c r="DBM361" s="45"/>
      <c r="DBN361" s="45"/>
      <c r="DBO361" s="45"/>
      <c r="DBP361" s="45"/>
      <c r="DBQ361" s="45"/>
      <c r="DBR361" s="45"/>
      <c r="DBS361" s="45"/>
      <c r="DBT361" s="45"/>
      <c r="DBU361" s="45"/>
      <c r="DBV361" s="45"/>
      <c r="DBW361" s="45"/>
      <c r="DBX361" s="45"/>
      <c r="DBY361" s="45"/>
      <c r="DBZ361" s="45"/>
      <c r="DCA361" s="45"/>
      <c r="DCB361" s="45"/>
      <c r="DCC361" s="45"/>
      <c r="DCD361" s="45"/>
      <c r="DCE361" s="45"/>
      <c r="DCF361" s="45"/>
      <c r="DCG361" s="45"/>
      <c r="DCH361" s="45"/>
      <c r="DCI361" s="45"/>
      <c r="DCJ361" s="45"/>
      <c r="DCK361" s="45"/>
      <c r="DCL361" s="45"/>
      <c r="DCM361" s="45"/>
      <c r="DCN361" s="45"/>
      <c r="DCO361" s="45"/>
      <c r="DCP361" s="45"/>
      <c r="DCQ361" s="45"/>
      <c r="DCR361" s="45"/>
      <c r="DCS361" s="45"/>
      <c r="DCT361" s="45"/>
      <c r="DCU361" s="45"/>
      <c r="DCV361" s="45"/>
      <c r="DCW361" s="45"/>
      <c r="DCX361" s="45"/>
      <c r="DCY361" s="45"/>
      <c r="DCZ361" s="45"/>
      <c r="DDA361" s="45"/>
      <c r="DDB361" s="45"/>
      <c r="DDC361" s="45"/>
      <c r="DDD361" s="45"/>
      <c r="DDE361" s="45"/>
      <c r="DDF361" s="45"/>
      <c r="DDG361" s="45"/>
      <c r="DDH361" s="45"/>
      <c r="DDI361" s="45"/>
      <c r="DDJ361" s="45"/>
      <c r="DDK361" s="45"/>
      <c r="DDL361" s="45"/>
      <c r="DDM361" s="45"/>
      <c r="DDN361" s="45"/>
      <c r="DDO361" s="45"/>
      <c r="DDP361" s="45"/>
      <c r="DDQ361" s="45"/>
      <c r="DDR361" s="45"/>
      <c r="DDS361" s="45"/>
      <c r="DDT361" s="45"/>
      <c r="DDU361" s="45"/>
      <c r="DDV361" s="45"/>
      <c r="DDW361" s="45"/>
      <c r="DDX361" s="45"/>
      <c r="DDY361" s="45"/>
      <c r="DDZ361" s="45"/>
      <c r="DEA361" s="45"/>
      <c r="DEB361" s="45"/>
      <c r="DEC361" s="45"/>
      <c r="DED361" s="45"/>
      <c r="DEE361" s="45"/>
      <c r="DEF361" s="45"/>
      <c r="DEG361" s="45"/>
      <c r="DEH361" s="45"/>
      <c r="DEI361" s="45"/>
      <c r="DEJ361" s="45"/>
      <c r="DEK361" s="45"/>
      <c r="DEL361" s="45"/>
      <c r="DEM361" s="45"/>
      <c r="DEN361" s="45"/>
      <c r="DEO361" s="45"/>
      <c r="DEP361" s="45"/>
      <c r="DEQ361" s="45"/>
      <c r="DER361" s="45"/>
      <c r="DES361" s="45"/>
      <c r="DET361" s="45"/>
      <c r="DEU361" s="45"/>
      <c r="DEV361" s="45"/>
      <c r="DEW361" s="45"/>
      <c r="DEX361" s="45"/>
      <c r="DEY361" s="45"/>
      <c r="DEZ361" s="45"/>
      <c r="DFA361" s="45"/>
      <c r="DFB361" s="45"/>
      <c r="DFC361" s="45"/>
      <c r="DFD361" s="45"/>
      <c r="DFE361" s="45"/>
      <c r="DFF361" s="45"/>
      <c r="DFG361" s="45"/>
      <c r="DFH361" s="45"/>
      <c r="DFI361" s="45"/>
      <c r="DFJ361" s="45"/>
      <c r="DFK361" s="45"/>
      <c r="DFL361" s="45"/>
      <c r="DFM361" s="45"/>
      <c r="DFN361" s="45"/>
      <c r="DFO361" s="45"/>
      <c r="DFP361" s="45"/>
      <c r="DFQ361" s="45"/>
      <c r="DFR361" s="45"/>
      <c r="DFS361" s="45"/>
      <c r="DFT361" s="45"/>
      <c r="DFU361" s="45"/>
      <c r="DFV361" s="45"/>
      <c r="DFW361" s="45"/>
      <c r="DFX361" s="45"/>
      <c r="DFY361" s="45"/>
      <c r="DFZ361" s="45"/>
      <c r="DGA361" s="45"/>
      <c r="DGB361" s="45"/>
      <c r="DGC361" s="45"/>
      <c r="DGD361" s="45"/>
      <c r="DGE361" s="45"/>
      <c r="DGF361" s="45"/>
      <c r="DGG361" s="45"/>
      <c r="DGH361" s="45"/>
      <c r="DGI361" s="45"/>
      <c r="DGJ361" s="45"/>
      <c r="DGK361" s="45"/>
      <c r="DGL361" s="45"/>
      <c r="DGM361" s="45"/>
      <c r="DGN361" s="45"/>
      <c r="DGO361" s="45"/>
      <c r="DGP361" s="45"/>
      <c r="DGQ361" s="45"/>
      <c r="DGR361" s="45"/>
      <c r="DGS361" s="45"/>
      <c r="DGT361" s="45"/>
      <c r="DGU361" s="45"/>
      <c r="DGV361" s="45"/>
      <c r="DGW361" s="45"/>
      <c r="DGX361" s="45"/>
      <c r="DGY361" s="45"/>
      <c r="DGZ361" s="45"/>
      <c r="DHA361" s="45"/>
      <c r="DHB361" s="45"/>
      <c r="DHC361" s="45"/>
      <c r="DHD361" s="45"/>
      <c r="DHE361" s="45"/>
      <c r="DHF361" s="45"/>
      <c r="DHG361" s="45"/>
      <c r="DHH361" s="45"/>
      <c r="DHI361" s="45"/>
      <c r="DHJ361" s="45"/>
      <c r="DHK361" s="45"/>
      <c r="DHL361" s="45"/>
      <c r="DHM361" s="45"/>
      <c r="DHN361" s="45"/>
      <c r="DHO361" s="45"/>
      <c r="DHP361" s="45"/>
      <c r="DHQ361" s="45"/>
      <c r="DHR361" s="45"/>
      <c r="DHS361" s="45"/>
      <c r="DHT361" s="45"/>
      <c r="DHU361" s="45"/>
      <c r="DHV361" s="45"/>
      <c r="DHW361" s="45"/>
      <c r="DHX361" s="45"/>
      <c r="DHY361" s="45"/>
      <c r="DHZ361" s="45"/>
      <c r="DIA361" s="45"/>
      <c r="DIB361" s="45"/>
      <c r="DIC361" s="45"/>
      <c r="DID361" s="45"/>
      <c r="DIE361" s="45"/>
      <c r="DIF361" s="45"/>
      <c r="DIG361" s="45"/>
      <c r="DIH361" s="45"/>
      <c r="DII361" s="45"/>
      <c r="DIJ361" s="45"/>
      <c r="DIK361" s="45"/>
      <c r="DIL361" s="45"/>
      <c r="DIM361" s="45"/>
      <c r="DIN361" s="45"/>
      <c r="DIO361" s="45"/>
      <c r="DIP361" s="45"/>
      <c r="DIQ361" s="45"/>
      <c r="DIR361" s="45"/>
      <c r="DIS361" s="45"/>
      <c r="DIT361" s="45"/>
      <c r="DIU361" s="45"/>
      <c r="DIV361" s="45"/>
      <c r="DIW361" s="45"/>
      <c r="DIX361" s="45"/>
      <c r="DIY361" s="45"/>
      <c r="DIZ361" s="45"/>
      <c r="DJA361" s="45"/>
      <c r="DJB361" s="45"/>
      <c r="DJC361" s="45"/>
      <c r="DJD361" s="45"/>
      <c r="DJE361" s="45"/>
      <c r="DJF361" s="45"/>
      <c r="DJG361" s="45"/>
      <c r="DJH361" s="45"/>
      <c r="DJI361" s="45"/>
      <c r="DJJ361" s="45"/>
      <c r="DJK361" s="45"/>
      <c r="DJL361" s="45"/>
      <c r="DJM361" s="45"/>
      <c r="DJN361" s="45"/>
      <c r="DJO361" s="45"/>
      <c r="DJP361" s="45"/>
      <c r="DJQ361" s="45"/>
      <c r="DJR361" s="45"/>
      <c r="DJS361" s="45"/>
      <c r="DJT361" s="45"/>
      <c r="DJU361" s="45"/>
      <c r="DJV361" s="45"/>
      <c r="DJW361" s="45"/>
      <c r="DJX361" s="45"/>
      <c r="DJY361" s="45"/>
      <c r="DJZ361" s="45"/>
      <c r="DKA361" s="45"/>
      <c r="DKB361" s="45"/>
      <c r="DKC361" s="45"/>
      <c r="DKD361" s="45"/>
      <c r="DKE361" s="45"/>
      <c r="DKF361" s="45"/>
      <c r="DKG361" s="45"/>
      <c r="DKH361" s="45"/>
      <c r="DKI361" s="45"/>
      <c r="DKJ361" s="45"/>
      <c r="DKK361" s="45"/>
      <c r="DKL361" s="45"/>
      <c r="DKM361" s="45"/>
      <c r="DKN361" s="45"/>
      <c r="DKO361" s="45"/>
      <c r="DKP361" s="45"/>
      <c r="DKQ361" s="45"/>
      <c r="DKR361" s="45"/>
      <c r="DKS361" s="45"/>
      <c r="DKT361" s="45"/>
      <c r="DKU361" s="45"/>
      <c r="DKV361" s="45"/>
      <c r="DKW361" s="45"/>
      <c r="DKX361" s="45"/>
      <c r="DKY361" s="45"/>
      <c r="DKZ361" s="45"/>
      <c r="DLA361" s="45"/>
      <c r="DLB361" s="45"/>
      <c r="DLC361" s="45"/>
      <c r="DLD361" s="45"/>
      <c r="DLE361" s="45"/>
      <c r="DLF361" s="45"/>
      <c r="DLG361" s="45"/>
      <c r="DLH361" s="45"/>
      <c r="DLI361" s="45"/>
      <c r="DLJ361" s="45"/>
      <c r="DLK361" s="45"/>
      <c r="DLL361" s="45"/>
      <c r="DLM361" s="45"/>
      <c r="DLN361" s="45"/>
      <c r="DLO361" s="45"/>
      <c r="DLP361" s="45"/>
      <c r="DLQ361" s="45"/>
      <c r="DLR361" s="45"/>
      <c r="DLS361" s="45"/>
      <c r="DLT361" s="45"/>
      <c r="DLU361" s="45"/>
      <c r="DLV361" s="45"/>
      <c r="DLW361" s="45"/>
      <c r="DLX361" s="45"/>
      <c r="DLY361" s="45"/>
      <c r="DLZ361" s="45"/>
      <c r="DMA361" s="45"/>
      <c r="DMB361" s="45"/>
      <c r="DMC361" s="45"/>
      <c r="DMD361" s="45"/>
      <c r="DME361" s="45"/>
      <c r="DMF361" s="45"/>
      <c r="DMG361" s="45"/>
      <c r="DMH361" s="45"/>
      <c r="DMI361" s="45"/>
      <c r="DMJ361" s="45"/>
      <c r="DMK361" s="45"/>
      <c r="DML361" s="45"/>
      <c r="DMM361" s="45"/>
      <c r="DMN361" s="45"/>
      <c r="DMO361" s="45"/>
      <c r="DMP361" s="45"/>
      <c r="DMQ361" s="45"/>
      <c r="DMR361" s="45"/>
      <c r="DMS361" s="45"/>
      <c r="DMT361" s="45"/>
      <c r="DMU361" s="45"/>
      <c r="DMV361" s="45"/>
      <c r="DMW361" s="45"/>
      <c r="DMX361" s="45"/>
      <c r="DMY361" s="45"/>
      <c r="DMZ361" s="45"/>
      <c r="DNA361" s="45"/>
      <c r="DNB361" s="45"/>
      <c r="DNC361" s="45"/>
      <c r="DND361" s="45"/>
      <c r="DNE361" s="45"/>
      <c r="DNF361" s="45"/>
      <c r="DNG361" s="45"/>
      <c r="DNH361" s="45"/>
      <c r="DNI361" s="45"/>
      <c r="DNJ361" s="45"/>
      <c r="DNK361" s="45"/>
      <c r="DNL361" s="45"/>
      <c r="DNM361" s="45"/>
      <c r="DNN361" s="45"/>
      <c r="DNO361" s="45"/>
      <c r="DNP361" s="45"/>
      <c r="DNQ361" s="45"/>
      <c r="DNR361" s="45"/>
      <c r="DNS361" s="45"/>
      <c r="DNT361" s="45"/>
      <c r="DNU361" s="45"/>
      <c r="DNV361" s="45"/>
      <c r="DNW361" s="45"/>
      <c r="DNX361" s="45"/>
      <c r="DNY361" s="45"/>
      <c r="DNZ361" s="45"/>
      <c r="DOA361" s="45"/>
      <c r="DOB361" s="45"/>
      <c r="DOC361" s="45"/>
      <c r="DOD361" s="45"/>
      <c r="DOE361" s="45"/>
      <c r="DOF361" s="45"/>
      <c r="DOG361" s="45"/>
      <c r="DOH361" s="45"/>
      <c r="DOI361" s="45"/>
      <c r="DOJ361" s="45"/>
      <c r="DOK361" s="45"/>
      <c r="DOL361" s="45"/>
      <c r="DOM361" s="45"/>
      <c r="DON361" s="45"/>
      <c r="DOO361" s="45"/>
      <c r="DOP361" s="45"/>
      <c r="DOQ361" s="45"/>
      <c r="DOR361" s="45"/>
      <c r="DOS361" s="45"/>
      <c r="DOT361" s="45"/>
      <c r="DOU361" s="45"/>
      <c r="DOV361" s="45"/>
      <c r="DOW361" s="45"/>
      <c r="DOX361" s="45"/>
      <c r="DOY361" s="45"/>
      <c r="DOZ361" s="45"/>
      <c r="DPA361" s="45"/>
      <c r="DPB361" s="45"/>
      <c r="DPC361" s="45"/>
      <c r="DPD361" s="45"/>
      <c r="DPE361" s="45"/>
      <c r="DPF361" s="45"/>
      <c r="DPG361" s="45"/>
      <c r="DPH361" s="45"/>
      <c r="DPI361" s="45"/>
      <c r="DPJ361" s="45"/>
      <c r="DPK361" s="45"/>
      <c r="DPL361" s="45"/>
      <c r="DPM361" s="45"/>
      <c r="DPN361" s="45"/>
      <c r="DPO361" s="45"/>
      <c r="DPP361" s="45"/>
      <c r="DPQ361" s="45"/>
      <c r="DPR361" s="45"/>
      <c r="DPS361" s="45"/>
      <c r="DPT361" s="45"/>
      <c r="DPU361" s="45"/>
      <c r="DPV361" s="45"/>
      <c r="DPW361" s="45"/>
      <c r="DPX361" s="45"/>
      <c r="DPY361" s="45"/>
      <c r="DPZ361" s="45"/>
      <c r="DQA361" s="45"/>
      <c r="DQB361" s="45"/>
      <c r="DQC361" s="45"/>
      <c r="DQD361" s="45"/>
      <c r="DQE361" s="45"/>
      <c r="DQF361" s="45"/>
      <c r="DQG361" s="45"/>
      <c r="DQH361" s="45"/>
      <c r="DQI361" s="45"/>
      <c r="DQJ361" s="45"/>
      <c r="DQK361" s="45"/>
      <c r="DQL361" s="45"/>
      <c r="DQM361" s="45"/>
      <c r="DQN361" s="45"/>
      <c r="DQO361" s="45"/>
      <c r="DQP361" s="45"/>
      <c r="DQQ361" s="45"/>
      <c r="DQR361" s="45"/>
      <c r="DQS361" s="45"/>
      <c r="DQT361" s="45"/>
      <c r="DQU361" s="45"/>
      <c r="DQV361" s="45"/>
      <c r="DQW361" s="45"/>
      <c r="DQX361" s="45"/>
      <c r="DQY361" s="45"/>
      <c r="DQZ361" s="45"/>
      <c r="DRA361" s="45"/>
      <c r="DRB361" s="45"/>
      <c r="DRC361" s="45"/>
      <c r="DRD361" s="45"/>
      <c r="DRE361" s="45"/>
      <c r="DRF361" s="45"/>
      <c r="DRG361" s="45"/>
      <c r="DRH361" s="45"/>
      <c r="DRI361" s="45"/>
      <c r="DRJ361" s="45"/>
      <c r="DRK361" s="45"/>
      <c r="DRL361" s="45"/>
      <c r="DRM361" s="45"/>
      <c r="DRN361" s="45"/>
      <c r="DRO361" s="45"/>
      <c r="DRP361" s="45"/>
      <c r="DRQ361" s="45"/>
      <c r="DRR361" s="45"/>
      <c r="DRS361" s="45"/>
      <c r="DRT361" s="45"/>
      <c r="DRU361" s="45"/>
      <c r="DRV361" s="45"/>
      <c r="DRW361" s="45"/>
      <c r="DRX361" s="45"/>
      <c r="DRY361" s="45"/>
      <c r="DRZ361" s="45"/>
      <c r="DSA361" s="45"/>
      <c r="DSB361" s="45"/>
      <c r="DSC361" s="45"/>
      <c r="DSD361" s="45"/>
      <c r="DSE361" s="45"/>
      <c r="DSF361" s="45"/>
      <c r="DSG361" s="45"/>
      <c r="DSH361" s="45"/>
      <c r="DSI361" s="45"/>
      <c r="DSJ361" s="45"/>
      <c r="DSK361" s="45"/>
      <c r="DSL361" s="45"/>
      <c r="DSM361" s="45"/>
      <c r="DSN361" s="45"/>
      <c r="DSO361" s="45"/>
      <c r="DSP361" s="45"/>
      <c r="DSQ361" s="45"/>
      <c r="DSR361" s="45"/>
      <c r="DSS361" s="45"/>
      <c r="DST361" s="45"/>
      <c r="DSU361" s="45"/>
      <c r="DSV361" s="45"/>
      <c r="DSW361" s="45"/>
      <c r="DSX361" s="45"/>
      <c r="DSY361" s="45"/>
      <c r="DSZ361" s="45"/>
      <c r="DTA361" s="45"/>
      <c r="DTB361" s="45"/>
      <c r="DTC361" s="45"/>
      <c r="DTD361" s="45"/>
      <c r="DTE361" s="45"/>
      <c r="DTF361" s="45"/>
      <c r="DTG361" s="45"/>
      <c r="DTH361" s="45"/>
      <c r="DTI361" s="45"/>
      <c r="DTJ361" s="45"/>
      <c r="DTK361" s="45"/>
      <c r="DTL361" s="45"/>
      <c r="DTM361" s="45"/>
      <c r="DTN361" s="45"/>
      <c r="DTO361" s="45"/>
      <c r="DTP361" s="45"/>
      <c r="DTQ361" s="45"/>
      <c r="DTR361" s="45"/>
      <c r="DTS361" s="45"/>
      <c r="DTT361" s="45"/>
      <c r="DTU361" s="45"/>
      <c r="DTV361" s="45"/>
      <c r="DTW361" s="45"/>
      <c r="DTX361" s="45"/>
      <c r="DTY361" s="45"/>
      <c r="DTZ361" s="45"/>
      <c r="DUA361" s="45"/>
      <c r="DUB361" s="45"/>
      <c r="DUC361" s="45"/>
      <c r="DUD361" s="45"/>
      <c r="DUE361" s="45"/>
      <c r="DUF361" s="45"/>
      <c r="DUG361" s="45"/>
      <c r="DUH361" s="45"/>
      <c r="DUI361" s="45"/>
      <c r="DUJ361" s="45"/>
      <c r="DUK361" s="45"/>
      <c r="DUL361" s="45"/>
      <c r="DUM361" s="45"/>
      <c r="DUN361" s="45"/>
      <c r="DUO361" s="45"/>
      <c r="DUP361" s="45"/>
      <c r="DUQ361" s="45"/>
      <c r="DUR361" s="45"/>
      <c r="DUS361" s="45"/>
      <c r="DUT361" s="45"/>
      <c r="DUU361" s="45"/>
      <c r="DUV361" s="45"/>
      <c r="DUW361" s="45"/>
      <c r="DUX361" s="45"/>
      <c r="DUY361" s="45"/>
      <c r="DUZ361" s="45"/>
      <c r="DVA361" s="45"/>
      <c r="DVB361" s="45"/>
      <c r="DVC361" s="45"/>
      <c r="DVD361" s="45"/>
      <c r="DVE361" s="45"/>
      <c r="DVF361" s="45"/>
      <c r="DVG361" s="45"/>
      <c r="DVH361" s="45"/>
      <c r="DVI361" s="45"/>
      <c r="DVJ361" s="45"/>
      <c r="DVK361" s="45"/>
      <c r="DVL361" s="45"/>
      <c r="DVM361" s="45"/>
      <c r="DVN361" s="45"/>
      <c r="DVO361" s="45"/>
      <c r="DVP361" s="45"/>
      <c r="DVQ361" s="45"/>
      <c r="DVR361" s="45"/>
      <c r="DVS361" s="45"/>
      <c r="DVT361" s="45"/>
      <c r="DVU361" s="45"/>
      <c r="DVV361" s="45"/>
      <c r="DVW361" s="45"/>
      <c r="DVX361" s="45"/>
      <c r="DVY361" s="45"/>
      <c r="DVZ361" s="45"/>
      <c r="DWA361" s="45"/>
      <c r="DWB361" s="45"/>
      <c r="DWC361" s="45"/>
      <c r="DWD361" s="45"/>
      <c r="DWE361" s="45"/>
      <c r="DWF361" s="45"/>
      <c r="DWG361" s="45"/>
      <c r="DWH361" s="45"/>
      <c r="DWI361" s="45"/>
      <c r="DWJ361" s="45"/>
      <c r="DWK361" s="45"/>
      <c r="DWL361" s="45"/>
      <c r="DWM361" s="45"/>
      <c r="DWN361" s="45"/>
      <c r="DWO361" s="45"/>
      <c r="DWP361" s="45"/>
      <c r="DWQ361" s="45"/>
      <c r="DWR361" s="45"/>
      <c r="DWS361" s="45"/>
      <c r="DWT361" s="45"/>
      <c r="DWU361" s="45"/>
      <c r="DWV361" s="45"/>
      <c r="DWW361" s="45"/>
      <c r="DWX361" s="45"/>
      <c r="DWY361" s="45"/>
      <c r="DWZ361" s="45"/>
      <c r="DXA361" s="45"/>
      <c r="DXB361" s="45"/>
      <c r="DXC361" s="45"/>
      <c r="DXD361" s="45"/>
      <c r="DXE361" s="45"/>
      <c r="DXF361" s="45"/>
      <c r="DXG361" s="45"/>
      <c r="DXH361" s="45"/>
      <c r="DXI361" s="45"/>
      <c r="DXJ361" s="45"/>
      <c r="DXK361" s="45"/>
      <c r="DXL361" s="45"/>
      <c r="DXM361" s="45"/>
      <c r="DXN361" s="45"/>
      <c r="DXO361" s="45"/>
      <c r="DXP361" s="45"/>
      <c r="DXQ361" s="45"/>
      <c r="DXR361" s="45"/>
      <c r="DXS361" s="45"/>
      <c r="DXT361" s="45"/>
      <c r="DXU361" s="45"/>
      <c r="DXV361" s="45"/>
      <c r="DXW361" s="45"/>
      <c r="DXX361" s="45"/>
      <c r="DXY361" s="45"/>
      <c r="DXZ361" s="45"/>
      <c r="DYA361" s="45"/>
      <c r="DYB361" s="45"/>
      <c r="DYC361" s="45"/>
      <c r="DYD361" s="45"/>
      <c r="DYE361" s="45"/>
      <c r="DYF361" s="45"/>
      <c r="DYG361" s="45"/>
      <c r="DYH361" s="45"/>
      <c r="DYI361" s="45"/>
      <c r="DYJ361" s="45"/>
      <c r="DYK361" s="45"/>
      <c r="DYL361" s="45"/>
      <c r="DYM361" s="45"/>
      <c r="DYN361" s="45"/>
      <c r="DYO361" s="45"/>
      <c r="DYP361" s="45"/>
      <c r="DYQ361" s="45"/>
      <c r="DYR361" s="45"/>
      <c r="DYS361" s="45"/>
      <c r="DYT361" s="45"/>
      <c r="DYU361" s="45"/>
      <c r="DYV361" s="45"/>
      <c r="DYW361" s="45"/>
      <c r="DYX361" s="45"/>
      <c r="DYY361" s="45"/>
      <c r="DYZ361" s="45"/>
      <c r="DZA361" s="45"/>
      <c r="DZB361" s="45"/>
      <c r="DZC361" s="45"/>
      <c r="DZD361" s="45"/>
      <c r="DZE361" s="45"/>
      <c r="DZF361" s="45"/>
      <c r="DZG361" s="45"/>
      <c r="DZH361" s="45"/>
      <c r="DZI361" s="45"/>
      <c r="DZJ361" s="45"/>
      <c r="DZK361" s="45"/>
      <c r="DZL361" s="45"/>
      <c r="DZM361" s="45"/>
      <c r="DZN361" s="45"/>
      <c r="DZO361" s="45"/>
      <c r="DZP361" s="45"/>
      <c r="DZQ361" s="45"/>
      <c r="DZR361" s="45"/>
      <c r="DZS361" s="45"/>
      <c r="DZT361" s="45"/>
      <c r="DZU361" s="45"/>
      <c r="DZV361" s="45"/>
      <c r="DZW361" s="45"/>
      <c r="DZX361" s="45"/>
      <c r="DZY361" s="45"/>
      <c r="DZZ361" s="45"/>
      <c r="EAA361" s="45"/>
      <c r="EAB361" s="45"/>
      <c r="EAC361" s="45"/>
      <c r="EAD361" s="45"/>
      <c r="EAE361" s="45"/>
      <c r="EAF361" s="45"/>
      <c r="EAG361" s="45"/>
      <c r="EAH361" s="45"/>
      <c r="EAI361" s="45"/>
      <c r="EAJ361" s="45"/>
      <c r="EAK361" s="45"/>
      <c r="EAL361" s="45"/>
      <c r="EAM361" s="45"/>
      <c r="EAN361" s="45"/>
      <c r="EAO361" s="45"/>
      <c r="EAP361" s="45"/>
      <c r="EAQ361" s="45"/>
      <c r="EAR361" s="45"/>
      <c r="EAS361" s="45"/>
      <c r="EAT361" s="45"/>
      <c r="EAU361" s="45"/>
      <c r="EAV361" s="45"/>
      <c r="EAW361" s="45"/>
      <c r="EAX361" s="45"/>
      <c r="EAY361" s="45"/>
      <c r="EAZ361" s="45"/>
      <c r="EBA361" s="45"/>
      <c r="EBB361" s="45"/>
      <c r="EBC361" s="45"/>
      <c r="EBD361" s="45"/>
      <c r="EBE361" s="45"/>
      <c r="EBF361" s="45"/>
      <c r="EBG361" s="45"/>
      <c r="EBH361" s="45"/>
      <c r="EBI361" s="45"/>
      <c r="EBJ361" s="45"/>
      <c r="EBK361" s="45"/>
      <c r="EBL361" s="45"/>
      <c r="EBM361" s="45"/>
      <c r="EBN361" s="45"/>
      <c r="EBO361" s="45"/>
      <c r="EBP361" s="45"/>
      <c r="EBQ361" s="45"/>
      <c r="EBR361" s="45"/>
      <c r="EBS361" s="45"/>
      <c r="EBT361" s="45"/>
      <c r="EBU361" s="45"/>
      <c r="EBV361" s="45"/>
      <c r="EBW361" s="45"/>
      <c r="EBX361" s="45"/>
      <c r="EBY361" s="45"/>
      <c r="EBZ361" s="45"/>
      <c r="ECA361" s="45"/>
      <c r="ECB361" s="45"/>
      <c r="ECC361" s="45"/>
      <c r="ECD361" s="45"/>
      <c r="ECE361" s="45"/>
      <c r="ECF361" s="45"/>
      <c r="ECG361" s="45"/>
      <c r="ECH361" s="45"/>
      <c r="ECI361" s="45"/>
      <c r="ECJ361" s="45"/>
      <c r="ECK361" s="45"/>
      <c r="ECL361" s="45"/>
      <c r="ECM361" s="45"/>
      <c r="ECN361" s="45"/>
      <c r="ECO361" s="45"/>
      <c r="ECP361" s="45"/>
      <c r="ECQ361" s="45"/>
      <c r="ECR361" s="45"/>
      <c r="ECS361" s="45"/>
      <c r="ECT361" s="45"/>
      <c r="ECU361" s="45"/>
      <c r="ECV361" s="45"/>
      <c r="ECW361" s="45"/>
      <c r="ECX361" s="45"/>
      <c r="ECY361" s="45"/>
      <c r="ECZ361" s="45"/>
      <c r="EDA361" s="45"/>
      <c r="EDB361" s="45"/>
      <c r="EDC361" s="45"/>
      <c r="EDD361" s="45"/>
      <c r="EDE361" s="45"/>
      <c r="EDF361" s="45"/>
      <c r="EDG361" s="45"/>
      <c r="EDH361" s="45"/>
      <c r="EDI361" s="45"/>
      <c r="EDJ361" s="45"/>
      <c r="EDK361" s="45"/>
      <c r="EDL361" s="45"/>
      <c r="EDM361" s="45"/>
      <c r="EDN361" s="45"/>
      <c r="EDO361" s="45"/>
      <c r="EDP361" s="45"/>
      <c r="EDQ361" s="45"/>
      <c r="EDR361" s="45"/>
      <c r="EDS361" s="45"/>
      <c r="EDT361" s="45"/>
      <c r="EDU361" s="45"/>
      <c r="EDV361" s="45"/>
      <c r="EDW361" s="45"/>
      <c r="EDX361" s="45"/>
      <c r="EDY361" s="45"/>
      <c r="EDZ361" s="45"/>
      <c r="EEA361" s="45"/>
      <c r="EEB361" s="45"/>
      <c r="EEC361" s="45"/>
      <c r="EED361" s="45"/>
      <c r="EEE361" s="45"/>
      <c r="EEF361" s="45"/>
      <c r="EEG361" s="45"/>
      <c r="EEH361" s="45"/>
      <c r="EEI361" s="45"/>
      <c r="EEJ361" s="45"/>
      <c r="EEK361" s="45"/>
      <c r="EEL361" s="45"/>
      <c r="EEM361" s="45"/>
      <c r="EEN361" s="45"/>
      <c r="EEO361" s="45"/>
      <c r="EEP361" s="45"/>
      <c r="EEQ361" s="45"/>
      <c r="EER361" s="45"/>
      <c r="EES361" s="45"/>
      <c r="EET361" s="45"/>
      <c r="EEU361" s="45"/>
      <c r="EEV361" s="45"/>
      <c r="EEW361" s="45"/>
      <c r="EEX361" s="45"/>
      <c r="EEY361" s="45"/>
      <c r="EEZ361" s="45"/>
      <c r="EFA361" s="45"/>
      <c r="EFB361" s="45"/>
      <c r="EFC361" s="45"/>
      <c r="EFD361" s="45"/>
      <c r="EFE361" s="45"/>
      <c r="EFF361" s="45"/>
      <c r="EFG361" s="45"/>
      <c r="EFH361" s="45"/>
      <c r="EFI361" s="45"/>
      <c r="EFJ361" s="45"/>
      <c r="EFK361" s="45"/>
      <c r="EFL361" s="45"/>
      <c r="EFM361" s="45"/>
      <c r="EFN361" s="45"/>
      <c r="EFO361" s="45"/>
      <c r="EFP361" s="45"/>
      <c r="EFQ361" s="45"/>
      <c r="EFR361" s="45"/>
      <c r="EFS361" s="45"/>
      <c r="EFT361" s="45"/>
      <c r="EFU361" s="45"/>
      <c r="EFV361" s="45"/>
      <c r="EFW361" s="45"/>
      <c r="EFX361" s="45"/>
      <c r="EFY361" s="45"/>
      <c r="EFZ361" s="45"/>
      <c r="EGA361" s="45"/>
      <c r="EGB361" s="45"/>
      <c r="EGC361" s="45"/>
      <c r="EGD361" s="45"/>
      <c r="EGE361" s="45"/>
      <c r="EGF361" s="45"/>
      <c r="EGG361" s="45"/>
      <c r="EGH361" s="45"/>
      <c r="EGI361" s="45"/>
      <c r="EGJ361" s="45"/>
      <c r="EGK361" s="45"/>
      <c r="EGL361" s="45"/>
      <c r="EGM361" s="45"/>
      <c r="EGN361" s="45"/>
      <c r="EGO361" s="45"/>
      <c r="EGP361" s="45"/>
      <c r="EGQ361" s="45"/>
      <c r="EGR361" s="45"/>
      <c r="EGS361" s="45"/>
      <c r="EGT361" s="45"/>
      <c r="EGU361" s="45"/>
      <c r="EGV361" s="45"/>
      <c r="EGW361" s="45"/>
      <c r="EGX361" s="45"/>
      <c r="EGY361" s="45"/>
      <c r="EGZ361" s="45"/>
      <c r="EHA361" s="45"/>
      <c r="EHB361" s="45"/>
      <c r="EHC361" s="45"/>
      <c r="EHD361" s="45"/>
      <c r="EHE361" s="45"/>
      <c r="EHF361" s="45"/>
      <c r="EHG361" s="45"/>
      <c r="EHH361" s="45"/>
      <c r="EHI361" s="45"/>
      <c r="EHJ361" s="45"/>
      <c r="EHK361" s="45"/>
      <c r="EHL361" s="45"/>
      <c r="EHM361" s="45"/>
      <c r="EHN361" s="45"/>
      <c r="EHO361" s="45"/>
      <c r="EHP361" s="45"/>
      <c r="EHQ361" s="45"/>
      <c r="EHR361" s="45"/>
      <c r="EHS361" s="45"/>
      <c r="EHT361" s="45"/>
      <c r="EHU361" s="45"/>
      <c r="EHV361" s="45"/>
      <c r="EHW361" s="45"/>
      <c r="EHX361" s="45"/>
      <c r="EHY361" s="45"/>
      <c r="EHZ361" s="45"/>
      <c r="EIA361" s="45"/>
      <c r="EIB361" s="45"/>
      <c r="EIC361" s="45"/>
      <c r="EID361" s="45"/>
      <c r="EIE361" s="45"/>
      <c r="EIF361" s="45"/>
      <c r="EIG361" s="45"/>
      <c r="EIH361" s="45"/>
      <c r="EII361" s="45"/>
      <c r="EIJ361" s="45"/>
      <c r="EIK361" s="45"/>
      <c r="EIL361" s="45"/>
      <c r="EIM361" s="45"/>
      <c r="EIN361" s="45"/>
      <c r="EIO361" s="45"/>
      <c r="EIP361" s="45"/>
      <c r="EIQ361" s="45"/>
      <c r="EIR361" s="45"/>
      <c r="EIS361" s="45"/>
      <c r="EIT361" s="45"/>
      <c r="EIU361" s="45"/>
      <c r="EIV361" s="45"/>
      <c r="EIW361" s="45"/>
      <c r="EIX361" s="45"/>
      <c r="EIY361" s="45"/>
      <c r="EIZ361" s="45"/>
      <c r="EJA361" s="45"/>
      <c r="EJB361" s="45"/>
      <c r="EJC361" s="45"/>
      <c r="EJD361" s="45"/>
      <c r="EJE361" s="45"/>
      <c r="EJF361" s="45"/>
      <c r="EJG361" s="45"/>
      <c r="EJH361" s="45"/>
      <c r="EJI361" s="45"/>
      <c r="EJJ361" s="45"/>
      <c r="EJK361" s="45"/>
      <c r="EJL361" s="45"/>
      <c r="EJM361" s="45"/>
      <c r="EJN361" s="45"/>
      <c r="EJO361" s="45"/>
      <c r="EJP361" s="45"/>
      <c r="EJQ361" s="45"/>
      <c r="EJR361" s="45"/>
      <c r="EJS361" s="45"/>
      <c r="EJT361" s="45"/>
      <c r="EJU361" s="45"/>
      <c r="EJV361" s="45"/>
      <c r="EJW361" s="45"/>
      <c r="EJX361" s="45"/>
      <c r="EJY361" s="45"/>
      <c r="EJZ361" s="45"/>
      <c r="EKA361" s="45"/>
      <c r="EKB361" s="45"/>
      <c r="EKC361" s="45"/>
      <c r="EKD361" s="45"/>
      <c r="EKE361" s="45"/>
      <c r="EKF361" s="45"/>
      <c r="EKG361" s="45"/>
      <c r="EKH361" s="45"/>
      <c r="EKI361" s="45"/>
      <c r="EKJ361" s="45"/>
      <c r="EKK361" s="45"/>
      <c r="EKL361" s="45"/>
      <c r="EKM361" s="45"/>
      <c r="EKN361" s="45"/>
      <c r="EKO361" s="45"/>
      <c r="EKP361" s="45"/>
      <c r="EKQ361" s="45"/>
      <c r="EKR361" s="45"/>
      <c r="EKS361" s="45"/>
      <c r="EKT361" s="45"/>
      <c r="EKU361" s="45"/>
      <c r="EKV361" s="45"/>
      <c r="EKW361" s="45"/>
      <c r="EKX361" s="45"/>
      <c r="EKY361" s="45"/>
      <c r="EKZ361" s="45"/>
      <c r="ELA361" s="45"/>
      <c r="ELB361" s="45"/>
      <c r="ELC361" s="45"/>
      <c r="ELD361" s="45"/>
      <c r="ELE361" s="45"/>
      <c r="ELF361" s="45"/>
      <c r="ELG361" s="45"/>
      <c r="ELH361" s="45"/>
      <c r="ELI361" s="45"/>
      <c r="ELJ361" s="45"/>
      <c r="ELK361" s="45"/>
      <c r="ELL361" s="45"/>
      <c r="ELM361" s="45"/>
      <c r="ELN361" s="45"/>
      <c r="ELO361" s="45"/>
      <c r="ELP361" s="45"/>
      <c r="ELQ361" s="45"/>
      <c r="ELR361" s="45"/>
      <c r="ELS361" s="45"/>
      <c r="ELT361" s="45"/>
      <c r="ELU361" s="45"/>
      <c r="ELV361" s="45"/>
      <c r="ELW361" s="45"/>
      <c r="ELX361" s="45"/>
      <c r="ELY361" s="45"/>
      <c r="ELZ361" s="45"/>
      <c r="EMA361" s="45"/>
      <c r="EMB361" s="45"/>
      <c r="EMC361" s="45"/>
      <c r="EMD361" s="45"/>
      <c r="EME361" s="45"/>
      <c r="EMF361" s="45"/>
      <c r="EMG361" s="45"/>
      <c r="EMH361" s="45"/>
      <c r="EMI361" s="45"/>
      <c r="EMJ361" s="45"/>
      <c r="EMK361" s="45"/>
      <c r="EML361" s="45"/>
      <c r="EMM361" s="45"/>
      <c r="EMN361" s="45"/>
      <c r="EMO361" s="45"/>
      <c r="EMP361" s="45"/>
      <c r="EMQ361" s="45"/>
      <c r="EMR361" s="45"/>
      <c r="EMS361" s="45"/>
      <c r="EMT361" s="45"/>
      <c r="EMU361" s="45"/>
      <c r="EMV361" s="45"/>
      <c r="EMW361" s="45"/>
      <c r="EMX361" s="45"/>
      <c r="EMY361" s="45"/>
      <c r="EMZ361" s="45"/>
      <c r="ENA361" s="45"/>
      <c r="ENB361" s="45"/>
      <c r="ENC361" s="45"/>
      <c r="END361" s="45"/>
      <c r="ENE361" s="45"/>
      <c r="ENF361" s="45"/>
      <c r="ENG361" s="45"/>
      <c r="ENH361" s="45"/>
      <c r="ENI361" s="45"/>
      <c r="ENJ361" s="45"/>
      <c r="ENK361" s="45"/>
      <c r="ENL361" s="45"/>
      <c r="ENM361" s="45"/>
      <c r="ENN361" s="45"/>
      <c r="ENO361" s="45"/>
      <c r="ENP361" s="45"/>
      <c r="ENQ361" s="45"/>
      <c r="ENR361" s="45"/>
      <c r="ENS361" s="45"/>
      <c r="ENT361" s="45"/>
      <c r="ENU361" s="45"/>
      <c r="ENV361" s="45"/>
      <c r="ENW361" s="45"/>
      <c r="ENX361" s="45"/>
      <c r="ENY361" s="45"/>
      <c r="ENZ361" s="45"/>
      <c r="EOA361" s="45"/>
      <c r="EOB361" s="45"/>
      <c r="EOC361" s="45"/>
      <c r="EOD361" s="45"/>
      <c r="EOE361" s="45"/>
      <c r="EOF361" s="45"/>
      <c r="EOG361" s="45"/>
      <c r="EOH361" s="45"/>
      <c r="EOI361" s="45"/>
      <c r="EOJ361" s="45"/>
      <c r="EOK361" s="45"/>
      <c r="EOL361" s="45"/>
      <c r="EOM361" s="45"/>
      <c r="EON361" s="45"/>
      <c r="EOO361" s="45"/>
      <c r="EOP361" s="45"/>
      <c r="EOQ361" s="45"/>
      <c r="EOR361" s="45"/>
      <c r="EOS361" s="45"/>
      <c r="EOT361" s="45"/>
      <c r="EOU361" s="45"/>
      <c r="EOV361" s="45"/>
      <c r="EOW361" s="45"/>
      <c r="EOX361" s="45"/>
      <c r="EOY361" s="45"/>
      <c r="EOZ361" s="45"/>
      <c r="EPA361" s="45"/>
      <c r="EPB361" s="45"/>
      <c r="EPC361" s="45"/>
      <c r="EPD361" s="45"/>
      <c r="EPE361" s="45"/>
      <c r="EPF361" s="45"/>
      <c r="EPG361" s="45"/>
      <c r="EPH361" s="45"/>
      <c r="EPI361" s="45"/>
      <c r="EPJ361" s="45"/>
      <c r="EPK361" s="45"/>
      <c r="EPL361" s="45"/>
      <c r="EPM361" s="45"/>
      <c r="EPN361" s="45"/>
      <c r="EPO361" s="45"/>
      <c r="EPP361" s="45"/>
      <c r="EPQ361" s="45"/>
      <c r="EPR361" s="45"/>
      <c r="EPS361" s="45"/>
      <c r="EPT361" s="45"/>
      <c r="EPU361" s="45"/>
      <c r="EPV361" s="45"/>
      <c r="EPW361" s="45"/>
      <c r="EPX361" s="45"/>
      <c r="EPY361" s="45"/>
      <c r="EPZ361" s="45"/>
      <c r="EQA361" s="45"/>
      <c r="EQB361" s="45"/>
      <c r="EQC361" s="45"/>
      <c r="EQD361" s="45"/>
      <c r="EQE361" s="45"/>
      <c r="EQF361" s="45"/>
      <c r="EQG361" s="45"/>
      <c r="EQH361" s="45"/>
      <c r="EQI361" s="45"/>
      <c r="EQJ361" s="45"/>
      <c r="EQK361" s="45"/>
      <c r="EQL361" s="45"/>
      <c r="EQM361" s="45"/>
      <c r="EQN361" s="45"/>
      <c r="EQO361" s="45"/>
      <c r="EQP361" s="45"/>
      <c r="EQQ361" s="45"/>
      <c r="EQR361" s="45"/>
      <c r="EQS361" s="45"/>
      <c r="EQT361" s="45"/>
      <c r="EQU361" s="45"/>
      <c r="EQV361" s="45"/>
      <c r="EQW361" s="45"/>
      <c r="EQX361" s="45"/>
      <c r="EQY361" s="45"/>
      <c r="EQZ361" s="45"/>
      <c r="ERA361" s="45"/>
      <c r="ERB361" s="45"/>
      <c r="ERC361" s="45"/>
      <c r="ERD361" s="45"/>
      <c r="ERE361" s="45"/>
      <c r="ERF361" s="45"/>
      <c r="ERG361" s="45"/>
      <c r="ERH361" s="45"/>
      <c r="ERI361" s="45"/>
      <c r="ERJ361" s="45"/>
      <c r="ERK361" s="45"/>
      <c r="ERL361" s="45"/>
      <c r="ERM361" s="45"/>
      <c r="ERN361" s="45"/>
      <c r="ERO361" s="45"/>
      <c r="ERP361" s="45"/>
      <c r="ERQ361" s="45"/>
      <c r="ERR361" s="45"/>
      <c r="ERS361" s="45"/>
      <c r="ERT361" s="45"/>
      <c r="ERU361" s="45"/>
      <c r="ERV361" s="45"/>
      <c r="ERW361" s="45"/>
      <c r="ERX361" s="45"/>
      <c r="ERY361" s="45"/>
      <c r="ERZ361" s="45"/>
      <c r="ESA361" s="45"/>
      <c r="ESB361" s="45"/>
      <c r="ESC361" s="45"/>
      <c r="ESD361" s="45"/>
      <c r="ESE361" s="45"/>
      <c r="ESF361" s="45"/>
      <c r="ESG361" s="45"/>
      <c r="ESH361" s="45"/>
      <c r="ESI361" s="45"/>
      <c r="ESJ361" s="45"/>
      <c r="ESK361" s="45"/>
      <c r="ESL361" s="45"/>
      <c r="ESM361" s="45"/>
      <c r="ESN361" s="45"/>
      <c r="ESO361" s="45"/>
      <c r="ESP361" s="45"/>
      <c r="ESQ361" s="45"/>
      <c r="ESR361" s="45"/>
      <c r="ESS361" s="45"/>
      <c r="EST361" s="45"/>
      <c r="ESU361" s="45"/>
      <c r="ESV361" s="45"/>
      <c r="ESW361" s="45"/>
      <c r="ESX361" s="45"/>
      <c r="ESY361" s="45"/>
      <c r="ESZ361" s="45"/>
      <c r="ETA361" s="45"/>
      <c r="ETB361" s="45"/>
      <c r="ETC361" s="45"/>
      <c r="ETD361" s="45"/>
      <c r="ETE361" s="45"/>
      <c r="ETF361" s="45"/>
      <c r="ETG361" s="45"/>
      <c r="ETH361" s="45"/>
      <c r="ETI361" s="45"/>
      <c r="ETJ361" s="45"/>
      <c r="ETK361" s="45"/>
      <c r="ETL361" s="45"/>
      <c r="ETM361" s="45"/>
      <c r="ETN361" s="45"/>
      <c r="ETO361" s="45"/>
      <c r="ETP361" s="45"/>
      <c r="ETQ361" s="45"/>
      <c r="ETR361" s="45"/>
      <c r="ETS361" s="45"/>
      <c r="ETT361" s="45"/>
      <c r="ETU361" s="45"/>
      <c r="ETV361" s="45"/>
      <c r="ETW361" s="45"/>
      <c r="ETX361" s="45"/>
      <c r="ETY361" s="45"/>
      <c r="ETZ361" s="45"/>
      <c r="EUA361" s="45"/>
      <c r="EUB361" s="45"/>
      <c r="EUC361" s="45"/>
      <c r="EUD361" s="45"/>
      <c r="EUE361" s="45"/>
      <c r="EUF361" s="45"/>
      <c r="EUG361" s="45"/>
      <c r="EUH361" s="45"/>
      <c r="EUI361" s="45"/>
      <c r="EUJ361" s="45"/>
      <c r="EUK361" s="45"/>
      <c r="EUL361" s="45"/>
      <c r="EUM361" s="45"/>
      <c r="EUN361" s="45"/>
      <c r="EUO361" s="45"/>
      <c r="EUP361" s="45"/>
      <c r="EUQ361" s="45"/>
      <c r="EUR361" s="45"/>
      <c r="EUS361" s="45"/>
      <c r="EUT361" s="45"/>
      <c r="EUU361" s="45"/>
      <c r="EUV361" s="45"/>
      <c r="EUW361" s="45"/>
      <c r="EUX361" s="45"/>
      <c r="EUY361" s="45"/>
      <c r="EUZ361" s="45"/>
      <c r="EVA361" s="45"/>
      <c r="EVB361" s="45"/>
      <c r="EVC361" s="45"/>
      <c r="EVD361" s="45"/>
      <c r="EVE361" s="45"/>
      <c r="EVF361" s="45"/>
      <c r="EVG361" s="45"/>
      <c r="EVH361" s="45"/>
      <c r="EVI361" s="45"/>
      <c r="EVJ361" s="45"/>
      <c r="EVK361" s="45"/>
      <c r="EVL361" s="45"/>
      <c r="EVM361" s="45"/>
      <c r="EVN361" s="45"/>
      <c r="EVO361" s="45"/>
      <c r="EVP361" s="45"/>
      <c r="EVQ361" s="45"/>
      <c r="EVR361" s="45"/>
      <c r="EVS361" s="45"/>
      <c r="EVT361" s="45"/>
      <c r="EVU361" s="45"/>
      <c r="EVV361" s="45"/>
      <c r="EVW361" s="45"/>
      <c r="EVX361" s="45"/>
      <c r="EVY361" s="45"/>
      <c r="EVZ361" s="45"/>
      <c r="EWA361" s="45"/>
      <c r="EWB361" s="45"/>
      <c r="EWC361" s="45"/>
      <c r="EWD361" s="45"/>
      <c r="EWE361" s="45"/>
      <c r="EWF361" s="45"/>
      <c r="EWG361" s="45"/>
      <c r="EWH361" s="45"/>
      <c r="EWI361" s="45"/>
      <c r="EWJ361" s="45"/>
      <c r="EWK361" s="45"/>
      <c r="EWL361" s="45"/>
      <c r="EWM361" s="45"/>
      <c r="EWN361" s="45"/>
      <c r="EWO361" s="45"/>
      <c r="EWP361" s="45"/>
      <c r="EWQ361" s="45"/>
      <c r="EWR361" s="45"/>
      <c r="EWS361" s="45"/>
      <c r="EWT361" s="45"/>
      <c r="EWU361" s="45"/>
      <c r="EWV361" s="45"/>
      <c r="EWW361" s="45"/>
      <c r="EWX361" s="45"/>
      <c r="EWY361" s="45"/>
      <c r="EWZ361" s="45"/>
      <c r="EXA361" s="45"/>
      <c r="EXB361" s="45"/>
      <c r="EXC361" s="45"/>
      <c r="EXD361" s="45"/>
      <c r="EXE361" s="45"/>
      <c r="EXF361" s="45"/>
      <c r="EXG361" s="45"/>
      <c r="EXH361" s="45"/>
      <c r="EXI361" s="45"/>
      <c r="EXJ361" s="45"/>
      <c r="EXK361" s="45"/>
      <c r="EXL361" s="45"/>
      <c r="EXM361" s="45"/>
      <c r="EXN361" s="45"/>
      <c r="EXO361" s="45"/>
      <c r="EXP361" s="45"/>
      <c r="EXQ361" s="45"/>
      <c r="EXR361" s="45"/>
      <c r="EXS361" s="45"/>
      <c r="EXT361" s="45"/>
      <c r="EXU361" s="45"/>
      <c r="EXV361" s="45"/>
      <c r="EXW361" s="45"/>
      <c r="EXX361" s="45"/>
      <c r="EXY361" s="45"/>
      <c r="EXZ361" s="45"/>
      <c r="EYA361" s="45"/>
      <c r="EYB361" s="45"/>
      <c r="EYC361" s="45"/>
      <c r="EYD361" s="45"/>
      <c r="EYE361" s="45"/>
      <c r="EYF361" s="45"/>
      <c r="EYG361" s="45"/>
      <c r="EYH361" s="45"/>
      <c r="EYI361" s="45"/>
      <c r="EYJ361" s="45"/>
      <c r="EYK361" s="45"/>
      <c r="EYL361" s="45"/>
      <c r="EYM361" s="45"/>
      <c r="EYN361" s="45"/>
      <c r="EYO361" s="45"/>
      <c r="EYP361" s="45"/>
      <c r="EYQ361" s="45"/>
      <c r="EYR361" s="45"/>
      <c r="EYS361" s="45"/>
      <c r="EYT361" s="45"/>
      <c r="EYU361" s="45"/>
      <c r="EYV361" s="45"/>
      <c r="EYW361" s="45"/>
      <c r="EYX361" s="45"/>
      <c r="EYY361" s="45"/>
      <c r="EYZ361" s="45"/>
      <c r="EZA361" s="45"/>
      <c r="EZB361" s="45"/>
      <c r="EZC361" s="45"/>
      <c r="EZD361" s="45"/>
      <c r="EZE361" s="45"/>
      <c r="EZF361" s="45"/>
      <c r="EZG361" s="45"/>
      <c r="EZH361" s="45"/>
      <c r="EZI361" s="45"/>
      <c r="EZJ361" s="45"/>
      <c r="EZK361" s="45"/>
      <c r="EZL361" s="45"/>
      <c r="EZM361" s="45"/>
      <c r="EZN361" s="45"/>
      <c r="EZO361" s="45"/>
      <c r="EZP361" s="45"/>
      <c r="EZQ361" s="45"/>
      <c r="EZR361" s="45"/>
      <c r="EZS361" s="45"/>
      <c r="EZT361" s="45"/>
      <c r="EZU361" s="45"/>
      <c r="EZV361" s="45"/>
      <c r="EZW361" s="45"/>
      <c r="EZX361" s="45"/>
      <c r="EZY361" s="45"/>
      <c r="EZZ361" s="45"/>
      <c r="FAA361" s="45"/>
      <c r="FAB361" s="45"/>
      <c r="FAC361" s="45"/>
      <c r="FAD361" s="45"/>
      <c r="FAE361" s="45"/>
      <c r="FAF361" s="45"/>
      <c r="FAG361" s="45"/>
      <c r="FAH361" s="45"/>
      <c r="FAI361" s="45"/>
      <c r="FAJ361" s="45"/>
      <c r="FAK361" s="45"/>
      <c r="FAL361" s="45"/>
      <c r="FAM361" s="45"/>
      <c r="FAN361" s="45"/>
      <c r="FAO361" s="45"/>
      <c r="FAP361" s="45"/>
      <c r="FAQ361" s="45"/>
      <c r="FAR361" s="45"/>
      <c r="FAS361" s="45"/>
      <c r="FAT361" s="45"/>
      <c r="FAU361" s="45"/>
      <c r="FAV361" s="45"/>
      <c r="FAW361" s="45"/>
      <c r="FAX361" s="45"/>
      <c r="FAY361" s="45"/>
      <c r="FAZ361" s="45"/>
      <c r="FBA361" s="45"/>
      <c r="FBB361" s="45"/>
      <c r="FBC361" s="45"/>
      <c r="FBD361" s="45"/>
      <c r="FBE361" s="45"/>
      <c r="FBF361" s="45"/>
      <c r="FBG361" s="45"/>
      <c r="FBH361" s="45"/>
      <c r="FBI361" s="45"/>
      <c r="FBJ361" s="45"/>
      <c r="FBK361" s="45"/>
      <c r="FBL361" s="45"/>
      <c r="FBM361" s="45"/>
      <c r="FBN361" s="45"/>
      <c r="FBO361" s="45"/>
      <c r="FBP361" s="45"/>
      <c r="FBQ361" s="45"/>
      <c r="FBR361" s="45"/>
      <c r="FBS361" s="45"/>
      <c r="FBT361" s="45"/>
      <c r="FBU361" s="45"/>
      <c r="FBV361" s="45"/>
      <c r="FBW361" s="45"/>
      <c r="FBX361" s="45"/>
      <c r="FBY361" s="45"/>
      <c r="FBZ361" s="45"/>
      <c r="FCA361" s="45"/>
      <c r="FCB361" s="45"/>
      <c r="FCC361" s="45"/>
      <c r="FCD361" s="45"/>
      <c r="FCE361" s="45"/>
      <c r="FCF361" s="45"/>
      <c r="FCG361" s="45"/>
      <c r="FCH361" s="45"/>
      <c r="FCI361" s="45"/>
      <c r="FCJ361" s="45"/>
      <c r="FCK361" s="45"/>
      <c r="FCL361" s="45"/>
      <c r="FCM361" s="45"/>
      <c r="FCN361" s="45"/>
      <c r="FCO361" s="45"/>
      <c r="FCP361" s="45"/>
      <c r="FCQ361" s="45"/>
      <c r="FCR361" s="45"/>
      <c r="FCS361" s="45"/>
      <c r="FCT361" s="45"/>
      <c r="FCU361" s="45"/>
      <c r="FCV361" s="45"/>
      <c r="FCW361" s="45"/>
      <c r="FCX361" s="45"/>
      <c r="FCY361" s="45"/>
      <c r="FCZ361" s="45"/>
      <c r="FDA361" s="45"/>
      <c r="FDB361" s="45"/>
      <c r="FDC361" s="45"/>
      <c r="FDD361" s="45"/>
      <c r="FDE361" s="45"/>
      <c r="FDF361" s="45"/>
      <c r="FDG361" s="45"/>
      <c r="FDH361" s="45"/>
      <c r="FDI361" s="45"/>
      <c r="FDJ361" s="45"/>
      <c r="FDK361" s="45"/>
      <c r="FDL361" s="45"/>
      <c r="FDM361" s="45"/>
      <c r="FDN361" s="45"/>
      <c r="FDO361" s="45"/>
      <c r="FDP361" s="45"/>
      <c r="FDQ361" s="45"/>
      <c r="FDR361" s="45"/>
      <c r="FDS361" s="45"/>
      <c r="FDT361" s="45"/>
      <c r="FDU361" s="45"/>
      <c r="FDV361" s="45"/>
      <c r="FDW361" s="45"/>
      <c r="FDX361" s="45"/>
      <c r="FDY361" s="45"/>
      <c r="FDZ361" s="45"/>
      <c r="FEA361" s="45"/>
      <c r="FEB361" s="45"/>
      <c r="FEC361" s="45"/>
      <c r="FED361" s="45"/>
      <c r="FEE361" s="45"/>
      <c r="FEF361" s="45"/>
      <c r="FEG361" s="45"/>
      <c r="FEH361" s="45"/>
      <c r="FEI361" s="45"/>
      <c r="FEJ361" s="45"/>
      <c r="FEK361" s="45"/>
      <c r="FEL361" s="45"/>
      <c r="FEM361" s="45"/>
      <c r="FEN361" s="45"/>
      <c r="FEO361" s="45"/>
      <c r="FEP361" s="45"/>
      <c r="FEQ361" s="45"/>
      <c r="FER361" s="45"/>
      <c r="FES361" s="45"/>
      <c r="FET361" s="45"/>
      <c r="FEU361" s="45"/>
      <c r="FEV361" s="45"/>
      <c r="FEW361" s="45"/>
      <c r="FEX361" s="45"/>
      <c r="FEY361" s="45"/>
      <c r="FEZ361" s="45"/>
      <c r="FFA361" s="45"/>
      <c r="FFB361" s="45"/>
      <c r="FFC361" s="45"/>
      <c r="FFD361" s="45"/>
      <c r="FFE361" s="45"/>
      <c r="FFF361" s="45"/>
      <c r="FFG361" s="45"/>
      <c r="FFH361" s="45"/>
      <c r="FFI361" s="45"/>
      <c r="FFJ361" s="45"/>
      <c r="FFK361" s="45"/>
      <c r="FFL361" s="45"/>
      <c r="FFM361" s="45"/>
      <c r="FFN361" s="45"/>
      <c r="FFO361" s="45"/>
      <c r="FFP361" s="45"/>
      <c r="FFQ361" s="45"/>
      <c r="FFR361" s="45"/>
      <c r="FFS361" s="45"/>
      <c r="FFT361" s="45"/>
      <c r="FFU361" s="45"/>
      <c r="FFV361" s="45"/>
      <c r="FFW361" s="45"/>
      <c r="FFX361" s="45"/>
      <c r="FFY361" s="45"/>
      <c r="FFZ361" s="45"/>
      <c r="FGA361" s="45"/>
      <c r="FGB361" s="45"/>
      <c r="FGC361" s="45"/>
      <c r="FGD361" s="45"/>
      <c r="FGE361" s="45"/>
      <c r="FGF361" s="45"/>
      <c r="FGG361" s="45"/>
      <c r="FGH361" s="45"/>
      <c r="FGI361" s="45"/>
      <c r="FGJ361" s="45"/>
      <c r="FGK361" s="45"/>
      <c r="FGL361" s="45"/>
      <c r="FGM361" s="45"/>
      <c r="FGN361" s="45"/>
      <c r="FGO361" s="45"/>
      <c r="FGP361" s="45"/>
      <c r="FGQ361" s="45"/>
      <c r="FGR361" s="45"/>
      <c r="FGS361" s="45"/>
      <c r="FGT361" s="45"/>
      <c r="FGU361" s="45"/>
      <c r="FGV361" s="45"/>
      <c r="FGW361" s="45"/>
      <c r="FGX361" s="45"/>
      <c r="FGY361" s="45"/>
      <c r="FGZ361" s="45"/>
      <c r="FHA361" s="45"/>
      <c r="FHB361" s="45"/>
      <c r="FHC361" s="45"/>
      <c r="FHD361" s="45"/>
      <c r="FHE361" s="45"/>
      <c r="FHF361" s="45"/>
      <c r="FHG361" s="45"/>
      <c r="FHH361" s="45"/>
      <c r="FHI361" s="45"/>
      <c r="FHJ361" s="45"/>
      <c r="FHK361" s="45"/>
      <c r="FHL361" s="45"/>
      <c r="FHM361" s="45"/>
      <c r="FHN361" s="45"/>
      <c r="FHO361" s="45"/>
      <c r="FHP361" s="45"/>
      <c r="FHQ361" s="45"/>
      <c r="FHR361" s="45"/>
      <c r="FHS361" s="45"/>
      <c r="FHT361" s="45"/>
      <c r="FHU361" s="45"/>
      <c r="FHV361" s="45"/>
      <c r="FHW361" s="45"/>
      <c r="FHX361" s="45"/>
      <c r="FHY361" s="45"/>
      <c r="FHZ361" s="45"/>
      <c r="FIA361" s="45"/>
      <c r="FIB361" s="45"/>
      <c r="FIC361" s="45"/>
      <c r="FID361" s="45"/>
      <c r="FIE361" s="45"/>
      <c r="FIF361" s="45"/>
      <c r="FIG361" s="45"/>
      <c r="FIH361" s="45"/>
      <c r="FII361" s="45"/>
      <c r="FIJ361" s="45"/>
      <c r="FIK361" s="45"/>
      <c r="FIL361" s="45"/>
      <c r="FIM361" s="45"/>
      <c r="FIN361" s="45"/>
      <c r="FIO361" s="45"/>
      <c r="FIP361" s="45"/>
      <c r="FIQ361" s="45"/>
      <c r="FIR361" s="45"/>
      <c r="FIS361" s="45"/>
      <c r="FIT361" s="45"/>
      <c r="FIU361" s="45"/>
      <c r="FIV361" s="45"/>
      <c r="FIW361" s="45"/>
      <c r="FIX361" s="45"/>
      <c r="FIY361" s="45"/>
      <c r="FIZ361" s="45"/>
      <c r="FJA361" s="45"/>
      <c r="FJB361" s="45"/>
      <c r="FJC361" s="45"/>
      <c r="FJD361" s="45"/>
      <c r="FJE361" s="45"/>
      <c r="FJF361" s="45"/>
      <c r="FJG361" s="45"/>
      <c r="FJH361" s="45"/>
      <c r="FJI361" s="45"/>
      <c r="FJJ361" s="45"/>
      <c r="FJK361" s="45"/>
      <c r="FJL361" s="45"/>
      <c r="FJM361" s="45"/>
      <c r="FJN361" s="45"/>
      <c r="FJO361" s="45"/>
      <c r="FJP361" s="45"/>
      <c r="FJQ361" s="45"/>
      <c r="FJR361" s="45"/>
      <c r="FJS361" s="45"/>
      <c r="FJT361" s="45"/>
      <c r="FJU361" s="45"/>
      <c r="FJV361" s="45"/>
      <c r="FJW361" s="45"/>
      <c r="FJX361" s="45"/>
      <c r="FJY361" s="45"/>
      <c r="FJZ361" s="45"/>
      <c r="FKA361" s="45"/>
      <c r="FKB361" s="45"/>
      <c r="FKC361" s="45"/>
      <c r="FKD361" s="45"/>
      <c r="FKE361" s="45"/>
      <c r="FKF361" s="45"/>
      <c r="FKG361" s="45"/>
      <c r="FKH361" s="45"/>
      <c r="FKI361" s="45"/>
      <c r="FKJ361" s="45"/>
      <c r="FKK361" s="45"/>
      <c r="FKL361" s="45"/>
      <c r="FKM361" s="45"/>
      <c r="FKN361" s="45"/>
      <c r="FKO361" s="45"/>
      <c r="FKP361" s="45"/>
      <c r="FKQ361" s="45"/>
      <c r="FKR361" s="45"/>
      <c r="FKS361" s="45"/>
      <c r="FKT361" s="45"/>
      <c r="FKU361" s="45"/>
      <c r="FKV361" s="45"/>
      <c r="FKW361" s="45"/>
      <c r="FKX361" s="45"/>
      <c r="FKY361" s="45"/>
      <c r="FKZ361" s="45"/>
      <c r="FLA361" s="45"/>
      <c r="FLB361" s="45"/>
      <c r="FLC361" s="45"/>
      <c r="FLD361" s="45"/>
      <c r="FLE361" s="45"/>
      <c r="FLF361" s="45"/>
      <c r="FLG361" s="45"/>
      <c r="FLH361" s="45"/>
      <c r="FLI361" s="45"/>
      <c r="FLJ361" s="45"/>
      <c r="FLK361" s="45"/>
      <c r="FLL361" s="45"/>
      <c r="FLM361" s="45"/>
      <c r="FLN361" s="45"/>
      <c r="FLO361" s="45"/>
      <c r="FLP361" s="45"/>
      <c r="FLQ361" s="45"/>
      <c r="FLR361" s="45"/>
      <c r="FLS361" s="45"/>
      <c r="FLT361" s="45"/>
      <c r="FLU361" s="45"/>
      <c r="FLV361" s="45"/>
      <c r="FLW361" s="45"/>
      <c r="FLX361" s="45"/>
      <c r="FLY361" s="45"/>
      <c r="FLZ361" s="45"/>
      <c r="FMA361" s="45"/>
      <c r="FMB361" s="45"/>
      <c r="FMC361" s="45"/>
      <c r="FMD361" s="45"/>
      <c r="FME361" s="45"/>
      <c r="FMF361" s="45"/>
      <c r="FMG361" s="45"/>
      <c r="FMH361" s="45"/>
      <c r="FMI361" s="45"/>
      <c r="FMJ361" s="45"/>
      <c r="FMK361" s="45"/>
      <c r="FML361" s="45"/>
      <c r="FMM361" s="45"/>
      <c r="FMN361" s="45"/>
      <c r="FMO361" s="45"/>
      <c r="FMP361" s="45"/>
      <c r="FMQ361" s="45"/>
      <c r="FMR361" s="45"/>
      <c r="FMS361" s="45"/>
      <c r="FMT361" s="45"/>
      <c r="FMU361" s="45"/>
      <c r="FMV361" s="45"/>
      <c r="FMW361" s="45"/>
      <c r="FMX361" s="45"/>
      <c r="FMY361" s="45"/>
      <c r="FMZ361" s="45"/>
      <c r="FNA361" s="45"/>
      <c r="FNB361" s="45"/>
      <c r="FNC361" s="45"/>
      <c r="FND361" s="45"/>
      <c r="FNE361" s="45"/>
      <c r="FNF361" s="45"/>
      <c r="FNG361" s="45"/>
      <c r="FNH361" s="45"/>
      <c r="FNI361" s="45"/>
      <c r="FNJ361" s="45"/>
      <c r="FNK361" s="45"/>
      <c r="FNL361" s="45"/>
      <c r="FNM361" s="45"/>
      <c r="FNN361" s="45"/>
      <c r="FNO361" s="45"/>
      <c r="FNP361" s="45"/>
      <c r="FNQ361" s="45"/>
      <c r="FNR361" s="45"/>
      <c r="FNS361" s="45"/>
      <c r="FNT361" s="45"/>
      <c r="FNU361" s="45"/>
      <c r="FNV361" s="45"/>
      <c r="FNW361" s="45"/>
      <c r="FNX361" s="45"/>
      <c r="FNY361" s="45"/>
      <c r="FNZ361" s="45"/>
      <c r="FOA361" s="45"/>
      <c r="FOB361" s="45"/>
      <c r="FOC361" s="45"/>
      <c r="FOD361" s="45"/>
      <c r="FOE361" s="45"/>
      <c r="FOF361" s="45"/>
      <c r="FOG361" s="45"/>
      <c r="FOH361" s="45"/>
      <c r="FOI361" s="45"/>
      <c r="FOJ361" s="45"/>
      <c r="FOK361" s="45"/>
      <c r="FOL361" s="45"/>
      <c r="FOM361" s="45"/>
      <c r="FON361" s="45"/>
      <c r="FOO361" s="45"/>
      <c r="FOP361" s="45"/>
      <c r="FOQ361" s="45"/>
      <c r="FOR361" s="45"/>
      <c r="FOS361" s="45"/>
      <c r="FOT361" s="45"/>
      <c r="FOU361" s="45"/>
      <c r="FOV361" s="45"/>
      <c r="FOW361" s="45"/>
      <c r="FOX361" s="45"/>
      <c r="FOY361" s="45"/>
      <c r="FOZ361" s="45"/>
      <c r="FPA361" s="45"/>
      <c r="FPB361" s="45"/>
      <c r="FPC361" s="45"/>
      <c r="FPD361" s="45"/>
      <c r="FPE361" s="45"/>
      <c r="FPF361" s="45"/>
      <c r="FPG361" s="45"/>
      <c r="FPH361" s="45"/>
      <c r="FPI361" s="45"/>
      <c r="FPJ361" s="45"/>
      <c r="FPK361" s="45"/>
      <c r="FPL361" s="45"/>
      <c r="FPM361" s="45"/>
      <c r="FPN361" s="45"/>
      <c r="FPO361" s="45"/>
      <c r="FPP361" s="45"/>
      <c r="FPQ361" s="45"/>
      <c r="FPR361" s="45"/>
      <c r="FPS361" s="45"/>
      <c r="FPT361" s="45"/>
      <c r="FPU361" s="45"/>
      <c r="FPV361" s="45"/>
      <c r="FPW361" s="45"/>
      <c r="FPX361" s="45"/>
      <c r="FPY361" s="45"/>
      <c r="FPZ361" s="45"/>
      <c r="FQA361" s="45"/>
      <c r="FQB361" s="45"/>
      <c r="FQC361" s="45"/>
      <c r="FQD361" s="45"/>
      <c r="FQE361" s="45"/>
      <c r="FQF361" s="45"/>
      <c r="FQG361" s="45"/>
      <c r="FQH361" s="45"/>
      <c r="FQI361" s="45"/>
      <c r="FQJ361" s="45"/>
      <c r="FQK361" s="45"/>
      <c r="FQL361" s="45"/>
      <c r="FQM361" s="45"/>
      <c r="FQN361" s="45"/>
      <c r="FQO361" s="45"/>
      <c r="FQP361" s="45"/>
      <c r="FQQ361" s="45"/>
      <c r="FQR361" s="45"/>
      <c r="FQS361" s="45"/>
      <c r="FQT361" s="45"/>
      <c r="FQU361" s="45"/>
      <c r="FQV361" s="45"/>
      <c r="FQW361" s="45"/>
      <c r="FQX361" s="45"/>
      <c r="FQY361" s="45"/>
      <c r="FQZ361" s="45"/>
      <c r="FRA361" s="45"/>
      <c r="FRB361" s="45"/>
      <c r="FRC361" s="45"/>
      <c r="FRD361" s="45"/>
      <c r="FRE361" s="45"/>
      <c r="FRF361" s="45"/>
      <c r="FRG361" s="45"/>
      <c r="FRH361" s="45"/>
      <c r="FRI361" s="45"/>
      <c r="FRJ361" s="45"/>
      <c r="FRK361" s="45"/>
      <c r="FRL361" s="45"/>
      <c r="FRM361" s="45"/>
      <c r="FRN361" s="45"/>
      <c r="FRO361" s="45"/>
      <c r="FRP361" s="45"/>
      <c r="FRQ361" s="45"/>
      <c r="FRR361" s="45"/>
      <c r="FRS361" s="45"/>
      <c r="FRT361" s="45"/>
      <c r="FRU361" s="45"/>
      <c r="FRV361" s="45"/>
      <c r="FRW361" s="45"/>
      <c r="FRX361" s="45"/>
      <c r="FRY361" s="45"/>
      <c r="FRZ361" s="45"/>
      <c r="FSA361" s="45"/>
      <c r="FSB361" s="45"/>
      <c r="FSC361" s="45"/>
      <c r="FSD361" s="45"/>
      <c r="FSE361" s="45"/>
      <c r="FSF361" s="45"/>
      <c r="FSG361" s="45"/>
      <c r="FSH361" s="45"/>
      <c r="FSI361" s="45"/>
      <c r="FSJ361" s="45"/>
      <c r="FSK361" s="45"/>
      <c r="FSL361" s="45"/>
      <c r="FSM361" s="45"/>
      <c r="FSN361" s="45"/>
      <c r="FSO361" s="45"/>
      <c r="FSP361" s="45"/>
      <c r="FSQ361" s="45"/>
      <c r="FSR361" s="45"/>
      <c r="FSS361" s="45"/>
      <c r="FST361" s="45"/>
      <c r="FSU361" s="45"/>
      <c r="FSV361" s="45"/>
      <c r="FSW361" s="45"/>
      <c r="FSX361" s="45"/>
      <c r="FSY361" s="45"/>
      <c r="FSZ361" s="45"/>
      <c r="FTA361" s="45"/>
      <c r="FTB361" s="45"/>
      <c r="FTC361" s="45"/>
      <c r="FTD361" s="45"/>
      <c r="FTE361" s="45"/>
      <c r="FTF361" s="45"/>
      <c r="FTG361" s="45"/>
      <c r="FTH361" s="45"/>
      <c r="FTI361" s="45"/>
      <c r="FTJ361" s="45"/>
      <c r="FTK361" s="45"/>
      <c r="FTL361" s="45"/>
      <c r="FTM361" s="45"/>
      <c r="FTN361" s="45"/>
      <c r="FTO361" s="45"/>
      <c r="FTP361" s="45"/>
      <c r="FTQ361" s="45"/>
      <c r="FTR361" s="45"/>
      <c r="FTS361" s="45"/>
      <c r="FTT361" s="45"/>
      <c r="FTU361" s="45"/>
      <c r="FTV361" s="45"/>
      <c r="FTW361" s="45"/>
      <c r="FTX361" s="45"/>
      <c r="FTY361" s="45"/>
      <c r="FTZ361" s="45"/>
      <c r="FUA361" s="45"/>
      <c r="FUB361" s="45"/>
      <c r="FUC361" s="45"/>
      <c r="FUD361" s="45"/>
      <c r="FUE361" s="45"/>
      <c r="FUF361" s="45"/>
      <c r="FUG361" s="45"/>
      <c r="FUH361" s="45"/>
      <c r="FUI361" s="45"/>
      <c r="FUJ361" s="45"/>
      <c r="FUK361" s="45"/>
      <c r="FUL361" s="45"/>
      <c r="FUM361" s="45"/>
      <c r="FUN361" s="45"/>
      <c r="FUO361" s="45"/>
      <c r="FUP361" s="45"/>
      <c r="FUQ361" s="45"/>
      <c r="FUR361" s="45"/>
      <c r="FUS361" s="45"/>
      <c r="FUT361" s="45"/>
      <c r="FUU361" s="45"/>
      <c r="FUV361" s="45"/>
      <c r="FUW361" s="45"/>
      <c r="FUX361" s="45"/>
      <c r="FUY361" s="45"/>
      <c r="FUZ361" s="45"/>
      <c r="FVA361" s="45"/>
      <c r="FVB361" s="45"/>
      <c r="FVC361" s="45"/>
      <c r="FVD361" s="45"/>
      <c r="FVE361" s="45"/>
      <c r="FVF361" s="45"/>
      <c r="FVG361" s="45"/>
      <c r="FVH361" s="45"/>
      <c r="FVI361" s="45"/>
      <c r="FVJ361" s="45"/>
      <c r="FVK361" s="45"/>
      <c r="FVL361" s="45"/>
      <c r="FVM361" s="45"/>
      <c r="FVN361" s="45"/>
      <c r="FVO361" s="45"/>
      <c r="FVP361" s="45"/>
      <c r="FVQ361" s="45"/>
      <c r="FVR361" s="45"/>
      <c r="FVS361" s="45"/>
      <c r="FVT361" s="45"/>
      <c r="FVU361" s="45"/>
      <c r="FVV361" s="45"/>
      <c r="FVW361" s="45"/>
      <c r="FVX361" s="45"/>
      <c r="FVY361" s="45"/>
      <c r="FVZ361" s="45"/>
      <c r="FWA361" s="45"/>
      <c r="FWB361" s="45"/>
      <c r="FWC361" s="45"/>
      <c r="FWD361" s="45"/>
      <c r="FWE361" s="45"/>
      <c r="FWF361" s="45"/>
      <c r="FWG361" s="45"/>
      <c r="FWH361" s="45"/>
      <c r="FWI361" s="45"/>
      <c r="FWJ361" s="45"/>
      <c r="FWK361" s="45"/>
      <c r="FWL361" s="45"/>
      <c r="FWM361" s="45"/>
      <c r="FWN361" s="45"/>
      <c r="FWO361" s="45"/>
      <c r="FWP361" s="45"/>
      <c r="FWQ361" s="45"/>
      <c r="FWR361" s="45"/>
      <c r="FWS361" s="45"/>
      <c r="FWT361" s="45"/>
      <c r="FWU361" s="45"/>
      <c r="FWV361" s="45"/>
      <c r="FWW361" s="45"/>
      <c r="FWX361" s="45"/>
      <c r="FWY361" s="45"/>
      <c r="FWZ361" s="45"/>
      <c r="FXA361" s="45"/>
      <c r="FXB361" s="45"/>
      <c r="FXC361" s="45"/>
      <c r="FXD361" s="45"/>
      <c r="FXE361" s="45"/>
      <c r="FXF361" s="45"/>
      <c r="FXG361" s="45"/>
      <c r="FXH361" s="45"/>
      <c r="FXI361" s="45"/>
      <c r="FXJ361" s="45"/>
      <c r="FXK361" s="45"/>
      <c r="FXL361" s="45"/>
      <c r="FXM361" s="45"/>
      <c r="FXN361" s="45"/>
      <c r="FXO361" s="45"/>
      <c r="FXP361" s="45"/>
      <c r="FXQ361" s="45"/>
      <c r="FXR361" s="45"/>
      <c r="FXS361" s="45"/>
      <c r="FXT361" s="45"/>
      <c r="FXU361" s="45"/>
      <c r="FXV361" s="45"/>
      <c r="FXW361" s="45"/>
      <c r="FXX361" s="45"/>
      <c r="FXY361" s="45"/>
      <c r="FXZ361" s="45"/>
      <c r="FYA361" s="45"/>
      <c r="FYB361" s="45"/>
      <c r="FYC361" s="45"/>
      <c r="FYD361" s="45"/>
      <c r="FYE361" s="45"/>
      <c r="FYF361" s="45"/>
      <c r="FYG361" s="45"/>
      <c r="FYH361" s="45"/>
      <c r="FYI361" s="45"/>
      <c r="FYJ361" s="45"/>
      <c r="FYK361" s="45"/>
      <c r="FYL361" s="45"/>
      <c r="FYM361" s="45"/>
      <c r="FYN361" s="45"/>
      <c r="FYO361" s="45"/>
      <c r="FYP361" s="45"/>
      <c r="FYQ361" s="45"/>
      <c r="FYR361" s="45"/>
      <c r="FYS361" s="45"/>
      <c r="FYT361" s="45"/>
      <c r="FYU361" s="45"/>
      <c r="FYV361" s="45"/>
      <c r="FYW361" s="45"/>
      <c r="FYX361" s="45"/>
      <c r="FYY361" s="45"/>
      <c r="FYZ361" s="45"/>
      <c r="FZA361" s="45"/>
      <c r="FZB361" s="45"/>
      <c r="FZC361" s="45"/>
      <c r="FZD361" s="45"/>
      <c r="FZE361" s="45"/>
      <c r="FZF361" s="45"/>
      <c r="FZG361" s="45"/>
      <c r="FZH361" s="45"/>
      <c r="FZI361" s="45"/>
      <c r="FZJ361" s="45"/>
      <c r="FZK361" s="45"/>
      <c r="FZL361" s="45"/>
      <c r="FZM361" s="45"/>
      <c r="FZN361" s="45"/>
      <c r="FZO361" s="45"/>
      <c r="FZP361" s="45"/>
      <c r="FZQ361" s="45"/>
      <c r="FZR361" s="45"/>
      <c r="FZS361" s="45"/>
      <c r="FZT361" s="45"/>
      <c r="FZU361" s="45"/>
      <c r="FZV361" s="45"/>
      <c r="FZW361" s="45"/>
      <c r="FZX361" s="45"/>
      <c r="FZY361" s="45"/>
      <c r="FZZ361" s="45"/>
      <c r="GAA361" s="45"/>
      <c r="GAB361" s="45"/>
      <c r="GAC361" s="45"/>
      <c r="GAD361" s="45"/>
      <c r="GAE361" s="45"/>
      <c r="GAF361" s="45"/>
      <c r="GAG361" s="45"/>
      <c r="GAH361" s="45"/>
      <c r="GAI361" s="45"/>
      <c r="GAJ361" s="45"/>
      <c r="GAK361" s="45"/>
      <c r="GAL361" s="45"/>
      <c r="GAM361" s="45"/>
      <c r="GAN361" s="45"/>
      <c r="GAO361" s="45"/>
      <c r="GAP361" s="45"/>
      <c r="GAQ361" s="45"/>
      <c r="GAR361" s="45"/>
      <c r="GAS361" s="45"/>
      <c r="GAT361" s="45"/>
      <c r="GAU361" s="45"/>
      <c r="GAV361" s="45"/>
      <c r="GAW361" s="45"/>
      <c r="GAX361" s="45"/>
      <c r="GAY361" s="45"/>
      <c r="GAZ361" s="45"/>
      <c r="GBA361" s="45"/>
      <c r="GBB361" s="45"/>
      <c r="GBC361" s="45"/>
      <c r="GBD361" s="45"/>
      <c r="GBE361" s="45"/>
      <c r="GBF361" s="45"/>
      <c r="GBG361" s="45"/>
      <c r="GBH361" s="45"/>
      <c r="GBI361" s="45"/>
      <c r="GBJ361" s="45"/>
      <c r="GBK361" s="45"/>
      <c r="GBL361" s="45"/>
      <c r="GBM361" s="45"/>
      <c r="GBN361" s="45"/>
      <c r="GBO361" s="45"/>
      <c r="GBP361" s="45"/>
      <c r="GBQ361" s="45"/>
      <c r="GBR361" s="45"/>
      <c r="GBS361" s="45"/>
      <c r="GBT361" s="45"/>
      <c r="GBU361" s="45"/>
      <c r="GBV361" s="45"/>
      <c r="GBW361" s="45"/>
      <c r="GBX361" s="45"/>
      <c r="GBY361" s="45"/>
      <c r="GBZ361" s="45"/>
      <c r="GCA361" s="45"/>
      <c r="GCB361" s="45"/>
      <c r="GCC361" s="45"/>
      <c r="GCD361" s="45"/>
      <c r="GCE361" s="45"/>
      <c r="GCF361" s="45"/>
      <c r="GCG361" s="45"/>
      <c r="GCH361" s="45"/>
      <c r="GCI361" s="45"/>
      <c r="GCJ361" s="45"/>
      <c r="GCK361" s="45"/>
      <c r="GCL361" s="45"/>
      <c r="GCM361" s="45"/>
      <c r="GCN361" s="45"/>
      <c r="GCO361" s="45"/>
      <c r="GCP361" s="45"/>
      <c r="GCQ361" s="45"/>
      <c r="GCR361" s="45"/>
      <c r="GCS361" s="45"/>
      <c r="GCT361" s="45"/>
      <c r="GCU361" s="45"/>
      <c r="GCV361" s="45"/>
      <c r="GCW361" s="45"/>
      <c r="GCX361" s="45"/>
      <c r="GCY361" s="45"/>
      <c r="GCZ361" s="45"/>
      <c r="GDA361" s="45"/>
      <c r="GDB361" s="45"/>
      <c r="GDC361" s="45"/>
      <c r="GDD361" s="45"/>
      <c r="GDE361" s="45"/>
      <c r="GDF361" s="45"/>
      <c r="GDG361" s="45"/>
      <c r="GDH361" s="45"/>
      <c r="GDI361" s="45"/>
      <c r="GDJ361" s="45"/>
      <c r="GDK361" s="45"/>
      <c r="GDL361" s="45"/>
      <c r="GDM361" s="45"/>
      <c r="GDN361" s="45"/>
      <c r="GDO361" s="45"/>
      <c r="GDP361" s="45"/>
      <c r="GDQ361" s="45"/>
      <c r="GDR361" s="45"/>
      <c r="GDS361" s="45"/>
      <c r="GDT361" s="45"/>
      <c r="GDU361" s="45"/>
      <c r="GDV361" s="45"/>
      <c r="GDW361" s="45"/>
      <c r="GDX361" s="45"/>
      <c r="GDY361" s="45"/>
      <c r="GDZ361" s="45"/>
      <c r="GEA361" s="45"/>
      <c r="GEB361" s="45"/>
      <c r="GEC361" s="45"/>
      <c r="GED361" s="45"/>
      <c r="GEE361" s="45"/>
      <c r="GEF361" s="45"/>
      <c r="GEG361" s="45"/>
      <c r="GEH361" s="45"/>
      <c r="GEI361" s="45"/>
      <c r="GEJ361" s="45"/>
      <c r="GEK361" s="45"/>
      <c r="GEL361" s="45"/>
      <c r="GEM361" s="45"/>
      <c r="GEN361" s="45"/>
      <c r="GEO361" s="45"/>
      <c r="GEP361" s="45"/>
      <c r="GEQ361" s="45"/>
      <c r="GER361" s="45"/>
      <c r="GES361" s="45"/>
      <c r="GET361" s="45"/>
      <c r="GEU361" s="45"/>
      <c r="GEV361" s="45"/>
      <c r="GEW361" s="45"/>
      <c r="GEX361" s="45"/>
      <c r="GEY361" s="45"/>
      <c r="GEZ361" s="45"/>
      <c r="GFA361" s="45"/>
      <c r="GFB361" s="45"/>
      <c r="GFC361" s="45"/>
      <c r="GFD361" s="45"/>
      <c r="GFE361" s="45"/>
      <c r="GFF361" s="45"/>
      <c r="GFG361" s="45"/>
      <c r="GFH361" s="45"/>
      <c r="GFI361" s="45"/>
      <c r="GFJ361" s="45"/>
      <c r="GFK361" s="45"/>
      <c r="GFL361" s="45"/>
      <c r="GFM361" s="45"/>
      <c r="GFN361" s="45"/>
      <c r="GFO361" s="45"/>
      <c r="GFP361" s="45"/>
      <c r="GFQ361" s="45"/>
      <c r="GFR361" s="45"/>
      <c r="GFS361" s="45"/>
      <c r="GFT361" s="45"/>
      <c r="GFU361" s="45"/>
      <c r="GFV361" s="45"/>
      <c r="GFW361" s="45"/>
      <c r="GFX361" s="45"/>
      <c r="GFY361" s="45"/>
      <c r="GFZ361" s="45"/>
      <c r="GGA361" s="45"/>
      <c r="GGB361" s="45"/>
      <c r="GGC361" s="45"/>
      <c r="GGD361" s="45"/>
      <c r="GGE361" s="45"/>
      <c r="GGF361" s="45"/>
      <c r="GGG361" s="45"/>
      <c r="GGH361" s="45"/>
      <c r="GGI361" s="45"/>
      <c r="GGJ361" s="45"/>
      <c r="GGK361" s="45"/>
      <c r="GGL361" s="45"/>
      <c r="GGM361" s="45"/>
      <c r="GGN361" s="45"/>
      <c r="GGO361" s="45"/>
      <c r="GGP361" s="45"/>
      <c r="GGQ361" s="45"/>
      <c r="GGR361" s="45"/>
      <c r="GGS361" s="45"/>
      <c r="GGT361" s="45"/>
      <c r="GGU361" s="45"/>
      <c r="GGV361" s="45"/>
      <c r="GGW361" s="45"/>
      <c r="GGX361" s="45"/>
      <c r="GGY361" s="45"/>
      <c r="GGZ361" s="45"/>
      <c r="GHA361" s="45"/>
      <c r="GHB361" s="45"/>
      <c r="GHC361" s="45"/>
      <c r="GHD361" s="45"/>
      <c r="GHE361" s="45"/>
      <c r="GHF361" s="45"/>
      <c r="GHG361" s="45"/>
      <c r="GHH361" s="45"/>
      <c r="GHI361" s="45"/>
      <c r="GHJ361" s="45"/>
      <c r="GHK361" s="45"/>
      <c r="GHL361" s="45"/>
      <c r="GHM361" s="45"/>
      <c r="GHN361" s="45"/>
      <c r="GHO361" s="45"/>
      <c r="GHP361" s="45"/>
      <c r="GHQ361" s="45"/>
      <c r="GHR361" s="45"/>
      <c r="GHS361" s="45"/>
      <c r="GHT361" s="45"/>
      <c r="GHU361" s="45"/>
      <c r="GHV361" s="45"/>
      <c r="GHW361" s="45"/>
      <c r="GHX361" s="45"/>
      <c r="GHY361" s="45"/>
      <c r="GHZ361" s="45"/>
      <c r="GIA361" s="45"/>
      <c r="GIB361" s="45"/>
      <c r="GIC361" s="45"/>
      <c r="GID361" s="45"/>
      <c r="GIE361" s="45"/>
      <c r="GIF361" s="45"/>
      <c r="GIG361" s="45"/>
      <c r="GIH361" s="45"/>
      <c r="GII361" s="45"/>
      <c r="GIJ361" s="45"/>
      <c r="GIK361" s="45"/>
      <c r="GIL361" s="45"/>
      <c r="GIM361" s="45"/>
      <c r="GIN361" s="45"/>
      <c r="GIO361" s="45"/>
      <c r="GIP361" s="45"/>
      <c r="GIQ361" s="45"/>
      <c r="GIR361" s="45"/>
      <c r="GIS361" s="45"/>
      <c r="GIT361" s="45"/>
      <c r="GIU361" s="45"/>
      <c r="GIV361" s="45"/>
      <c r="GIW361" s="45"/>
      <c r="GIX361" s="45"/>
      <c r="GIY361" s="45"/>
      <c r="GIZ361" s="45"/>
      <c r="GJA361" s="45"/>
      <c r="GJB361" s="45"/>
      <c r="GJC361" s="45"/>
      <c r="GJD361" s="45"/>
      <c r="GJE361" s="45"/>
      <c r="GJF361" s="45"/>
      <c r="GJG361" s="45"/>
      <c r="GJH361" s="45"/>
      <c r="GJI361" s="45"/>
      <c r="GJJ361" s="45"/>
      <c r="GJK361" s="45"/>
      <c r="GJL361" s="45"/>
      <c r="GJM361" s="45"/>
      <c r="GJN361" s="45"/>
      <c r="GJO361" s="45"/>
      <c r="GJP361" s="45"/>
      <c r="GJQ361" s="45"/>
      <c r="GJR361" s="45"/>
      <c r="GJS361" s="45"/>
      <c r="GJT361" s="45"/>
      <c r="GJU361" s="45"/>
      <c r="GJV361" s="45"/>
      <c r="GJW361" s="45"/>
      <c r="GJX361" s="45"/>
      <c r="GJY361" s="45"/>
      <c r="GJZ361" s="45"/>
      <c r="GKA361" s="45"/>
      <c r="GKB361" s="45"/>
      <c r="GKC361" s="45"/>
      <c r="GKD361" s="45"/>
      <c r="GKE361" s="45"/>
      <c r="GKF361" s="45"/>
      <c r="GKG361" s="45"/>
      <c r="GKH361" s="45"/>
      <c r="GKI361" s="45"/>
      <c r="GKJ361" s="45"/>
      <c r="GKK361" s="45"/>
      <c r="GKL361" s="45"/>
      <c r="GKM361" s="45"/>
      <c r="GKN361" s="45"/>
      <c r="GKO361" s="45"/>
      <c r="GKP361" s="45"/>
      <c r="GKQ361" s="45"/>
      <c r="GKR361" s="45"/>
      <c r="GKS361" s="45"/>
      <c r="GKT361" s="45"/>
      <c r="GKU361" s="45"/>
      <c r="GKV361" s="45"/>
      <c r="GKW361" s="45"/>
      <c r="GKX361" s="45"/>
      <c r="GKY361" s="45"/>
      <c r="GKZ361" s="45"/>
      <c r="GLA361" s="45"/>
      <c r="GLB361" s="45"/>
      <c r="GLC361" s="45"/>
      <c r="GLD361" s="45"/>
      <c r="GLE361" s="45"/>
      <c r="GLF361" s="45"/>
      <c r="GLG361" s="45"/>
      <c r="GLH361" s="45"/>
      <c r="GLI361" s="45"/>
      <c r="GLJ361" s="45"/>
      <c r="GLK361" s="45"/>
      <c r="GLL361" s="45"/>
      <c r="GLM361" s="45"/>
      <c r="GLN361" s="45"/>
      <c r="GLO361" s="45"/>
      <c r="GLP361" s="45"/>
      <c r="GLQ361" s="45"/>
      <c r="GLR361" s="45"/>
      <c r="GLS361" s="45"/>
      <c r="GLT361" s="45"/>
      <c r="GLU361" s="45"/>
      <c r="GLV361" s="45"/>
      <c r="GLW361" s="45"/>
      <c r="GLX361" s="45"/>
      <c r="GLY361" s="45"/>
      <c r="GLZ361" s="45"/>
      <c r="GMA361" s="45"/>
      <c r="GMB361" s="45"/>
      <c r="GMC361" s="45"/>
      <c r="GMD361" s="45"/>
      <c r="GME361" s="45"/>
      <c r="GMF361" s="45"/>
      <c r="GMG361" s="45"/>
      <c r="GMH361" s="45"/>
      <c r="GMI361" s="45"/>
      <c r="GMJ361" s="45"/>
      <c r="GMK361" s="45"/>
      <c r="GML361" s="45"/>
      <c r="GMM361" s="45"/>
      <c r="GMN361" s="45"/>
      <c r="GMO361" s="45"/>
      <c r="GMP361" s="45"/>
      <c r="GMQ361" s="45"/>
      <c r="GMR361" s="45"/>
      <c r="GMS361" s="45"/>
      <c r="GMT361" s="45"/>
      <c r="GMU361" s="45"/>
      <c r="GMV361" s="45"/>
      <c r="GMW361" s="45"/>
      <c r="GMX361" s="45"/>
      <c r="GMY361" s="45"/>
      <c r="GMZ361" s="45"/>
      <c r="GNA361" s="45"/>
      <c r="GNB361" s="45"/>
      <c r="GNC361" s="45"/>
      <c r="GND361" s="45"/>
      <c r="GNE361" s="45"/>
      <c r="GNF361" s="45"/>
      <c r="GNG361" s="45"/>
      <c r="GNH361" s="45"/>
      <c r="GNI361" s="45"/>
      <c r="GNJ361" s="45"/>
      <c r="GNK361" s="45"/>
      <c r="GNL361" s="45"/>
      <c r="GNM361" s="45"/>
      <c r="GNN361" s="45"/>
      <c r="GNO361" s="45"/>
      <c r="GNP361" s="45"/>
      <c r="GNQ361" s="45"/>
      <c r="GNR361" s="45"/>
      <c r="GNS361" s="45"/>
      <c r="GNT361" s="45"/>
      <c r="GNU361" s="45"/>
      <c r="GNV361" s="45"/>
      <c r="GNW361" s="45"/>
      <c r="GNX361" s="45"/>
      <c r="GNY361" s="45"/>
      <c r="GNZ361" s="45"/>
      <c r="GOA361" s="45"/>
      <c r="GOB361" s="45"/>
      <c r="GOC361" s="45"/>
      <c r="GOD361" s="45"/>
      <c r="GOE361" s="45"/>
      <c r="GOF361" s="45"/>
      <c r="GOG361" s="45"/>
      <c r="GOH361" s="45"/>
      <c r="GOI361" s="45"/>
      <c r="GOJ361" s="45"/>
      <c r="GOK361" s="45"/>
      <c r="GOL361" s="45"/>
      <c r="GOM361" s="45"/>
      <c r="GON361" s="45"/>
      <c r="GOO361" s="45"/>
      <c r="GOP361" s="45"/>
      <c r="GOQ361" s="45"/>
      <c r="GOR361" s="45"/>
      <c r="GOS361" s="45"/>
      <c r="GOT361" s="45"/>
      <c r="GOU361" s="45"/>
      <c r="GOV361" s="45"/>
      <c r="GOW361" s="45"/>
      <c r="GOX361" s="45"/>
      <c r="GOY361" s="45"/>
      <c r="GOZ361" s="45"/>
      <c r="GPA361" s="45"/>
      <c r="GPB361" s="45"/>
      <c r="GPC361" s="45"/>
      <c r="GPD361" s="45"/>
      <c r="GPE361" s="45"/>
      <c r="GPF361" s="45"/>
      <c r="GPG361" s="45"/>
      <c r="GPH361" s="45"/>
      <c r="GPI361" s="45"/>
      <c r="GPJ361" s="45"/>
      <c r="GPK361" s="45"/>
      <c r="GPL361" s="45"/>
      <c r="GPM361" s="45"/>
      <c r="GPN361" s="45"/>
      <c r="GPO361" s="45"/>
      <c r="GPP361" s="45"/>
      <c r="GPQ361" s="45"/>
      <c r="GPR361" s="45"/>
      <c r="GPS361" s="45"/>
      <c r="GPT361" s="45"/>
      <c r="GPU361" s="45"/>
      <c r="GPV361" s="45"/>
      <c r="GPW361" s="45"/>
      <c r="GPX361" s="45"/>
      <c r="GPY361" s="45"/>
      <c r="GPZ361" s="45"/>
      <c r="GQA361" s="45"/>
      <c r="GQB361" s="45"/>
      <c r="GQC361" s="45"/>
      <c r="GQD361" s="45"/>
      <c r="GQE361" s="45"/>
      <c r="GQF361" s="45"/>
      <c r="GQG361" s="45"/>
      <c r="GQH361" s="45"/>
      <c r="GQI361" s="45"/>
      <c r="GQJ361" s="45"/>
      <c r="GQK361" s="45"/>
      <c r="GQL361" s="45"/>
      <c r="GQM361" s="45"/>
      <c r="GQN361" s="45"/>
      <c r="GQO361" s="45"/>
      <c r="GQP361" s="45"/>
      <c r="GQQ361" s="45"/>
      <c r="GQR361" s="45"/>
      <c r="GQS361" s="45"/>
      <c r="GQT361" s="45"/>
      <c r="GQU361" s="45"/>
      <c r="GQV361" s="45"/>
      <c r="GQW361" s="45"/>
      <c r="GQX361" s="45"/>
      <c r="GQY361" s="45"/>
      <c r="GQZ361" s="45"/>
      <c r="GRA361" s="45"/>
      <c r="GRB361" s="45"/>
      <c r="GRC361" s="45"/>
      <c r="GRD361" s="45"/>
      <c r="GRE361" s="45"/>
      <c r="GRF361" s="45"/>
      <c r="GRG361" s="45"/>
      <c r="GRH361" s="45"/>
      <c r="GRI361" s="45"/>
      <c r="GRJ361" s="45"/>
      <c r="GRK361" s="45"/>
      <c r="GRL361" s="45"/>
      <c r="GRM361" s="45"/>
      <c r="GRN361" s="45"/>
      <c r="GRO361" s="45"/>
      <c r="GRP361" s="45"/>
      <c r="GRQ361" s="45"/>
      <c r="GRR361" s="45"/>
      <c r="GRS361" s="45"/>
      <c r="GRT361" s="45"/>
      <c r="GRU361" s="45"/>
      <c r="GRV361" s="45"/>
      <c r="GRW361" s="45"/>
      <c r="GRX361" s="45"/>
      <c r="GRY361" s="45"/>
      <c r="GRZ361" s="45"/>
      <c r="GSA361" s="45"/>
      <c r="GSB361" s="45"/>
      <c r="GSC361" s="45"/>
      <c r="GSD361" s="45"/>
      <c r="GSE361" s="45"/>
      <c r="GSF361" s="45"/>
      <c r="GSG361" s="45"/>
      <c r="GSH361" s="45"/>
      <c r="GSI361" s="45"/>
      <c r="GSJ361" s="45"/>
      <c r="GSK361" s="45"/>
      <c r="GSL361" s="45"/>
      <c r="GSM361" s="45"/>
      <c r="GSN361" s="45"/>
      <c r="GSO361" s="45"/>
      <c r="GSP361" s="45"/>
      <c r="GSQ361" s="45"/>
      <c r="GSR361" s="45"/>
      <c r="GSS361" s="45"/>
      <c r="GST361" s="45"/>
      <c r="GSU361" s="45"/>
      <c r="GSV361" s="45"/>
      <c r="GSW361" s="45"/>
      <c r="GSX361" s="45"/>
      <c r="GSY361" s="45"/>
      <c r="GSZ361" s="45"/>
      <c r="GTA361" s="45"/>
      <c r="GTB361" s="45"/>
      <c r="GTC361" s="45"/>
      <c r="GTD361" s="45"/>
      <c r="GTE361" s="45"/>
      <c r="GTF361" s="45"/>
      <c r="GTG361" s="45"/>
      <c r="GTH361" s="45"/>
      <c r="GTI361" s="45"/>
      <c r="GTJ361" s="45"/>
      <c r="GTK361" s="45"/>
      <c r="GTL361" s="45"/>
      <c r="GTM361" s="45"/>
      <c r="GTN361" s="45"/>
      <c r="GTO361" s="45"/>
      <c r="GTP361" s="45"/>
      <c r="GTQ361" s="45"/>
      <c r="GTR361" s="45"/>
      <c r="GTS361" s="45"/>
      <c r="GTT361" s="45"/>
      <c r="GTU361" s="45"/>
      <c r="GTV361" s="45"/>
      <c r="GTW361" s="45"/>
      <c r="GTX361" s="45"/>
      <c r="GTY361" s="45"/>
      <c r="GTZ361" s="45"/>
      <c r="GUA361" s="45"/>
      <c r="GUB361" s="45"/>
      <c r="GUC361" s="45"/>
      <c r="GUD361" s="45"/>
      <c r="GUE361" s="45"/>
      <c r="GUF361" s="45"/>
      <c r="GUG361" s="45"/>
      <c r="GUH361" s="45"/>
      <c r="GUI361" s="45"/>
      <c r="GUJ361" s="45"/>
      <c r="GUK361" s="45"/>
      <c r="GUL361" s="45"/>
      <c r="GUM361" s="45"/>
      <c r="GUN361" s="45"/>
      <c r="GUO361" s="45"/>
      <c r="GUP361" s="45"/>
      <c r="GUQ361" s="45"/>
      <c r="GUR361" s="45"/>
      <c r="GUS361" s="45"/>
      <c r="GUT361" s="45"/>
      <c r="GUU361" s="45"/>
      <c r="GUV361" s="45"/>
      <c r="GUW361" s="45"/>
      <c r="GUX361" s="45"/>
      <c r="GUY361" s="45"/>
      <c r="GUZ361" s="45"/>
      <c r="GVA361" s="45"/>
      <c r="GVB361" s="45"/>
      <c r="GVC361" s="45"/>
      <c r="GVD361" s="45"/>
      <c r="GVE361" s="45"/>
      <c r="GVF361" s="45"/>
      <c r="GVG361" s="45"/>
      <c r="GVH361" s="45"/>
      <c r="GVI361" s="45"/>
      <c r="GVJ361" s="45"/>
      <c r="GVK361" s="45"/>
      <c r="GVL361" s="45"/>
      <c r="GVM361" s="45"/>
      <c r="GVN361" s="45"/>
      <c r="GVO361" s="45"/>
      <c r="GVP361" s="45"/>
      <c r="GVQ361" s="45"/>
      <c r="GVR361" s="45"/>
      <c r="GVS361" s="45"/>
      <c r="GVT361" s="45"/>
      <c r="GVU361" s="45"/>
      <c r="GVV361" s="45"/>
      <c r="GVW361" s="45"/>
      <c r="GVX361" s="45"/>
      <c r="GVY361" s="45"/>
      <c r="GVZ361" s="45"/>
      <c r="GWA361" s="45"/>
      <c r="GWB361" s="45"/>
      <c r="GWC361" s="45"/>
      <c r="GWD361" s="45"/>
      <c r="GWE361" s="45"/>
      <c r="GWF361" s="45"/>
      <c r="GWG361" s="45"/>
      <c r="GWH361" s="45"/>
      <c r="GWI361" s="45"/>
      <c r="GWJ361" s="45"/>
      <c r="GWK361" s="45"/>
      <c r="GWL361" s="45"/>
      <c r="GWM361" s="45"/>
      <c r="GWN361" s="45"/>
      <c r="GWO361" s="45"/>
      <c r="GWP361" s="45"/>
      <c r="GWQ361" s="45"/>
      <c r="GWR361" s="45"/>
      <c r="GWS361" s="45"/>
      <c r="GWT361" s="45"/>
      <c r="GWU361" s="45"/>
      <c r="GWV361" s="45"/>
      <c r="GWW361" s="45"/>
      <c r="GWX361" s="45"/>
      <c r="GWY361" s="45"/>
      <c r="GWZ361" s="45"/>
      <c r="GXA361" s="45"/>
      <c r="GXB361" s="45"/>
      <c r="GXC361" s="45"/>
      <c r="GXD361" s="45"/>
      <c r="GXE361" s="45"/>
      <c r="GXF361" s="45"/>
      <c r="GXG361" s="45"/>
      <c r="GXH361" s="45"/>
      <c r="GXI361" s="45"/>
      <c r="GXJ361" s="45"/>
      <c r="GXK361" s="45"/>
      <c r="GXL361" s="45"/>
      <c r="GXM361" s="45"/>
      <c r="GXN361" s="45"/>
      <c r="GXO361" s="45"/>
      <c r="GXP361" s="45"/>
      <c r="GXQ361" s="45"/>
      <c r="GXR361" s="45"/>
      <c r="GXS361" s="45"/>
      <c r="GXT361" s="45"/>
      <c r="GXU361" s="45"/>
      <c r="GXV361" s="45"/>
      <c r="GXW361" s="45"/>
      <c r="GXX361" s="45"/>
      <c r="GXY361" s="45"/>
      <c r="GXZ361" s="45"/>
      <c r="GYA361" s="45"/>
      <c r="GYB361" s="45"/>
      <c r="GYC361" s="45"/>
      <c r="GYD361" s="45"/>
      <c r="GYE361" s="45"/>
      <c r="GYF361" s="45"/>
      <c r="GYG361" s="45"/>
      <c r="GYH361" s="45"/>
      <c r="GYI361" s="45"/>
      <c r="GYJ361" s="45"/>
      <c r="GYK361" s="45"/>
      <c r="GYL361" s="45"/>
      <c r="GYM361" s="45"/>
      <c r="GYN361" s="45"/>
      <c r="GYO361" s="45"/>
      <c r="GYP361" s="45"/>
      <c r="GYQ361" s="45"/>
      <c r="GYR361" s="45"/>
      <c r="GYS361" s="45"/>
      <c r="GYT361" s="45"/>
      <c r="GYU361" s="45"/>
      <c r="GYV361" s="45"/>
      <c r="GYW361" s="45"/>
      <c r="GYX361" s="45"/>
      <c r="GYY361" s="45"/>
      <c r="GYZ361" s="45"/>
      <c r="GZA361" s="45"/>
      <c r="GZB361" s="45"/>
      <c r="GZC361" s="45"/>
      <c r="GZD361" s="45"/>
      <c r="GZE361" s="45"/>
      <c r="GZF361" s="45"/>
      <c r="GZG361" s="45"/>
      <c r="GZH361" s="45"/>
      <c r="GZI361" s="45"/>
      <c r="GZJ361" s="45"/>
      <c r="GZK361" s="45"/>
      <c r="GZL361" s="45"/>
      <c r="GZM361" s="45"/>
      <c r="GZN361" s="45"/>
      <c r="GZO361" s="45"/>
      <c r="GZP361" s="45"/>
      <c r="GZQ361" s="45"/>
      <c r="GZR361" s="45"/>
      <c r="GZS361" s="45"/>
      <c r="GZT361" s="45"/>
      <c r="GZU361" s="45"/>
      <c r="GZV361" s="45"/>
      <c r="GZW361" s="45"/>
      <c r="GZX361" s="45"/>
      <c r="GZY361" s="45"/>
      <c r="GZZ361" s="45"/>
      <c r="HAA361" s="45"/>
      <c r="HAB361" s="45"/>
      <c r="HAC361" s="45"/>
      <c r="HAD361" s="45"/>
      <c r="HAE361" s="45"/>
      <c r="HAF361" s="45"/>
      <c r="HAG361" s="45"/>
      <c r="HAH361" s="45"/>
      <c r="HAI361" s="45"/>
      <c r="HAJ361" s="45"/>
      <c r="HAK361" s="45"/>
      <c r="HAL361" s="45"/>
      <c r="HAM361" s="45"/>
      <c r="HAN361" s="45"/>
      <c r="HAO361" s="45"/>
      <c r="HAP361" s="45"/>
      <c r="HAQ361" s="45"/>
      <c r="HAR361" s="45"/>
      <c r="HAS361" s="45"/>
      <c r="HAT361" s="45"/>
      <c r="HAU361" s="45"/>
      <c r="HAV361" s="45"/>
      <c r="HAW361" s="45"/>
      <c r="HAX361" s="45"/>
      <c r="HAY361" s="45"/>
      <c r="HAZ361" s="45"/>
      <c r="HBA361" s="45"/>
      <c r="HBB361" s="45"/>
      <c r="HBC361" s="45"/>
      <c r="HBD361" s="45"/>
      <c r="HBE361" s="45"/>
      <c r="HBF361" s="45"/>
      <c r="HBG361" s="45"/>
      <c r="HBH361" s="45"/>
      <c r="HBI361" s="45"/>
      <c r="HBJ361" s="45"/>
      <c r="HBK361" s="45"/>
      <c r="HBL361" s="45"/>
      <c r="HBM361" s="45"/>
      <c r="HBN361" s="45"/>
      <c r="HBO361" s="45"/>
      <c r="HBP361" s="45"/>
      <c r="HBQ361" s="45"/>
      <c r="HBR361" s="45"/>
      <c r="HBS361" s="45"/>
      <c r="HBT361" s="45"/>
      <c r="HBU361" s="45"/>
      <c r="HBV361" s="45"/>
      <c r="HBW361" s="45"/>
      <c r="HBX361" s="45"/>
      <c r="HBY361" s="45"/>
      <c r="HBZ361" s="45"/>
      <c r="HCA361" s="45"/>
      <c r="HCB361" s="45"/>
      <c r="HCC361" s="45"/>
      <c r="HCD361" s="45"/>
      <c r="HCE361" s="45"/>
      <c r="HCF361" s="45"/>
      <c r="HCG361" s="45"/>
      <c r="HCH361" s="45"/>
      <c r="HCI361" s="45"/>
      <c r="HCJ361" s="45"/>
      <c r="HCK361" s="45"/>
      <c r="HCL361" s="45"/>
      <c r="HCM361" s="45"/>
      <c r="HCN361" s="45"/>
      <c r="HCO361" s="45"/>
      <c r="HCP361" s="45"/>
      <c r="HCQ361" s="45"/>
      <c r="HCR361" s="45"/>
      <c r="HCS361" s="45"/>
      <c r="HCT361" s="45"/>
      <c r="HCU361" s="45"/>
      <c r="HCV361" s="45"/>
      <c r="HCW361" s="45"/>
      <c r="HCX361" s="45"/>
      <c r="HCY361" s="45"/>
      <c r="HCZ361" s="45"/>
      <c r="HDA361" s="45"/>
      <c r="HDB361" s="45"/>
      <c r="HDC361" s="45"/>
      <c r="HDD361" s="45"/>
      <c r="HDE361" s="45"/>
      <c r="HDF361" s="45"/>
      <c r="HDG361" s="45"/>
      <c r="HDH361" s="45"/>
      <c r="HDI361" s="45"/>
      <c r="HDJ361" s="45"/>
      <c r="HDK361" s="45"/>
      <c r="HDL361" s="45"/>
      <c r="HDM361" s="45"/>
      <c r="HDN361" s="45"/>
      <c r="HDO361" s="45"/>
      <c r="HDP361" s="45"/>
      <c r="HDQ361" s="45"/>
      <c r="HDR361" s="45"/>
      <c r="HDS361" s="45"/>
      <c r="HDT361" s="45"/>
      <c r="HDU361" s="45"/>
      <c r="HDV361" s="45"/>
      <c r="HDW361" s="45"/>
      <c r="HDX361" s="45"/>
      <c r="HDY361" s="45"/>
      <c r="HDZ361" s="45"/>
      <c r="HEA361" s="45"/>
      <c r="HEB361" s="45"/>
      <c r="HEC361" s="45"/>
      <c r="HED361" s="45"/>
      <c r="HEE361" s="45"/>
      <c r="HEF361" s="45"/>
      <c r="HEG361" s="45"/>
      <c r="HEH361" s="45"/>
      <c r="HEI361" s="45"/>
      <c r="HEJ361" s="45"/>
      <c r="HEK361" s="45"/>
      <c r="HEL361" s="45"/>
      <c r="HEM361" s="45"/>
      <c r="HEN361" s="45"/>
      <c r="HEO361" s="45"/>
      <c r="HEP361" s="45"/>
      <c r="HEQ361" s="45"/>
      <c r="HER361" s="45"/>
      <c r="HES361" s="45"/>
      <c r="HET361" s="45"/>
      <c r="HEU361" s="45"/>
      <c r="HEV361" s="45"/>
      <c r="HEW361" s="45"/>
      <c r="HEX361" s="45"/>
      <c r="HEY361" s="45"/>
      <c r="HEZ361" s="45"/>
      <c r="HFA361" s="45"/>
      <c r="HFB361" s="45"/>
      <c r="HFC361" s="45"/>
      <c r="HFD361" s="45"/>
      <c r="HFE361" s="45"/>
      <c r="HFF361" s="45"/>
      <c r="HFG361" s="45"/>
      <c r="HFH361" s="45"/>
      <c r="HFI361" s="45"/>
      <c r="HFJ361" s="45"/>
      <c r="HFK361" s="45"/>
      <c r="HFL361" s="45"/>
      <c r="HFM361" s="45"/>
      <c r="HFN361" s="45"/>
      <c r="HFO361" s="45"/>
      <c r="HFP361" s="45"/>
      <c r="HFQ361" s="45"/>
      <c r="HFR361" s="45"/>
      <c r="HFS361" s="45"/>
      <c r="HFT361" s="45"/>
      <c r="HFU361" s="45"/>
      <c r="HFV361" s="45"/>
      <c r="HFW361" s="45"/>
      <c r="HFX361" s="45"/>
      <c r="HFY361" s="45"/>
      <c r="HFZ361" s="45"/>
      <c r="HGA361" s="45"/>
      <c r="HGB361" s="45"/>
      <c r="HGC361" s="45"/>
      <c r="HGD361" s="45"/>
      <c r="HGE361" s="45"/>
      <c r="HGF361" s="45"/>
      <c r="HGG361" s="45"/>
      <c r="HGH361" s="45"/>
      <c r="HGI361" s="45"/>
      <c r="HGJ361" s="45"/>
      <c r="HGK361" s="45"/>
      <c r="HGL361" s="45"/>
      <c r="HGM361" s="45"/>
      <c r="HGN361" s="45"/>
      <c r="HGO361" s="45"/>
      <c r="HGP361" s="45"/>
      <c r="HGQ361" s="45"/>
      <c r="HGR361" s="45"/>
      <c r="HGS361" s="45"/>
      <c r="HGT361" s="45"/>
      <c r="HGU361" s="45"/>
      <c r="HGV361" s="45"/>
      <c r="HGW361" s="45"/>
      <c r="HGX361" s="45"/>
      <c r="HGY361" s="45"/>
      <c r="HGZ361" s="45"/>
      <c r="HHA361" s="45"/>
      <c r="HHB361" s="45"/>
      <c r="HHC361" s="45"/>
      <c r="HHD361" s="45"/>
      <c r="HHE361" s="45"/>
      <c r="HHF361" s="45"/>
      <c r="HHG361" s="45"/>
      <c r="HHH361" s="45"/>
      <c r="HHI361" s="45"/>
      <c r="HHJ361" s="45"/>
      <c r="HHK361" s="45"/>
      <c r="HHL361" s="45"/>
      <c r="HHM361" s="45"/>
      <c r="HHN361" s="45"/>
      <c r="HHO361" s="45"/>
      <c r="HHP361" s="45"/>
      <c r="HHQ361" s="45"/>
      <c r="HHR361" s="45"/>
      <c r="HHS361" s="45"/>
      <c r="HHT361" s="45"/>
      <c r="HHU361" s="45"/>
      <c r="HHV361" s="45"/>
      <c r="HHW361" s="45"/>
      <c r="HHX361" s="45"/>
      <c r="HHY361" s="45"/>
      <c r="HHZ361" s="45"/>
      <c r="HIA361" s="45"/>
      <c r="HIB361" s="45"/>
      <c r="HIC361" s="45"/>
      <c r="HID361" s="45"/>
      <c r="HIE361" s="45"/>
      <c r="HIF361" s="45"/>
      <c r="HIG361" s="45"/>
      <c r="HIH361" s="45"/>
      <c r="HII361" s="45"/>
      <c r="HIJ361" s="45"/>
      <c r="HIK361" s="45"/>
      <c r="HIL361" s="45"/>
      <c r="HIM361" s="45"/>
      <c r="HIN361" s="45"/>
      <c r="HIO361" s="45"/>
      <c r="HIP361" s="45"/>
      <c r="HIQ361" s="45"/>
      <c r="HIR361" s="45"/>
      <c r="HIS361" s="45"/>
      <c r="HIT361" s="45"/>
      <c r="HIU361" s="45"/>
      <c r="HIV361" s="45"/>
      <c r="HIW361" s="45"/>
      <c r="HIX361" s="45"/>
      <c r="HIY361" s="45"/>
      <c r="HIZ361" s="45"/>
      <c r="HJA361" s="45"/>
      <c r="HJB361" s="45"/>
      <c r="HJC361" s="45"/>
      <c r="HJD361" s="45"/>
      <c r="HJE361" s="45"/>
      <c r="HJF361" s="45"/>
      <c r="HJG361" s="45"/>
      <c r="HJH361" s="45"/>
      <c r="HJI361" s="45"/>
      <c r="HJJ361" s="45"/>
      <c r="HJK361" s="45"/>
      <c r="HJL361" s="45"/>
      <c r="HJM361" s="45"/>
      <c r="HJN361" s="45"/>
      <c r="HJO361" s="45"/>
      <c r="HJP361" s="45"/>
      <c r="HJQ361" s="45"/>
      <c r="HJR361" s="45"/>
      <c r="HJS361" s="45"/>
      <c r="HJT361" s="45"/>
      <c r="HJU361" s="45"/>
      <c r="HJV361" s="45"/>
      <c r="HJW361" s="45"/>
      <c r="HJX361" s="45"/>
      <c r="HJY361" s="45"/>
      <c r="HJZ361" s="45"/>
      <c r="HKA361" s="45"/>
      <c r="HKB361" s="45"/>
      <c r="HKC361" s="45"/>
      <c r="HKD361" s="45"/>
      <c r="HKE361" s="45"/>
      <c r="HKF361" s="45"/>
      <c r="HKG361" s="45"/>
      <c r="HKH361" s="45"/>
      <c r="HKI361" s="45"/>
      <c r="HKJ361" s="45"/>
      <c r="HKK361" s="45"/>
      <c r="HKL361" s="45"/>
      <c r="HKM361" s="45"/>
      <c r="HKN361" s="45"/>
      <c r="HKO361" s="45"/>
      <c r="HKP361" s="45"/>
      <c r="HKQ361" s="45"/>
      <c r="HKR361" s="45"/>
      <c r="HKS361" s="45"/>
      <c r="HKT361" s="45"/>
      <c r="HKU361" s="45"/>
      <c r="HKV361" s="45"/>
      <c r="HKW361" s="45"/>
      <c r="HKX361" s="45"/>
      <c r="HKY361" s="45"/>
      <c r="HKZ361" s="45"/>
      <c r="HLA361" s="45"/>
      <c r="HLB361" s="45"/>
      <c r="HLC361" s="45"/>
      <c r="HLD361" s="45"/>
      <c r="HLE361" s="45"/>
      <c r="HLF361" s="45"/>
      <c r="HLG361" s="45"/>
      <c r="HLH361" s="45"/>
      <c r="HLI361" s="45"/>
      <c r="HLJ361" s="45"/>
      <c r="HLK361" s="45"/>
      <c r="HLL361" s="45"/>
      <c r="HLM361" s="45"/>
      <c r="HLN361" s="45"/>
      <c r="HLO361" s="45"/>
      <c r="HLP361" s="45"/>
      <c r="HLQ361" s="45"/>
      <c r="HLR361" s="45"/>
      <c r="HLS361" s="45"/>
      <c r="HLT361" s="45"/>
      <c r="HLU361" s="45"/>
      <c r="HLV361" s="45"/>
      <c r="HLW361" s="45"/>
      <c r="HLX361" s="45"/>
      <c r="HLY361" s="45"/>
      <c r="HLZ361" s="45"/>
      <c r="HMA361" s="45"/>
      <c r="HMB361" s="45"/>
      <c r="HMC361" s="45"/>
      <c r="HMD361" s="45"/>
      <c r="HME361" s="45"/>
      <c r="HMF361" s="45"/>
      <c r="HMG361" s="45"/>
      <c r="HMH361" s="45"/>
      <c r="HMI361" s="45"/>
      <c r="HMJ361" s="45"/>
      <c r="HMK361" s="45"/>
      <c r="HML361" s="45"/>
      <c r="HMM361" s="45"/>
      <c r="HMN361" s="45"/>
      <c r="HMO361" s="45"/>
      <c r="HMP361" s="45"/>
      <c r="HMQ361" s="45"/>
      <c r="HMR361" s="45"/>
      <c r="HMS361" s="45"/>
      <c r="HMT361" s="45"/>
      <c r="HMU361" s="45"/>
      <c r="HMV361" s="45"/>
      <c r="HMW361" s="45"/>
      <c r="HMX361" s="45"/>
      <c r="HMY361" s="45"/>
      <c r="HMZ361" s="45"/>
      <c r="HNA361" s="45"/>
      <c r="HNB361" s="45"/>
      <c r="HNC361" s="45"/>
      <c r="HND361" s="45"/>
      <c r="HNE361" s="45"/>
      <c r="HNF361" s="45"/>
      <c r="HNG361" s="45"/>
      <c r="HNH361" s="45"/>
      <c r="HNI361" s="45"/>
      <c r="HNJ361" s="45"/>
      <c r="HNK361" s="45"/>
      <c r="HNL361" s="45"/>
      <c r="HNM361" s="45"/>
      <c r="HNN361" s="45"/>
      <c r="HNO361" s="45"/>
      <c r="HNP361" s="45"/>
      <c r="HNQ361" s="45"/>
      <c r="HNR361" s="45"/>
      <c r="HNS361" s="45"/>
      <c r="HNT361" s="45"/>
      <c r="HNU361" s="45"/>
      <c r="HNV361" s="45"/>
      <c r="HNW361" s="45"/>
      <c r="HNX361" s="45"/>
      <c r="HNY361" s="45"/>
      <c r="HNZ361" s="45"/>
      <c r="HOA361" s="45"/>
      <c r="HOB361" s="45"/>
      <c r="HOC361" s="45"/>
      <c r="HOD361" s="45"/>
      <c r="HOE361" s="45"/>
      <c r="HOF361" s="45"/>
      <c r="HOG361" s="45"/>
      <c r="HOH361" s="45"/>
      <c r="HOI361" s="45"/>
      <c r="HOJ361" s="45"/>
      <c r="HOK361" s="45"/>
      <c r="HOL361" s="45"/>
      <c r="HOM361" s="45"/>
      <c r="HON361" s="45"/>
      <c r="HOO361" s="45"/>
      <c r="HOP361" s="45"/>
      <c r="HOQ361" s="45"/>
      <c r="HOR361" s="45"/>
      <c r="HOS361" s="45"/>
      <c r="HOT361" s="45"/>
      <c r="HOU361" s="45"/>
      <c r="HOV361" s="45"/>
      <c r="HOW361" s="45"/>
      <c r="HOX361" s="45"/>
      <c r="HOY361" s="45"/>
      <c r="HOZ361" s="45"/>
      <c r="HPA361" s="45"/>
      <c r="HPB361" s="45"/>
      <c r="HPC361" s="45"/>
      <c r="HPD361" s="45"/>
      <c r="HPE361" s="45"/>
      <c r="HPF361" s="45"/>
      <c r="HPG361" s="45"/>
      <c r="HPH361" s="45"/>
      <c r="HPI361" s="45"/>
      <c r="HPJ361" s="45"/>
      <c r="HPK361" s="45"/>
      <c r="HPL361" s="45"/>
      <c r="HPM361" s="45"/>
      <c r="HPN361" s="45"/>
      <c r="HPO361" s="45"/>
      <c r="HPP361" s="45"/>
      <c r="HPQ361" s="45"/>
      <c r="HPR361" s="45"/>
      <c r="HPS361" s="45"/>
      <c r="HPT361" s="45"/>
      <c r="HPU361" s="45"/>
      <c r="HPV361" s="45"/>
      <c r="HPW361" s="45"/>
      <c r="HPX361" s="45"/>
      <c r="HPY361" s="45"/>
      <c r="HPZ361" s="45"/>
      <c r="HQA361" s="45"/>
      <c r="HQB361" s="45"/>
      <c r="HQC361" s="45"/>
      <c r="HQD361" s="45"/>
      <c r="HQE361" s="45"/>
      <c r="HQF361" s="45"/>
      <c r="HQG361" s="45"/>
      <c r="HQH361" s="45"/>
      <c r="HQI361" s="45"/>
      <c r="HQJ361" s="45"/>
      <c r="HQK361" s="45"/>
      <c r="HQL361" s="45"/>
      <c r="HQM361" s="45"/>
      <c r="HQN361" s="45"/>
      <c r="HQO361" s="45"/>
      <c r="HQP361" s="45"/>
      <c r="HQQ361" s="45"/>
      <c r="HQR361" s="45"/>
      <c r="HQS361" s="45"/>
      <c r="HQT361" s="45"/>
      <c r="HQU361" s="45"/>
      <c r="HQV361" s="45"/>
      <c r="HQW361" s="45"/>
      <c r="HQX361" s="45"/>
      <c r="HQY361" s="45"/>
      <c r="HQZ361" s="45"/>
      <c r="HRA361" s="45"/>
      <c r="HRB361" s="45"/>
      <c r="HRC361" s="45"/>
      <c r="HRD361" s="45"/>
      <c r="HRE361" s="45"/>
      <c r="HRF361" s="45"/>
      <c r="HRG361" s="45"/>
      <c r="HRH361" s="45"/>
      <c r="HRI361" s="45"/>
      <c r="HRJ361" s="45"/>
      <c r="HRK361" s="45"/>
      <c r="HRL361" s="45"/>
      <c r="HRM361" s="45"/>
      <c r="HRN361" s="45"/>
      <c r="HRO361" s="45"/>
      <c r="HRP361" s="45"/>
      <c r="HRQ361" s="45"/>
      <c r="HRR361" s="45"/>
      <c r="HRS361" s="45"/>
      <c r="HRT361" s="45"/>
      <c r="HRU361" s="45"/>
      <c r="HRV361" s="45"/>
      <c r="HRW361" s="45"/>
      <c r="HRX361" s="45"/>
      <c r="HRY361" s="45"/>
      <c r="HRZ361" s="45"/>
      <c r="HSA361" s="45"/>
      <c r="HSB361" s="45"/>
      <c r="HSC361" s="45"/>
      <c r="HSD361" s="45"/>
      <c r="HSE361" s="45"/>
      <c r="HSF361" s="45"/>
      <c r="HSG361" s="45"/>
      <c r="HSH361" s="45"/>
      <c r="HSI361" s="45"/>
      <c r="HSJ361" s="45"/>
      <c r="HSK361" s="45"/>
      <c r="HSL361" s="45"/>
      <c r="HSM361" s="45"/>
      <c r="HSN361" s="45"/>
      <c r="HSO361" s="45"/>
      <c r="HSP361" s="45"/>
      <c r="HSQ361" s="45"/>
      <c r="HSR361" s="45"/>
      <c r="HSS361" s="45"/>
      <c r="HST361" s="45"/>
      <c r="HSU361" s="45"/>
      <c r="HSV361" s="45"/>
      <c r="HSW361" s="45"/>
      <c r="HSX361" s="45"/>
      <c r="HSY361" s="45"/>
      <c r="HSZ361" s="45"/>
      <c r="HTA361" s="45"/>
      <c r="HTB361" s="45"/>
      <c r="HTC361" s="45"/>
      <c r="HTD361" s="45"/>
      <c r="HTE361" s="45"/>
      <c r="HTF361" s="45"/>
      <c r="HTG361" s="45"/>
      <c r="HTH361" s="45"/>
      <c r="HTI361" s="45"/>
      <c r="HTJ361" s="45"/>
      <c r="HTK361" s="45"/>
      <c r="HTL361" s="45"/>
      <c r="HTM361" s="45"/>
      <c r="HTN361" s="45"/>
      <c r="HTO361" s="45"/>
      <c r="HTP361" s="45"/>
      <c r="HTQ361" s="45"/>
      <c r="HTR361" s="45"/>
      <c r="HTS361" s="45"/>
      <c r="HTT361" s="45"/>
      <c r="HTU361" s="45"/>
      <c r="HTV361" s="45"/>
      <c r="HTW361" s="45"/>
      <c r="HTX361" s="45"/>
      <c r="HTY361" s="45"/>
      <c r="HTZ361" s="45"/>
      <c r="HUA361" s="45"/>
      <c r="HUB361" s="45"/>
      <c r="HUC361" s="45"/>
      <c r="HUD361" s="45"/>
      <c r="HUE361" s="45"/>
      <c r="HUF361" s="45"/>
      <c r="HUG361" s="45"/>
      <c r="HUH361" s="45"/>
      <c r="HUI361" s="45"/>
      <c r="HUJ361" s="45"/>
      <c r="HUK361" s="45"/>
      <c r="HUL361" s="45"/>
      <c r="HUM361" s="45"/>
      <c r="HUN361" s="45"/>
      <c r="HUO361" s="45"/>
      <c r="HUP361" s="45"/>
      <c r="HUQ361" s="45"/>
      <c r="HUR361" s="45"/>
      <c r="HUS361" s="45"/>
      <c r="HUT361" s="45"/>
      <c r="HUU361" s="45"/>
      <c r="HUV361" s="45"/>
      <c r="HUW361" s="45"/>
      <c r="HUX361" s="45"/>
      <c r="HUY361" s="45"/>
      <c r="HUZ361" s="45"/>
      <c r="HVA361" s="45"/>
      <c r="HVB361" s="45"/>
      <c r="HVC361" s="45"/>
      <c r="HVD361" s="45"/>
      <c r="HVE361" s="45"/>
      <c r="HVF361" s="45"/>
      <c r="HVG361" s="45"/>
      <c r="HVH361" s="45"/>
      <c r="HVI361" s="45"/>
      <c r="HVJ361" s="45"/>
      <c r="HVK361" s="45"/>
      <c r="HVL361" s="45"/>
      <c r="HVM361" s="45"/>
      <c r="HVN361" s="45"/>
      <c r="HVO361" s="45"/>
      <c r="HVP361" s="45"/>
      <c r="HVQ361" s="45"/>
      <c r="HVR361" s="45"/>
      <c r="HVS361" s="45"/>
      <c r="HVT361" s="45"/>
      <c r="HVU361" s="45"/>
      <c r="HVV361" s="45"/>
      <c r="HVW361" s="45"/>
      <c r="HVX361" s="45"/>
      <c r="HVY361" s="45"/>
      <c r="HVZ361" s="45"/>
      <c r="HWA361" s="45"/>
      <c r="HWB361" s="45"/>
      <c r="HWC361" s="45"/>
      <c r="HWD361" s="45"/>
      <c r="HWE361" s="45"/>
      <c r="HWF361" s="45"/>
      <c r="HWG361" s="45"/>
      <c r="HWH361" s="45"/>
      <c r="HWI361" s="45"/>
      <c r="HWJ361" s="45"/>
      <c r="HWK361" s="45"/>
      <c r="HWL361" s="45"/>
      <c r="HWM361" s="45"/>
      <c r="HWN361" s="45"/>
      <c r="HWO361" s="45"/>
      <c r="HWP361" s="45"/>
      <c r="HWQ361" s="45"/>
      <c r="HWR361" s="45"/>
      <c r="HWS361" s="45"/>
      <c r="HWT361" s="45"/>
      <c r="HWU361" s="45"/>
      <c r="HWV361" s="45"/>
      <c r="HWW361" s="45"/>
      <c r="HWX361" s="45"/>
      <c r="HWY361" s="45"/>
      <c r="HWZ361" s="45"/>
      <c r="HXA361" s="45"/>
      <c r="HXB361" s="45"/>
      <c r="HXC361" s="45"/>
      <c r="HXD361" s="45"/>
      <c r="HXE361" s="45"/>
      <c r="HXF361" s="45"/>
      <c r="HXG361" s="45"/>
      <c r="HXH361" s="45"/>
      <c r="HXI361" s="45"/>
      <c r="HXJ361" s="45"/>
      <c r="HXK361" s="45"/>
      <c r="HXL361" s="45"/>
      <c r="HXM361" s="45"/>
      <c r="HXN361" s="45"/>
      <c r="HXO361" s="45"/>
      <c r="HXP361" s="45"/>
      <c r="HXQ361" s="45"/>
      <c r="HXR361" s="45"/>
      <c r="HXS361" s="45"/>
      <c r="HXT361" s="45"/>
      <c r="HXU361" s="45"/>
      <c r="HXV361" s="45"/>
      <c r="HXW361" s="45"/>
      <c r="HXX361" s="45"/>
      <c r="HXY361" s="45"/>
      <c r="HXZ361" s="45"/>
      <c r="HYA361" s="45"/>
      <c r="HYB361" s="45"/>
      <c r="HYC361" s="45"/>
      <c r="HYD361" s="45"/>
      <c r="HYE361" s="45"/>
      <c r="HYF361" s="45"/>
      <c r="HYG361" s="45"/>
      <c r="HYH361" s="45"/>
      <c r="HYI361" s="45"/>
      <c r="HYJ361" s="45"/>
      <c r="HYK361" s="45"/>
      <c r="HYL361" s="45"/>
      <c r="HYM361" s="45"/>
      <c r="HYN361" s="45"/>
      <c r="HYO361" s="45"/>
      <c r="HYP361" s="45"/>
      <c r="HYQ361" s="45"/>
      <c r="HYR361" s="45"/>
      <c r="HYS361" s="45"/>
      <c r="HYT361" s="45"/>
      <c r="HYU361" s="45"/>
      <c r="HYV361" s="45"/>
      <c r="HYW361" s="45"/>
      <c r="HYX361" s="45"/>
      <c r="HYY361" s="45"/>
      <c r="HYZ361" s="45"/>
      <c r="HZA361" s="45"/>
      <c r="HZB361" s="45"/>
      <c r="HZC361" s="45"/>
      <c r="HZD361" s="45"/>
      <c r="HZE361" s="45"/>
      <c r="HZF361" s="45"/>
      <c r="HZG361" s="45"/>
      <c r="HZH361" s="45"/>
      <c r="HZI361" s="45"/>
      <c r="HZJ361" s="45"/>
      <c r="HZK361" s="45"/>
      <c r="HZL361" s="45"/>
      <c r="HZM361" s="45"/>
      <c r="HZN361" s="45"/>
      <c r="HZO361" s="45"/>
      <c r="HZP361" s="45"/>
      <c r="HZQ361" s="45"/>
      <c r="HZR361" s="45"/>
      <c r="HZS361" s="45"/>
      <c r="HZT361" s="45"/>
      <c r="HZU361" s="45"/>
      <c r="HZV361" s="45"/>
      <c r="HZW361" s="45"/>
      <c r="HZX361" s="45"/>
      <c r="HZY361" s="45"/>
      <c r="HZZ361" s="45"/>
      <c r="IAA361" s="45"/>
      <c r="IAB361" s="45"/>
      <c r="IAC361" s="45"/>
      <c r="IAD361" s="45"/>
      <c r="IAE361" s="45"/>
      <c r="IAF361" s="45"/>
      <c r="IAG361" s="45"/>
      <c r="IAH361" s="45"/>
      <c r="IAI361" s="45"/>
      <c r="IAJ361" s="45"/>
      <c r="IAK361" s="45"/>
      <c r="IAL361" s="45"/>
      <c r="IAM361" s="45"/>
      <c r="IAN361" s="45"/>
      <c r="IAO361" s="45"/>
      <c r="IAP361" s="45"/>
      <c r="IAQ361" s="45"/>
      <c r="IAR361" s="45"/>
      <c r="IAS361" s="45"/>
      <c r="IAT361" s="45"/>
      <c r="IAU361" s="45"/>
      <c r="IAV361" s="45"/>
      <c r="IAW361" s="45"/>
      <c r="IAX361" s="45"/>
      <c r="IAY361" s="45"/>
      <c r="IAZ361" s="45"/>
      <c r="IBA361" s="45"/>
      <c r="IBB361" s="45"/>
      <c r="IBC361" s="45"/>
      <c r="IBD361" s="45"/>
      <c r="IBE361" s="45"/>
      <c r="IBF361" s="45"/>
      <c r="IBG361" s="45"/>
      <c r="IBH361" s="45"/>
      <c r="IBI361" s="45"/>
      <c r="IBJ361" s="45"/>
      <c r="IBK361" s="45"/>
      <c r="IBL361" s="45"/>
      <c r="IBM361" s="45"/>
      <c r="IBN361" s="45"/>
      <c r="IBO361" s="45"/>
      <c r="IBP361" s="45"/>
      <c r="IBQ361" s="45"/>
      <c r="IBR361" s="45"/>
      <c r="IBS361" s="45"/>
      <c r="IBT361" s="45"/>
      <c r="IBU361" s="45"/>
      <c r="IBV361" s="45"/>
      <c r="IBW361" s="45"/>
      <c r="IBX361" s="45"/>
      <c r="IBY361" s="45"/>
      <c r="IBZ361" s="45"/>
      <c r="ICA361" s="45"/>
      <c r="ICB361" s="45"/>
      <c r="ICC361" s="45"/>
      <c r="ICD361" s="45"/>
      <c r="ICE361" s="45"/>
      <c r="ICF361" s="45"/>
      <c r="ICG361" s="45"/>
      <c r="ICH361" s="45"/>
      <c r="ICI361" s="45"/>
      <c r="ICJ361" s="45"/>
      <c r="ICK361" s="45"/>
      <c r="ICL361" s="45"/>
      <c r="ICM361" s="45"/>
      <c r="ICN361" s="45"/>
      <c r="ICO361" s="45"/>
      <c r="ICP361" s="45"/>
      <c r="ICQ361" s="45"/>
      <c r="ICR361" s="45"/>
      <c r="ICS361" s="45"/>
      <c r="ICT361" s="45"/>
      <c r="ICU361" s="45"/>
      <c r="ICV361" s="45"/>
      <c r="ICW361" s="45"/>
      <c r="ICX361" s="45"/>
      <c r="ICY361" s="45"/>
      <c r="ICZ361" s="45"/>
      <c r="IDA361" s="45"/>
      <c r="IDB361" s="45"/>
      <c r="IDC361" s="45"/>
      <c r="IDD361" s="45"/>
      <c r="IDE361" s="45"/>
      <c r="IDF361" s="45"/>
      <c r="IDG361" s="45"/>
      <c r="IDH361" s="45"/>
      <c r="IDI361" s="45"/>
      <c r="IDJ361" s="45"/>
      <c r="IDK361" s="45"/>
      <c r="IDL361" s="45"/>
      <c r="IDM361" s="45"/>
      <c r="IDN361" s="45"/>
      <c r="IDO361" s="45"/>
      <c r="IDP361" s="45"/>
      <c r="IDQ361" s="45"/>
      <c r="IDR361" s="45"/>
      <c r="IDS361" s="45"/>
      <c r="IDT361" s="45"/>
      <c r="IDU361" s="45"/>
      <c r="IDV361" s="45"/>
      <c r="IDW361" s="45"/>
      <c r="IDX361" s="45"/>
      <c r="IDY361" s="45"/>
      <c r="IDZ361" s="45"/>
      <c r="IEA361" s="45"/>
      <c r="IEB361" s="45"/>
      <c r="IEC361" s="45"/>
      <c r="IED361" s="45"/>
      <c r="IEE361" s="45"/>
      <c r="IEF361" s="45"/>
      <c r="IEG361" s="45"/>
      <c r="IEH361" s="45"/>
      <c r="IEI361" s="45"/>
      <c r="IEJ361" s="45"/>
      <c r="IEK361" s="45"/>
      <c r="IEL361" s="45"/>
      <c r="IEM361" s="45"/>
      <c r="IEN361" s="45"/>
      <c r="IEO361" s="45"/>
      <c r="IEP361" s="45"/>
      <c r="IEQ361" s="45"/>
      <c r="IER361" s="45"/>
      <c r="IES361" s="45"/>
      <c r="IET361" s="45"/>
      <c r="IEU361" s="45"/>
      <c r="IEV361" s="45"/>
      <c r="IEW361" s="45"/>
      <c r="IEX361" s="45"/>
      <c r="IEY361" s="45"/>
      <c r="IEZ361" s="45"/>
      <c r="IFA361" s="45"/>
      <c r="IFB361" s="45"/>
      <c r="IFC361" s="45"/>
      <c r="IFD361" s="45"/>
      <c r="IFE361" s="45"/>
      <c r="IFF361" s="45"/>
      <c r="IFG361" s="45"/>
      <c r="IFH361" s="45"/>
      <c r="IFI361" s="45"/>
      <c r="IFJ361" s="45"/>
      <c r="IFK361" s="45"/>
      <c r="IFL361" s="45"/>
      <c r="IFM361" s="45"/>
      <c r="IFN361" s="45"/>
      <c r="IFO361" s="45"/>
      <c r="IFP361" s="45"/>
      <c r="IFQ361" s="45"/>
      <c r="IFR361" s="45"/>
      <c r="IFS361" s="45"/>
      <c r="IFT361" s="45"/>
      <c r="IFU361" s="45"/>
      <c r="IFV361" s="45"/>
      <c r="IFW361" s="45"/>
      <c r="IFX361" s="45"/>
      <c r="IFY361" s="45"/>
      <c r="IFZ361" s="45"/>
      <c r="IGA361" s="45"/>
      <c r="IGB361" s="45"/>
      <c r="IGC361" s="45"/>
      <c r="IGD361" s="45"/>
      <c r="IGE361" s="45"/>
      <c r="IGF361" s="45"/>
      <c r="IGG361" s="45"/>
      <c r="IGH361" s="45"/>
      <c r="IGI361" s="45"/>
      <c r="IGJ361" s="45"/>
      <c r="IGK361" s="45"/>
      <c r="IGL361" s="45"/>
      <c r="IGM361" s="45"/>
      <c r="IGN361" s="45"/>
      <c r="IGO361" s="45"/>
      <c r="IGP361" s="45"/>
      <c r="IGQ361" s="45"/>
      <c r="IGR361" s="45"/>
      <c r="IGS361" s="45"/>
      <c r="IGT361" s="45"/>
      <c r="IGU361" s="45"/>
      <c r="IGV361" s="45"/>
      <c r="IGW361" s="45"/>
      <c r="IGX361" s="45"/>
      <c r="IGY361" s="45"/>
      <c r="IGZ361" s="45"/>
      <c r="IHA361" s="45"/>
      <c r="IHB361" s="45"/>
      <c r="IHC361" s="45"/>
      <c r="IHD361" s="45"/>
      <c r="IHE361" s="45"/>
      <c r="IHF361" s="45"/>
      <c r="IHG361" s="45"/>
      <c r="IHH361" s="45"/>
      <c r="IHI361" s="45"/>
      <c r="IHJ361" s="45"/>
      <c r="IHK361" s="45"/>
      <c r="IHL361" s="45"/>
      <c r="IHM361" s="45"/>
      <c r="IHN361" s="45"/>
      <c r="IHO361" s="45"/>
      <c r="IHP361" s="45"/>
      <c r="IHQ361" s="45"/>
      <c r="IHR361" s="45"/>
      <c r="IHS361" s="45"/>
      <c r="IHT361" s="45"/>
      <c r="IHU361" s="45"/>
      <c r="IHV361" s="45"/>
      <c r="IHW361" s="45"/>
      <c r="IHX361" s="45"/>
      <c r="IHY361" s="45"/>
      <c r="IHZ361" s="45"/>
      <c r="IIA361" s="45"/>
      <c r="IIB361" s="45"/>
      <c r="IIC361" s="45"/>
      <c r="IID361" s="45"/>
      <c r="IIE361" s="45"/>
      <c r="IIF361" s="45"/>
      <c r="IIG361" s="45"/>
      <c r="IIH361" s="45"/>
      <c r="III361" s="45"/>
      <c r="IIJ361" s="45"/>
      <c r="IIK361" s="45"/>
      <c r="IIL361" s="45"/>
      <c r="IIM361" s="45"/>
      <c r="IIN361" s="45"/>
      <c r="IIO361" s="45"/>
      <c r="IIP361" s="45"/>
      <c r="IIQ361" s="45"/>
      <c r="IIR361" s="45"/>
      <c r="IIS361" s="45"/>
      <c r="IIT361" s="45"/>
      <c r="IIU361" s="45"/>
      <c r="IIV361" s="45"/>
      <c r="IIW361" s="45"/>
      <c r="IIX361" s="45"/>
      <c r="IIY361" s="45"/>
      <c r="IIZ361" s="45"/>
      <c r="IJA361" s="45"/>
      <c r="IJB361" s="45"/>
      <c r="IJC361" s="45"/>
      <c r="IJD361" s="45"/>
      <c r="IJE361" s="45"/>
      <c r="IJF361" s="45"/>
      <c r="IJG361" s="45"/>
      <c r="IJH361" s="45"/>
      <c r="IJI361" s="45"/>
      <c r="IJJ361" s="45"/>
      <c r="IJK361" s="45"/>
      <c r="IJL361" s="45"/>
      <c r="IJM361" s="45"/>
      <c r="IJN361" s="45"/>
      <c r="IJO361" s="45"/>
      <c r="IJP361" s="45"/>
      <c r="IJQ361" s="45"/>
      <c r="IJR361" s="45"/>
      <c r="IJS361" s="45"/>
      <c r="IJT361" s="45"/>
      <c r="IJU361" s="45"/>
      <c r="IJV361" s="45"/>
      <c r="IJW361" s="45"/>
      <c r="IJX361" s="45"/>
      <c r="IJY361" s="45"/>
      <c r="IJZ361" s="45"/>
      <c r="IKA361" s="45"/>
      <c r="IKB361" s="45"/>
      <c r="IKC361" s="45"/>
      <c r="IKD361" s="45"/>
      <c r="IKE361" s="45"/>
      <c r="IKF361" s="45"/>
      <c r="IKG361" s="45"/>
      <c r="IKH361" s="45"/>
      <c r="IKI361" s="45"/>
      <c r="IKJ361" s="45"/>
      <c r="IKK361" s="45"/>
      <c r="IKL361" s="45"/>
      <c r="IKM361" s="45"/>
      <c r="IKN361" s="45"/>
      <c r="IKO361" s="45"/>
      <c r="IKP361" s="45"/>
      <c r="IKQ361" s="45"/>
      <c r="IKR361" s="45"/>
      <c r="IKS361" s="45"/>
      <c r="IKT361" s="45"/>
      <c r="IKU361" s="45"/>
      <c r="IKV361" s="45"/>
      <c r="IKW361" s="45"/>
      <c r="IKX361" s="45"/>
      <c r="IKY361" s="45"/>
      <c r="IKZ361" s="45"/>
      <c r="ILA361" s="45"/>
      <c r="ILB361" s="45"/>
      <c r="ILC361" s="45"/>
      <c r="ILD361" s="45"/>
      <c r="ILE361" s="45"/>
      <c r="ILF361" s="45"/>
      <c r="ILG361" s="45"/>
      <c r="ILH361" s="45"/>
      <c r="ILI361" s="45"/>
      <c r="ILJ361" s="45"/>
      <c r="ILK361" s="45"/>
      <c r="ILL361" s="45"/>
      <c r="ILM361" s="45"/>
      <c r="ILN361" s="45"/>
      <c r="ILO361" s="45"/>
      <c r="ILP361" s="45"/>
      <c r="ILQ361" s="45"/>
      <c r="ILR361" s="45"/>
      <c r="ILS361" s="45"/>
      <c r="ILT361" s="45"/>
      <c r="ILU361" s="45"/>
      <c r="ILV361" s="45"/>
      <c r="ILW361" s="45"/>
      <c r="ILX361" s="45"/>
      <c r="ILY361" s="45"/>
      <c r="ILZ361" s="45"/>
      <c r="IMA361" s="45"/>
      <c r="IMB361" s="45"/>
      <c r="IMC361" s="45"/>
      <c r="IMD361" s="45"/>
      <c r="IME361" s="45"/>
      <c r="IMF361" s="45"/>
      <c r="IMG361" s="45"/>
      <c r="IMH361" s="45"/>
      <c r="IMI361" s="45"/>
      <c r="IMJ361" s="45"/>
      <c r="IMK361" s="45"/>
      <c r="IML361" s="45"/>
      <c r="IMM361" s="45"/>
      <c r="IMN361" s="45"/>
      <c r="IMO361" s="45"/>
      <c r="IMP361" s="45"/>
      <c r="IMQ361" s="45"/>
      <c r="IMR361" s="45"/>
      <c r="IMS361" s="45"/>
      <c r="IMT361" s="45"/>
      <c r="IMU361" s="45"/>
      <c r="IMV361" s="45"/>
      <c r="IMW361" s="45"/>
      <c r="IMX361" s="45"/>
      <c r="IMY361" s="45"/>
      <c r="IMZ361" s="45"/>
      <c r="INA361" s="45"/>
      <c r="INB361" s="45"/>
      <c r="INC361" s="45"/>
      <c r="IND361" s="45"/>
      <c r="INE361" s="45"/>
      <c r="INF361" s="45"/>
      <c r="ING361" s="45"/>
      <c r="INH361" s="45"/>
      <c r="INI361" s="45"/>
      <c r="INJ361" s="45"/>
      <c r="INK361" s="45"/>
      <c r="INL361" s="45"/>
      <c r="INM361" s="45"/>
      <c r="INN361" s="45"/>
      <c r="INO361" s="45"/>
      <c r="INP361" s="45"/>
      <c r="INQ361" s="45"/>
      <c r="INR361" s="45"/>
      <c r="INS361" s="45"/>
      <c r="INT361" s="45"/>
      <c r="INU361" s="45"/>
      <c r="INV361" s="45"/>
      <c r="INW361" s="45"/>
      <c r="INX361" s="45"/>
      <c r="INY361" s="45"/>
      <c r="INZ361" s="45"/>
      <c r="IOA361" s="45"/>
      <c r="IOB361" s="45"/>
      <c r="IOC361" s="45"/>
      <c r="IOD361" s="45"/>
      <c r="IOE361" s="45"/>
      <c r="IOF361" s="45"/>
      <c r="IOG361" s="45"/>
      <c r="IOH361" s="45"/>
      <c r="IOI361" s="45"/>
      <c r="IOJ361" s="45"/>
      <c r="IOK361" s="45"/>
      <c r="IOL361" s="45"/>
      <c r="IOM361" s="45"/>
      <c r="ION361" s="45"/>
      <c r="IOO361" s="45"/>
      <c r="IOP361" s="45"/>
      <c r="IOQ361" s="45"/>
      <c r="IOR361" s="45"/>
      <c r="IOS361" s="45"/>
      <c r="IOT361" s="45"/>
      <c r="IOU361" s="45"/>
      <c r="IOV361" s="45"/>
      <c r="IOW361" s="45"/>
      <c r="IOX361" s="45"/>
      <c r="IOY361" s="45"/>
      <c r="IOZ361" s="45"/>
      <c r="IPA361" s="45"/>
      <c r="IPB361" s="45"/>
      <c r="IPC361" s="45"/>
      <c r="IPD361" s="45"/>
      <c r="IPE361" s="45"/>
      <c r="IPF361" s="45"/>
      <c r="IPG361" s="45"/>
      <c r="IPH361" s="45"/>
      <c r="IPI361" s="45"/>
      <c r="IPJ361" s="45"/>
      <c r="IPK361" s="45"/>
      <c r="IPL361" s="45"/>
      <c r="IPM361" s="45"/>
      <c r="IPN361" s="45"/>
      <c r="IPO361" s="45"/>
      <c r="IPP361" s="45"/>
      <c r="IPQ361" s="45"/>
      <c r="IPR361" s="45"/>
      <c r="IPS361" s="45"/>
      <c r="IPT361" s="45"/>
      <c r="IPU361" s="45"/>
      <c r="IPV361" s="45"/>
      <c r="IPW361" s="45"/>
      <c r="IPX361" s="45"/>
      <c r="IPY361" s="45"/>
      <c r="IPZ361" s="45"/>
      <c r="IQA361" s="45"/>
      <c r="IQB361" s="45"/>
      <c r="IQC361" s="45"/>
      <c r="IQD361" s="45"/>
      <c r="IQE361" s="45"/>
      <c r="IQF361" s="45"/>
      <c r="IQG361" s="45"/>
      <c r="IQH361" s="45"/>
      <c r="IQI361" s="45"/>
      <c r="IQJ361" s="45"/>
      <c r="IQK361" s="45"/>
      <c r="IQL361" s="45"/>
      <c r="IQM361" s="45"/>
      <c r="IQN361" s="45"/>
      <c r="IQO361" s="45"/>
      <c r="IQP361" s="45"/>
      <c r="IQQ361" s="45"/>
      <c r="IQR361" s="45"/>
      <c r="IQS361" s="45"/>
      <c r="IQT361" s="45"/>
      <c r="IQU361" s="45"/>
      <c r="IQV361" s="45"/>
      <c r="IQW361" s="45"/>
      <c r="IQX361" s="45"/>
      <c r="IQY361" s="45"/>
      <c r="IQZ361" s="45"/>
      <c r="IRA361" s="45"/>
      <c r="IRB361" s="45"/>
      <c r="IRC361" s="45"/>
      <c r="IRD361" s="45"/>
      <c r="IRE361" s="45"/>
      <c r="IRF361" s="45"/>
      <c r="IRG361" s="45"/>
      <c r="IRH361" s="45"/>
      <c r="IRI361" s="45"/>
      <c r="IRJ361" s="45"/>
      <c r="IRK361" s="45"/>
      <c r="IRL361" s="45"/>
      <c r="IRM361" s="45"/>
      <c r="IRN361" s="45"/>
      <c r="IRO361" s="45"/>
      <c r="IRP361" s="45"/>
      <c r="IRQ361" s="45"/>
      <c r="IRR361" s="45"/>
      <c r="IRS361" s="45"/>
      <c r="IRT361" s="45"/>
      <c r="IRU361" s="45"/>
      <c r="IRV361" s="45"/>
      <c r="IRW361" s="45"/>
      <c r="IRX361" s="45"/>
      <c r="IRY361" s="45"/>
      <c r="IRZ361" s="45"/>
      <c r="ISA361" s="45"/>
      <c r="ISB361" s="45"/>
      <c r="ISC361" s="45"/>
      <c r="ISD361" s="45"/>
      <c r="ISE361" s="45"/>
      <c r="ISF361" s="45"/>
      <c r="ISG361" s="45"/>
      <c r="ISH361" s="45"/>
      <c r="ISI361" s="45"/>
      <c r="ISJ361" s="45"/>
      <c r="ISK361" s="45"/>
      <c r="ISL361" s="45"/>
      <c r="ISM361" s="45"/>
      <c r="ISN361" s="45"/>
      <c r="ISO361" s="45"/>
      <c r="ISP361" s="45"/>
      <c r="ISQ361" s="45"/>
      <c r="ISR361" s="45"/>
      <c r="ISS361" s="45"/>
      <c r="IST361" s="45"/>
      <c r="ISU361" s="45"/>
      <c r="ISV361" s="45"/>
      <c r="ISW361" s="45"/>
      <c r="ISX361" s="45"/>
      <c r="ISY361" s="45"/>
      <c r="ISZ361" s="45"/>
      <c r="ITA361" s="45"/>
      <c r="ITB361" s="45"/>
      <c r="ITC361" s="45"/>
      <c r="ITD361" s="45"/>
      <c r="ITE361" s="45"/>
      <c r="ITF361" s="45"/>
      <c r="ITG361" s="45"/>
      <c r="ITH361" s="45"/>
      <c r="ITI361" s="45"/>
      <c r="ITJ361" s="45"/>
      <c r="ITK361" s="45"/>
      <c r="ITL361" s="45"/>
      <c r="ITM361" s="45"/>
      <c r="ITN361" s="45"/>
      <c r="ITO361" s="45"/>
      <c r="ITP361" s="45"/>
      <c r="ITQ361" s="45"/>
      <c r="ITR361" s="45"/>
      <c r="ITS361" s="45"/>
      <c r="ITT361" s="45"/>
      <c r="ITU361" s="45"/>
      <c r="ITV361" s="45"/>
      <c r="ITW361" s="45"/>
      <c r="ITX361" s="45"/>
      <c r="ITY361" s="45"/>
      <c r="ITZ361" s="45"/>
      <c r="IUA361" s="45"/>
      <c r="IUB361" s="45"/>
      <c r="IUC361" s="45"/>
      <c r="IUD361" s="45"/>
      <c r="IUE361" s="45"/>
      <c r="IUF361" s="45"/>
      <c r="IUG361" s="45"/>
      <c r="IUH361" s="45"/>
      <c r="IUI361" s="45"/>
      <c r="IUJ361" s="45"/>
      <c r="IUK361" s="45"/>
      <c r="IUL361" s="45"/>
      <c r="IUM361" s="45"/>
      <c r="IUN361" s="45"/>
      <c r="IUO361" s="45"/>
      <c r="IUP361" s="45"/>
      <c r="IUQ361" s="45"/>
      <c r="IUR361" s="45"/>
      <c r="IUS361" s="45"/>
      <c r="IUT361" s="45"/>
      <c r="IUU361" s="45"/>
      <c r="IUV361" s="45"/>
      <c r="IUW361" s="45"/>
      <c r="IUX361" s="45"/>
      <c r="IUY361" s="45"/>
      <c r="IUZ361" s="45"/>
      <c r="IVA361" s="45"/>
      <c r="IVB361" s="45"/>
      <c r="IVC361" s="45"/>
      <c r="IVD361" s="45"/>
      <c r="IVE361" s="45"/>
      <c r="IVF361" s="45"/>
      <c r="IVG361" s="45"/>
      <c r="IVH361" s="45"/>
      <c r="IVI361" s="45"/>
      <c r="IVJ361" s="45"/>
      <c r="IVK361" s="45"/>
      <c r="IVL361" s="45"/>
      <c r="IVM361" s="45"/>
      <c r="IVN361" s="45"/>
      <c r="IVO361" s="45"/>
      <c r="IVP361" s="45"/>
      <c r="IVQ361" s="45"/>
      <c r="IVR361" s="45"/>
      <c r="IVS361" s="45"/>
      <c r="IVT361" s="45"/>
      <c r="IVU361" s="45"/>
      <c r="IVV361" s="45"/>
      <c r="IVW361" s="45"/>
      <c r="IVX361" s="45"/>
      <c r="IVY361" s="45"/>
      <c r="IVZ361" s="45"/>
      <c r="IWA361" s="45"/>
      <c r="IWB361" s="45"/>
      <c r="IWC361" s="45"/>
      <c r="IWD361" s="45"/>
      <c r="IWE361" s="45"/>
      <c r="IWF361" s="45"/>
      <c r="IWG361" s="45"/>
      <c r="IWH361" s="45"/>
      <c r="IWI361" s="45"/>
      <c r="IWJ361" s="45"/>
      <c r="IWK361" s="45"/>
      <c r="IWL361" s="45"/>
      <c r="IWM361" s="45"/>
      <c r="IWN361" s="45"/>
      <c r="IWO361" s="45"/>
      <c r="IWP361" s="45"/>
      <c r="IWQ361" s="45"/>
      <c r="IWR361" s="45"/>
      <c r="IWS361" s="45"/>
      <c r="IWT361" s="45"/>
      <c r="IWU361" s="45"/>
      <c r="IWV361" s="45"/>
      <c r="IWW361" s="45"/>
      <c r="IWX361" s="45"/>
      <c r="IWY361" s="45"/>
      <c r="IWZ361" s="45"/>
      <c r="IXA361" s="45"/>
      <c r="IXB361" s="45"/>
      <c r="IXC361" s="45"/>
      <c r="IXD361" s="45"/>
      <c r="IXE361" s="45"/>
      <c r="IXF361" s="45"/>
      <c r="IXG361" s="45"/>
      <c r="IXH361" s="45"/>
      <c r="IXI361" s="45"/>
      <c r="IXJ361" s="45"/>
      <c r="IXK361" s="45"/>
      <c r="IXL361" s="45"/>
      <c r="IXM361" s="45"/>
      <c r="IXN361" s="45"/>
      <c r="IXO361" s="45"/>
      <c r="IXP361" s="45"/>
      <c r="IXQ361" s="45"/>
      <c r="IXR361" s="45"/>
      <c r="IXS361" s="45"/>
      <c r="IXT361" s="45"/>
      <c r="IXU361" s="45"/>
      <c r="IXV361" s="45"/>
      <c r="IXW361" s="45"/>
      <c r="IXX361" s="45"/>
      <c r="IXY361" s="45"/>
      <c r="IXZ361" s="45"/>
      <c r="IYA361" s="45"/>
      <c r="IYB361" s="45"/>
      <c r="IYC361" s="45"/>
      <c r="IYD361" s="45"/>
      <c r="IYE361" s="45"/>
      <c r="IYF361" s="45"/>
      <c r="IYG361" s="45"/>
      <c r="IYH361" s="45"/>
      <c r="IYI361" s="45"/>
      <c r="IYJ361" s="45"/>
      <c r="IYK361" s="45"/>
      <c r="IYL361" s="45"/>
      <c r="IYM361" s="45"/>
      <c r="IYN361" s="45"/>
      <c r="IYO361" s="45"/>
      <c r="IYP361" s="45"/>
      <c r="IYQ361" s="45"/>
      <c r="IYR361" s="45"/>
      <c r="IYS361" s="45"/>
      <c r="IYT361" s="45"/>
      <c r="IYU361" s="45"/>
      <c r="IYV361" s="45"/>
      <c r="IYW361" s="45"/>
      <c r="IYX361" s="45"/>
      <c r="IYY361" s="45"/>
      <c r="IYZ361" s="45"/>
      <c r="IZA361" s="45"/>
      <c r="IZB361" s="45"/>
      <c r="IZC361" s="45"/>
      <c r="IZD361" s="45"/>
      <c r="IZE361" s="45"/>
      <c r="IZF361" s="45"/>
      <c r="IZG361" s="45"/>
      <c r="IZH361" s="45"/>
      <c r="IZI361" s="45"/>
      <c r="IZJ361" s="45"/>
      <c r="IZK361" s="45"/>
      <c r="IZL361" s="45"/>
      <c r="IZM361" s="45"/>
      <c r="IZN361" s="45"/>
      <c r="IZO361" s="45"/>
      <c r="IZP361" s="45"/>
      <c r="IZQ361" s="45"/>
      <c r="IZR361" s="45"/>
      <c r="IZS361" s="45"/>
      <c r="IZT361" s="45"/>
      <c r="IZU361" s="45"/>
      <c r="IZV361" s="45"/>
      <c r="IZW361" s="45"/>
      <c r="IZX361" s="45"/>
      <c r="IZY361" s="45"/>
      <c r="IZZ361" s="45"/>
      <c r="JAA361" s="45"/>
      <c r="JAB361" s="45"/>
      <c r="JAC361" s="45"/>
      <c r="JAD361" s="45"/>
      <c r="JAE361" s="45"/>
      <c r="JAF361" s="45"/>
      <c r="JAG361" s="45"/>
      <c r="JAH361" s="45"/>
      <c r="JAI361" s="45"/>
      <c r="JAJ361" s="45"/>
      <c r="JAK361" s="45"/>
      <c r="JAL361" s="45"/>
      <c r="JAM361" s="45"/>
      <c r="JAN361" s="45"/>
      <c r="JAO361" s="45"/>
      <c r="JAP361" s="45"/>
      <c r="JAQ361" s="45"/>
      <c r="JAR361" s="45"/>
      <c r="JAS361" s="45"/>
      <c r="JAT361" s="45"/>
      <c r="JAU361" s="45"/>
      <c r="JAV361" s="45"/>
      <c r="JAW361" s="45"/>
      <c r="JAX361" s="45"/>
      <c r="JAY361" s="45"/>
      <c r="JAZ361" s="45"/>
      <c r="JBA361" s="45"/>
      <c r="JBB361" s="45"/>
      <c r="JBC361" s="45"/>
      <c r="JBD361" s="45"/>
      <c r="JBE361" s="45"/>
      <c r="JBF361" s="45"/>
      <c r="JBG361" s="45"/>
      <c r="JBH361" s="45"/>
      <c r="JBI361" s="45"/>
      <c r="JBJ361" s="45"/>
      <c r="JBK361" s="45"/>
      <c r="JBL361" s="45"/>
      <c r="JBM361" s="45"/>
      <c r="JBN361" s="45"/>
      <c r="JBO361" s="45"/>
      <c r="JBP361" s="45"/>
      <c r="JBQ361" s="45"/>
      <c r="JBR361" s="45"/>
      <c r="JBS361" s="45"/>
      <c r="JBT361" s="45"/>
      <c r="JBU361" s="45"/>
      <c r="JBV361" s="45"/>
      <c r="JBW361" s="45"/>
      <c r="JBX361" s="45"/>
      <c r="JBY361" s="45"/>
      <c r="JBZ361" s="45"/>
      <c r="JCA361" s="45"/>
      <c r="JCB361" s="45"/>
      <c r="JCC361" s="45"/>
      <c r="JCD361" s="45"/>
      <c r="JCE361" s="45"/>
      <c r="JCF361" s="45"/>
      <c r="JCG361" s="45"/>
      <c r="JCH361" s="45"/>
      <c r="JCI361" s="45"/>
      <c r="JCJ361" s="45"/>
      <c r="JCK361" s="45"/>
      <c r="JCL361" s="45"/>
      <c r="JCM361" s="45"/>
      <c r="JCN361" s="45"/>
      <c r="JCO361" s="45"/>
      <c r="JCP361" s="45"/>
      <c r="JCQ361" s="45"/>
      <c r="JCR361" s="45"/>
      <c r="JCS361" s="45"/>
      <c r="JCT361" s="45"/>
      <c r="JCU361" s="45"/>
      <c r="JCV361" s="45"/>
      <c r="JCW361" s="45"/>
      <c r="JCX361" s="45"/>
      <c r="JCY361" s="45"/>
      <c r="JCZ361" s="45"/>
      <c r="JDA361" s="45"/>
      <c r="JDB361" s="45"/>
      <c r="JDC361" s="45"/>
      <c r="JDD361" s="45"/>
      <c r="JDE361" s="45"/>
      <c r="JDF361" s="45"/>
      <c r="JDG361" s="45"/>
      <c r="JDH361" s="45"/>
      <c r="JDI361" s="45"/>
      <c r="JDJ361" s="45"/>
      <c r="JDK361" s="45"/>
      <c r="JDL361" s="45"/>
      <c r="JDM361" s="45"/>
      <c r="JDN361" s="45"/>
      <c r="JDO361" s="45"/>
      <c r="JDP361" s="45"/>
      <c r="JDQ361" s="45"/>
      <c r="JDR361" s="45"/>
      <c r="JDS361" s="45"/>
      <c r="JDT361" s="45"/>
      <c r="JDU361" s="45"/>
      <c r="JDV361" s="45"/>
      <c r="JDW361" s="45"/>
      <c r="JDX361" s="45"/>
      <c r="JDY361" s="45"/>
      <c r="JDZ361" s="45"/>
      <c r="JEA361" s="45"/>
      <c r="JEB361" s="45"/>
      <c r="JEC361" s="45"/>
      <c r="JED361" s="45"/>
      <c r="JEE361" s="45"/>
      <c r="JEF361" s="45"/>
      <c r="JEG361" s="45"/>
      <c r="JEH361" s="45"/>
      <c r="JEI361" s="45"/>
      <c r="JEJ361" s="45"/>
      <c r="JEK361" s="45"/>
      <c r="JEL361" s="45"/>
      <c r="JEM361" s="45"/>
      <c r="JEN361" s="45"/>
      <c r="JEO361" s="45"/>
      <c r="JEP361" s="45"/>
      <c r="JEQ361" s="45"/>
      <c r="JER361" s="45"/>
      <c r="JES361" s="45"/>
      <c r="JET361" s="45"/>
      <c r="JEU361" s="45"/>
      <c r="JEV361" s="45"/>
      <c r="JEW361" s="45"/>
      <c r="JEX361" s="45"/>
      <c r="JEY361" s="45"/>
      <c r="JEZ361" s="45"/>
      <c r="JFA361" s="45"/>
      <c r="JFB361" s="45"/>
      <c r="JFC361" s="45"/>
      <c r="JFD361" s="45"/>
      <c r="JFE361" s="45"/>
      <c r="JFF361" s="45"/>
      <c r="JFG361" s="45"/>
      <c r="JFH361" s="45"/>
      <c r="JFI361" s="45"/>
      <c r="JFJ361" s="45"/>
      <c r="JFK361" s="45"/>
      <c r="JFL361" s="45"/>
      <c r="JFM361" s="45"/>
      <c r="JFN361" s="45"/>
      <c r="JFO361" s="45"/>
      <c r="JFP361" s="45"/>
      <c r="JFQ361" s="45"/>
      <c r="JFR361" s="45"/>
      <c r="JFS361" s="45"/>
      <c r="JFT361" s="45"/>
      <c r="JFU361" s="45"/>
      <c r="JFV361" s="45"/>
      <c r="JFW361" s="45"/>
      <c r="JFX361" s="45"/>
      <c r="JFY361" s="45"/>
      <c r="JFZ361" s="45"/>
      <c r="JGA361" s="45"/>
      <c r="JGB361" s="45"/>
      <c r="JGC361" s="45"/>
      <c r="JGD361" s="45"/>
      <c r="JGE361" s="45"/>
      <c r="JGF361" s="45"/>
      <c r="JGG361" s="45"/>
      <c r="JGH361" s="45"/>
      <c r="JGI361" s="45"/>
      <c r="JGJ361" s="45"/>
      <c r="JGK361" s="45"/>
      <c r="JGL361" s="45"/>
      <c r="JGM361" s="45"/>
      <c r="JGN361" s="45"/>
      <c r="JGO361" s="45"/>
      <c r="JGP361" s="45"/>
      <c r="JGQ361" s="45"/>
      <c r="JGR361" s="45"/>
      <c r="JGS361" s="45"/>
      <c r="JGT361" s="45"/>
      <c r="JGU361" s="45"/>
      <c r="JGV361" s="45"/>
      <c r="JGW361" s="45"/>
      <c r="JGX361" s="45"/>
      <c r="JGY361" s="45"/>
      <c r="JGZ361" s="45"/>
      <c r="JHA361" s="45"/>
      <c r="JHB361" s="45"/>
      <c r="JHC361" s="45"/>
      <c r="JHD361" s="45"/>
      <c r="JHE361" s="45"/>
      <c r="JHF361" s="45"/>
      <c r="JHG361" s="45"/>
      <c r="JHH361" s="45"/>
      <c r="JHI361" s="45"/>
      <c r="JHJ361" s="45"/>
      <c r="JHK361" s="45"/>
      <c r="JHL361" s="45"/>
      <c r="JHM361" s="45"/>
      <c r="JHN361" s="45"/>
      <c r="JHO361" s="45"/>
      <c r="JHP361" s="45"/>
      <c r="JHQ361" s="45"/>
      <c r="JHR361" s="45"/>
      <c r="JHS361" s="45"/>
      <c r="JHT361" s="45"/>
      <c r="JHU361" s="45"/>
      <c r="JHV361" s="45"/>
      <c r="JHW361" s="45"/>
      <c r="JHX361" s="45"/>
      <c r="JHY361" s="45"/>
      <c r="JHZ361" s="45"/>
      <c r="JIA361" s="45"/>
      <c r="JIB361" s="45"/>
      <c r="JIC361" s="45"/>
      <c r="JID361" s="45"/>
      <c r="JIE361" s="45"/>
      <c r="JIF361" s="45"/>
      <c r="JIG361" s="45"/>
      <c r="JIH361" s="45"/>
      <c r="JII361" s="45"/>
      <c r="JIJ361" s="45"/>
      <c r="JIK361" s="45"/>
      <c r="JIL361" s="45"/>
      <c r="JIM361" s="45"/>
      <c r="JIN361" s="45"/>
      <c r="JIO361" s="45"/>
      <c r="JIP361" s="45"/>
      <c r="JIQ361" s="45"/>
      <c r="JIR361" s="45"/>
      <c r="JIS361" s="45"/>
      <c r="JIT361" s="45"/>
      <c r="JIU361" s="45"/>
      <c r="JIV361" s="45"/>
      <c r="JIW361" s="45"/>
      <c r="JIX361" s="45"/>
      <c r="JIY361" s="45"/>
      <c r="JIZ361" s="45"/>
      <c r="JJA361" s="45"/>
      <c r="JJB361" s="45"/>
      <c r="JJC361" s="45"/>
      <c r="JJD361" s="45"/>
      <c r="JJE361" s="45"/>
      <c r="JJF361" s="45"/>
      <c r="JJG361" s="45"/>
      <c r="JJH361" s="45"/>
      <c r="JJI361" s="45"/>
      <c r="JJJ361" s="45"/>
      <c r="JJK361" s="45"/>
      <c r="JJL361" s="45"/>
      <c r="JJM361" s="45"/>
      <c r="JJN361" s="45"/>
      <c r="JJO361" s="45"/>
      <c r="JJP361" s="45"/>
      <c r="JJQ361" s="45"/>
      <c r="JJR361" s="45"/>
      <c r="JJS361" s="45"/>
      <c r="JJT361" s="45"/>
      <c r="JJU361" s="45"/>
      <c r="JJV361" s="45"/>
      <c r="JJW361" s="45"/>
      <c r="JJX361" s="45"/>
      <c r="JJY361" s="45"/>
      <c r="JJZ361" s="45"/>
      <c r="JKA361" s="45"/>
      <c r="JKB361" s="45"/>
      <c r="JKC361" s="45"/>
      <c r="JKD361" s="45"/>
      <c r="JKE361" s="45"/>
      <c r="JKF361" s="45"/>
      <c r="JKG361" s="45"/>
      <c r="JKH361" s="45"/>
      <c r="JKI361" s="45"/>
      <c r="JKJ361" s="45"/>
      <c r="JKK361" s="45"/>
      <c r="JKL361" s="45"/>
      <c r="JKM361" s="45"/>
      <c r="JKN361" s="45"/>
      <c r="JKO361" s="45"/>
      <c r="JKP361" s="45"/>
      <c r="JKQ361" s="45"/>
      <c r="JKR361" s="45"/>
      <c r="JKS361" s="45"/>
      <c r="JKT361" s="45"/>
      <c r="JKU361" s="45"/>
      <c r="JKV361" s="45"/>
      <c r="JKW361" s="45"/>
      <c r="JKX361" s="45"/>
      <c r="JKY361" s="45"/>
      <c r="JKZ361" s="45"/>
      <c r="JLA361" s="45"/>
      <c r="JLB361" s="45"/>
      <c r="JLC361" s="45"/>
      <c r="JLD361" s="45"/>
      <c r="JLE361" s="45"/>
      <c r="JLF361" s="45"/>
      <c r="JLG361" s="45"/>
      <c r="JLH361" s="45"/>
      <c r="JLI361" s="45"/>
      <c r="JLJ361" s="45"/>
      <c r="JLK361" s="45"/>
      <c r="JLL361" s="45"/>
      <c r="JLM361" s="45"/>
      <c r="JLN361" s="45"/>
      <c r="JLO361" s="45"/>
      <c r="JLP361" s="45"/>
      <c r="JLQ361" s="45"/>
      <c r="JLR361" s="45"/>
      <c r="JLS361" s="45"/>
      <c r="JLT361" s="45"/>
      <c r="JLU361" s="45"/>
      <c r="JLV361" s="45"/>
      <c r="JLW361" s="45"/>
      <c r="JLX361" s="45"/>
      <c r="JLY361" s="45"/>
      <c r="JLZ361" s="45"/>
      <c r="JMA361" s="45"/>
      <c r="JMB361" s="45"/>
      <c r="JMC361" s="45"/>
      <c r="JMD361" s="45"/>
      <c r="JME361" s="45"/>
      <c r="JMF361" s="45"/>
      <c r="JMG361" s="45"/>
      <c r="JMH361" s="45"/>
      <c r="JMI361" s="45"/>
      <c r="JMJ361" s="45"/>
      <c r="JMK361" s="45"/>
      <c r="JML361" s="45"/>
      <c r="JMM361" s="45"/>
      <c r="JMN361" s="45"/>
      <c r="JMO361" s="45"/>
      <c r="JMP361" s="45"/>
      <c r="JMQ361" s="45"/>
      <c r="JMR361" s="45"/>
      <c r="JMS361" s="45"/>
      <c r="JMT361" s="45"/>
      <c r="JMU361" s="45"/>
      <c r="JMV361" s="45"/>
      <c r="JMW361" s="45"/>
      <c r="JMX361" s="45"/>
      <c r="JMY361" s="45"/>
      <c r="JMZ361" s="45"/>
      <c r="JNA361" s="45"/>
      <c r="JNB361" s="45"/>
      <c r="JNC361" s="45"/>
      <c r="JND361" s="45"/>
      <c r="JNE361" s="45"/>
      <c r="JNF361" s="45"/>
      <c r="JNG361" s="45"/>
      <c r="JNH361" s="45"/>
      <c r="JNI361" s="45"/>
      <c r="JNJ361" s="45"/>
      <c r="JNK361" s="45"/>
      <c r="JNL361" s="45"/>
      <c r="JNM361" s="45"/>
      <c r="JNN361" s="45"/>
      <c r="JNO361" s="45"/>
      <c r="JNP361" s="45"/>
      <c r="JNQ361" s="45"/>
      <c r="JNR361" s="45"/>
      <c r="JNS361" s="45"/>
      <c r="JNT361" s="45"/>
      <c r="JNU361" s="45"/>
      <c r="JNV361" s="45"/>
      <c r="JNW361" s="45"/>
      <c r="JNX361" s="45"/>
      <c r="JNY361" s="45"/>
      <c r="JNZ361" s="45"/>
      <c r="JOA361" s="45"/>
      <c r="JOB361" s="45"/>
      <c r="JOC361" s="45"/>
      <c r="JOD361" s="45"/>
      <c r="JOE361" s="45"/>
      <c r="JOF361" s="45"/>
      <c r="JOG361" s="45"/>
      <c r="JOH361" s="45"/>
      <c r="JOI361" s="45"/>
      <c r="JOJ361" s="45"/>
      <c r="JOK361" s="45"/>
      <c r="JOL361" s="45"/>
      <c r="JOM361" s="45"/>
      <c r="JON361" s="45"/>
      <c r="JOO361" s="45"/>
      <c r="JOP361" s="45"/>
      <c r="JOQ361" s="45"/>
      <c r="JOR361" s="45"/>
      <c r="JOS361" s="45"/>
      <c r="JOT361" s="45"/>
      <c r="JOU361" s="45"/>
      <c r="JOV361" s="45"/>
      <c r="JOW361" s="45"/>
      <c r="JOX361" s="45"/>
      <c r="JOY361" s="45"/>
      <c r="JOZ361" s="45"/>
      <c r="JPA361" s="45"/>
      <c r="JPB361" s="45"/>
      <c r="JPC361" s="45"/>
      <c r="JPD361" s="45"/>
      <c r="JPE361" s="45"/>
      <c r="JPF361" s="45"/>
      <c r="JPG361" s="45"/>
      <c r="JPH361" s="45"/>
      <c r="JPI361" s="45"/>
      <c r="JPJ361" s="45"/>
      <c r="JPK361" s="45"/>
      <c r="JPL361" s="45"/>
      <c r="JPM361" s="45"/>
      <c r="JPN361" s="45"/>
      <c r="JPO361" s="45"/>
      <c r="JPP361" s="45"/>
      <c r="JPQ361" s="45"/>
      <c r="JPR361" s="45"/>
      <c r="JPS361" s="45"/>
      <c r="JPT361" s="45"/>
      <c r="JPU361" s="45"/>
      <c r="JPV361" s="45"/>
      <c r="JPW361" s="45"/>
      <c r="JPX361" s="45"/>
      <c r="JPY361" s="45"/>
      <c r="JPZ361" s="45"/>
      <c r="JQA361" s="45"/>
      <c r="JQB361" s="45"/>
      <c r="JQC361" s="45"/>
      <c r="JQD361" s="45"/>
      <c r="JQE361" s="45"/>
      <c r="JQF361" s="45"/>
      <c r="JQG361" s="45"/>
      <c r="JQH361" s="45"/>
      <c r="JQI361" s="45"/>
      <c r="JQJ361" s="45"/>
      <c r="JQK361" s="45"/>
      <c r="JQL361" s="45"/>
      <c r="JQM361" s="45"/>
      <c r="JQN361" s="45"/>
      <c r="JQO361" s="45"/>
      <c r="JQP361" s="45"/>
      <c r="JQQ361" s="45"/>
      <c r="JQR361" s="45"/>
      <c r="JQS361" s="45"/>
      <c r="JQT361" s="45"/>
      <c r="JQU361" s="45"/>
      <c r="JQV361" s="45"/>
      <c r="JQW361" s="45"/>
      <c r="JQX361" s="45"/>
      <c r="JQY361" s="45"/>
      <c r="JQZ361" s="45"/>
      <c r="JRA361" s="45"/>
      <c r="JRB361" s="45"/>
      <c r="JRC361" s="45"/>
      <c r="JRD361" s="45"/>
      <c r="JRE361" s="45"/>
      <c r="JRF361" s="45"/>
      <c r="JRG361" s="45"/>
      <c r="JRH361" s="45"/>
      <c r="JRI361" s="45"/>
      <c r="JRJ361" s="45"/>
      <c r="JRK361" s="45"/>
      <c r="JRL361" s="45"/>
      <c r="JRM361" s="45"/>
      <c r="JRN361" s="45"/>
      <c r="JRO361" s="45"/>
      <c r="JRP361" s="45"/>
      <c r="JRQ361" s="45"/>
      <c r="JRR361" s="45"/>
      <c r="JRS361" s="45"/>
      <c r="JRT361" s="45"/>
      <c r="JRU361" s="45"/>
      <c r="JRV361" s="45"/>
      <c r="JRW361" s="45"/>
      <c r="JRX361" s="45"/>
      <c r="JRY361" s="45"/>
      <c r="JRZ361" s="45"/>
      <c r="JSA361" s="45"/>
      <c r="JSB361" s="45"/>
      <c r="JSC361" s="45"/>
      <c r="JSD361" s="45"/>
      <c r="JSE361" s="45"/>
      <c r="JSF361" s="45"/>
      <c r="JSG361" s="45"/>
      <c r="JSH361" s="45"/>
      <c r="JSI361" s="45"/>
      <c r="JSJ361" s="45"/>
      <c r="JSK361" s="45"/>
      <c r="JSL361" s="45"/>
      <c r="JSM361" s="45"/>
      <c r="JSN361" s="45"/>
      <c r="JSO361" s="45"/>
      <c r="JSP361" s="45"/>
      <c r="JSQ361" s="45"/>
      <c r="JSR361" s="45"/>
      <c r="JSS361" s="45"/>
      <c r="JST361" s="45"/>
      <c r="JSU361" s="45"/>
      <c r="JSV361" s="45"/>
      <c r="JSW361" s="45"/>
      <c r="JSX361" s="45"/>
      <c r="JSY361" s="45"/>
      <c r="JSZ361" s="45"/>
      <c r="JTA361" s="45"/>
      <c r="JTB361" s="45"/>
      <c r="JTC361" s="45"/>
      <c r="JTD361" s="45"/>
      <c r="JTE361" s="45"/>
      <c r="JTF361" s="45"/>
      <c r="JTG361" s="45"/>
      <c r="JTH361" s="45"/>
      <c r="JTI361" s="45"/>
      <c r="JTJ361" s="45"/>
      <c r="JTK361" s="45"/>
      <c r="JTL361" s="45"/>
      <c r="JTM361" s="45"/>
      <c r="JTN361" s="45"/>
      <c r="JTO361" s="45"/>
      <c r="JTP361" s="45"/>
      <c r="JTQ361" s="45"/>
      <c r="JTR361" s="45"/>
      <c r="JTS361" s="45"/>
      <c r="JTT361" s="45"/>
      <c r="JTU361" s="45"/>
      <c r="JTV361" s="45"/>
      <c r="JTW361" s="45"/>
      <c r="JTX361" s="45"/>
      <c r="JTY361" s="45"/>
      <c r="JTZ361" s="45"/>
      <c r="JUA361" s="45"/>
      <c r="JUB361" s="45"/>
      <c r="JUC361" s="45"/>
      <c r="JUD361" s="45"/>
      <c r="JUE361" s="45"/>
      <c r="JUF361" s="45"/>
      <c r="JUG361" s="45"/>
      <c r="JUH361" s="45"/>
      <c r="JUI361" s="45"/>
      <c r="JUJ361" s="45"/>
      <c r="JUK361" s="45"/>
      <c r="JUL361" s="45"/>
      <c r="JUM361" s="45"/>
      <c r="JUN361" s="45"/>
      <c r="JUO361" s="45"/>
      <c r="JUP361" s="45"/>
      <c r="JUQ361" s="45"/>
      <c r="JUR361" s="45"/>
      <c r="JUS361" s="45"/>
      <c r="JUT361" s="45"/>
      <c r="JUU361" s="45"/>
      <c r="JUV361" s="45"/>
      <c r="JUW361" s="45"/>
      <c r="JUX361" s="45"/>
      <c r="JUY361" s="45"/>
      <c r="JUZ361" s="45"/>
      <c r="JVA361" s="45"/>
      <c r="JVB361" s="45"/>
      <c r="JVC361" s="45"/>
      <c r="JVD361" s="45"/>
      <c r="JVE361" s="45"/>
      <c r="JVF361" s="45"/>
      <c r="JVG361" s="45"/>
      <c r="JVH361" s="45"/>
      <c r="JVI361" s="45"/>
      <c r="JVJ361" s="45"/>
      <c r="JVK361" s="45"/>
      <c r="JVL361" s="45"/>
      <c r="JVM361" s="45"/>
      <c r="JVN361" s="45"/>
      <c r="JVO361" s="45"/>
      <c r="JVP361" s="45"/>
      <c r="JVQ361" s="45"/>
      <c r="JVR361" s="45"/>
      <c r="JVS361" s="45"/>
      <c r="JVT361" s="45"/>
      <c r="JVU361" s="45"/>
      <c r="JVV361" s="45"/>
      <c r="JVW361" s="45"/>
      <c r="JVX361" s="45"/>
      <c r="JVY361" s="45"/>
      <c r="JVZ361" s="45"/>
      <c r="JWA361" s="45"/>
      <c r="JWB361" s="45"/>
      <c r="JWC361" s="45"/>
      <c r="JWD361" s="45"/>
      <c r="JWE361" s="45"/>
      <c r="JWF361" s="45"/>
      <c r="JWG361" s="45"/>
      <c r="JWH361" s="45"/>
      <c r="JWI361" s="45"/>
      <c r="JWJ361" s="45"/>
      <c r="JWK361" s="45"/>
      <c r="JWL361" s="45"/>
      <c r="JWM361" s="45"/>
      <c r="JWN361" s="45"/>
      <c r="JWO361" s="45"/>
      <c r="JWP361" s="45"/>
      <c r="JWQ361" s="45"/>
      <c r="JWR361" s="45"/>
      <c r="JWS361" s="45"/>
      <c r="JWT361" s="45"/>
      <c r="JWU361" s="45"/>
      <c r="JWV361" s="45"/>
      <c r="JWW361" s="45"/>
      <c r="JWX361" s="45"/>
      <c r="JWY361" s="45"/>
      <c r="JWZ361" s="45"/>
      <c r="JXA361" s="45"/>
      <c r="JXB361" s="45"/>
      <c r="JXC361" s="45"/>
      <c r="JXD361" s="45"/>
      <c r="JXE361" s="45"/>
      <c r="JXF361" s="45"/>
      <c r="JXG361" s="45"/>
      <c r="JXH361" s="45"/>
      <c r="JXI361" s="45"/>
      <c r="JXJ361" s="45"/>
      <c r="JXK361" s="45"/>
      <c r="JXL361" s="45"/>
      <c r="JXM361" s="45"/>
      <c r="JXN361" s="45"/>
      <c r="JXO361" s="45"/>
      <c r="JXP361" s="45"/>
      <c r="JXQ361" s="45"/>
      <c r="JXR361" s="45"/>
      <c r="JXS361" s="45"/>
      <c r="JXT361" s="45"/>
      <c r="JXU361" s="45"/>
      <c r="JXV361" s="45"/>
      <c r="JXW361" s="45"/>
      <c r="JXX361" s="45"/>
      <c r="JXY361" s="45"/>
      <c r="JXZ361" s="45"/>
      <c r="JYA361" s="45"/>
      <c r="JYB361" s="45"/>
      <c r="JYC361" s="45"/>
      <c r="JYD361" s="45"/>
      <c r="JYE361" s="45"/>
      <c r="JYF361" s="45"/>
      <c r="JYG361" s="45"/>
      <c r="JYH361" s="45"/>
      <c r="JYI361" s="45"/>
      <c r="JYJ361" s="45"/>
      <c r="JYK361" s="45"/>
      <c r="JYL361" s="45"/>
      <c r="JYM361" s="45"/>
      <c r="JYN361" s="45"/>
      <c r="JYO361" s="45"/>
      <c r="JYP361" s="45"/>
      <c r="JYQ361" s="45"/>
      <c r="JYR361" s="45"/>
      <c r="JYS361" s="45"/>
      <c r="JYT361" s="45"/>
      <c r="JYU361" s="45"/>
      <c r="JYV361" s="45"/>
      <c r="JYW361" s="45"/>
      <c r="JYX361" s="45"/>
      <c r="JYY361" s="45"/>
      <c r="JYZ361" s="45"/>
      <c r="JZA361" s="45"/>
      <c r="JZB361" s="45"/>
      <c r="JZC361" s="45"/>
      <c r="JZD361" s="45"/>
      <c r="JZE361" s="45"/>
      <c r="JZF361" s="45"/>
      <c r="JZG361" s="45"/>
      <c r="JZH361" s="45"/>
      <c r="JZI361" s="45"/>
      <c r="JZJ361" s="45"/>
      <c r="JZK361" s="45"/>
      <c r="JZL361" s="45"/>
      <c r="JZM361" s="45"/>
      <c r="JZN361" s="45"/>
      <c r="JZO361" s="45"/>
      <c r="JZP361" s="45"/>
      <c r="JZQ361" s="45"/>
      <c r="JZR361" s="45"/>
      <c r="JZS361" s="45"/>
      <c r="JZT361" s="45"/>
      <c r="JZU361" s="45"/>
      <c r="JZV361" s="45"/>
      <c r="JZW361" s="45"/>
      <c r="JZX361" s="45"/>
      <c r="JZY361" s="45"/>
      <c r="JZZ361" s="45"/>
      <c r="KAA361" s="45"/>
      <c r="KAB361" s="45"/>
      <c r="KAC361" s="45"/>
      <c r="KAD361" s="45"/>
      <c r="KAE361" s="45"/>
      <c r="KAF361" s="45"/>
      <c r="KAG361" s="45"/>
      <c r="KAH361" s="45"/>
      <c r="KAI361" s="45"/>
      <c r="KAJ361" s="45"/>
      <c r="KAK361" s="45"/>
      <c r="KAL361" s="45"/>
      <c r="KAM361" s="45"/>
      <c r="KAN361" s="45"/>
      <c r="KAO361" s="45"/>
      <c r="KAP361" s="45"/>
      <c r="KAQ361" s="45"/>
      <c r="KAR361" s="45"/>
      <c r="KAS361" s="45"/>
      <c r="KAT361" s="45"/>
      <c r="KAU361" s="45"/>
      <c r="KAV361" s="45"/>
      <c r="KAW361" s="45"/>
      <c r="KAX361" s="45"/>
      <c r="KAY361" s="45"/>
      <c r="KAZ361" s="45"/>
      <c r="KBA361" s="45"/>
      <c r="KBB361" s="45"/>
      <c r="KBC361" s="45"/>
      <c r="KBD361" s="45"/>
      <c r="KBE361" s="45"/>
      <c r="KBF361" s="45"/>
      <c r="KBG361" s="45"/>
      <c r="KBH361" s="45"/>
      <c r="KBI361" s="45"/>
      <c r="KBJ361" s="45"/>
      <c r="KBK361" s="45"/>
      <c r="KBL361" s="45"/>
      <c r="KBM361" s="45"/>
      <c r="KBN361" s="45"/>
      <c r="KBO361" s="45"/>
      <c r="KBP361" s="45"/>
      <c r="KBQ361" s="45"/>
      <c r="KBR361" s="45"/>
      <c r="KBS361" s="45"/>
      <c r="KBT361" s="45"/>
      <c r="KBU361" s="45"/>
      <c r="KBV361" s="45"/>
      <c r="KBW361" s="45"/>
      <c r="KBX361" s="45"/>
      <c r="KBY361" s="45"/>
      <c r="KBZ361" s="45"/>
      <c r="KCA361" s="45"/>
      <c r="KCB361" s="45"/>
      <c r="KCC361" s="45"/>
      <c r="KCD361" s="45"/>
      <c r="KCE361" s="45"/>
      <c r="KCF361" s="45"/>
      <c r="KCG361" s="45"/>
      <c r="KCH361" s="45"/>
      <c r="KCI361" s="45"/>
      <c r="KCJ361" s="45"/>
      <c r="KCK361" s="45"/>
      <c r="KCL361" s="45"/>
      <c r="KCM361" s="45"/>
      <c r="KCN361" s="45"/>
      <c r="KCO361" s="45"/>
      <c r="KCP361" s="45"/>
      <c r="KCQ361" s="45"/>
      <c r="KCR361" s="45"/>
      <c r="KCS361" s="45"/>
      <c r="KCT361" s="45"/>
      <c r="KCU361" s="45"/>
      <c r="KCV361" s="45"/>
      <c r="KCW361" s="45"/>
      <c r="KCX361" s="45"/>
      <c r="KCY361" s="45"/>
      <c r="KCZ361" s="45"/>
      <c r="KDA361" s="45"/>
      <c r="KDB361" s="45"/>
      <c r="KDC361" s="45"/>
      <c r="KDD361" s="45"/>
      <c r="KDE361" s="45"/>
      <c r="KDF361" s="45"/>
      <c r="KDG361" s="45"/>
      <c r="KDH361" s="45"/>
      <c r="KDI361" s="45"/>
      <c r="KDJ361" s="45"/>
      <c r="KDK361" s="45"/>
      <c r="KDL361" s="45"/>
      <c r="KDM361" s="45"/>
      <c r="KDN361" s="45"/>
      <c r="KDO361" s="45"/>
      <c r="KDP361" s="45"/>
      <c r="KDQ361" s="45"/>
      <c r="KDR361" s="45"/>
      <c r="KDS361" s="45"/>
      <c r="KDT361" s="45"/>
      <c r="KDU361" s="45"/>
      <c r="KDV361" s="45"/>
      <c r="KDW361" s="45"/>
      <c r="KDX361" s="45"/>
      <c r="KDY361" s="45"/>
      <c r="KDZ361" s="45"/>
      <c r="KEA361" s="45"/>
      <c r="KEB361" s="45"/>
      <c r="KEC361" s="45"/>
      <c r="KED361" s="45"/>
      <c r="KEE361" s="45"/>
      <c r="KEF361" s="45"/>
      <c r="KEG361" s="45"/>
      <c r="KEH361" s="45"/>
      <c r="KEI361" s="45"/>
      <c r="KEJ361" s="45"/>
      <c r="KEK361" s="45"/>
      <c r="KEL361" s="45"/>
      <c r="KEM361" s="45"/>
      <c r="KEN361" s="45"/>
      <c r="KEO361" s="45"/>
      <c r="KEP361" s="45"/>
      <c r="KEQ361" s="45"/>
      <c r="KER361" s="45"/>
      <c r="KES361" s="45"/>
      <c r="KET361" s="45"/>
      <c r="KEU361" s="45"/>
      <c r="KEV361" s="45"/>
      <c r="KEW361" s="45"/>
      <c r="KEX361" s="45"/>
      <c r="KEY361" s="45"/>
      <c r="KEZ361" s="45"/>
      <c r="KFA361" s="45"/>
      <c r="KFB361" s="45"/>
      <c r="KFC361" s="45"/>
      <c r="KFD361" s="45"/>
      <c r="KFE361" s="45"/>
      <c r="KFF361" s="45"/>
      <c r="KFG361" s="45"/>
      <c r="KFH361" s="45"/>
      <c r="KFI361" s="45"/>
      <c r="KFJ361" s="45"/>
      <c r="KFK361" s="45"/>
      <c r="KFL361" s="45"/>
      <c r="KFM361" s="45"/>
      <c r="KFN361" s="45"/>
      <c r="KFO361" s="45"/>
      <c r="KFP361" s="45"/>
      <c r="KFQ361" s="45"/>
      <c r="KFR361" s="45"/>
      <c r="KFS361" s="45"/>
      <c r="KFT361" s="45"/>
      <c r="KFU361" s="45"/>
      <c r="KFV361" s="45"/>
      <c r="KFW361" s="45"/>
      <c r="KFX361" s="45"/>
      <c r="KFY361" s="45"/>
      <c r="KFZ361" s="45"/>
      <c r="KGA361" s="45"/>
      <c r="KGB361" s="45"/>
      <c r="KGC361" s="45"/>
      <c r="KGD361" s="45"/>
      <c r="KGE361" s="45"/>
      <c r="KGF361" s="45"/>
      <c r="KGG361" s="45"/>
      <c r="KGH361" s="45"/>
      <c r="KGI361" s="45"/>
      <c r="KGJ361" s="45"/>
      <c r="KGK361" s="45"/>
      <c r="KGL361" s="45"/>
      <c r="KGM361" s="45"/>
      <c r="KGN361" s="45"/>
      <c r="KGO361" s="45"/>
      <c r="KGP361" s="45"/>
      <c r="KGQ361" s="45"/>
      <c r="KGR361" s="45"/>
      <c r="KGS361" s="45"/>
      <c r="KGT361" s="45"/>
      <c r="KGU361" s="45"/>
      <c r="KGV361" s="45"/>
      <c r="KGW361" s="45"/>
      <c r="KGX361" s="45"/>
      <c r="KGY361" s="45"/>
      <c r="KGZ361" s="45"/>
      <c r="KHA361" s="45"/>
      <c r="KHB361" s="45"/>
      <c r="KHC361" s="45"/>
      <c r="KHD361" s="45"/>
      <c r="KHE361" s="45"/>
      <c r="KHF361" s="45"/>
      <c r="KHG361" s="45"/>
      <c r="KHH361" s="45"/>
      <c r="KHI361" s="45"/>
      <c r="KHJ361" s="45"/>
      <c r="KHK361" s="45"/>
      <c r="KHL361" s="45"/>
      <c r="KHM361" s="45"/>
      <c r="KHN361" s="45"/>
      <c r="KHO361" s="45"/>
      <c r="KHP361" s="45"/>
      <c r="KHQ361" s="45"/>
      <c r="KHR361" s="45"/>
      <c r="KHS361" s="45"/>
      <c r="KHT361" s="45"/>
      <c r="KHU361" s="45"/>
      <c r="KHV361" s="45"/>
      <c r="KHW361" s="45"/>
      <c r="KHX361" s="45"/>
      <c r="KHY361" s="45"/>
      <c r="KHZ361" s="45"/>
      <c r="KIA361" s="45"/>
      <c r="KIB361" s="45"/>
      <c r="KIC361" s="45"/>
      <c r="KID361" s="45"/>
      <c r="KIE361" s="45"/>
      <c r="KIF361" s="45"/>
      <c r="KIG361" s="45"/>
      <c r="KIH361" s="45"/>
      <c r="KII361" s="45"/>
      <c r="KIJ361" s="45"/>
      <c r="KIK361" s="45"/>
      <c r="KIL361" s="45"/>
      <c r="KIM361" s="45"/>
      <c r="KIN361" s="45"/>
      <c r="KIO361" s="45"/>
      <c r="KIP361" s="45"/>
      <c r="KIQ361" s="45"/>
      <c r="KIR361" s="45"/>
      <c r="KIS361" s="45"/>
      <c r="KIT361" s="45"/>
      <c r="KIU361" s="45"/>
      <c r="KIV361" s="45"/>
      <c r="KIW361" s="45"/>
      <c r="KIX361" s="45"/>
      <c r="KIY361" s="45"/>
      <c r="KIZ361" s="45"/>
      <c r="KJA361" s="45"/>
      <c r="KJB361" s="45"/>
      <c r="KJC361" s="45"/>
      <c r="KJD361" s="45"/>
      <c r="KJE361" s="45"/>
      <c r="KJF361" s="45"/>
      <c r="KJG361" s="45"/>
      <c r="KJH361" s="45"/>
      <c r="KJI361" s="45"/>
      <c r="KJJ361" s="45"/>
      <c r="KJK361" s="45"/>
      <c r="KJL361" s="45"/>
      <c r="KJM361" s="45"/>
      <c r="KJN361" s="45"/>
      <c r="KJO361" s="45"/>
      <c r="KJP361" s="45"/>
      <c r="KJQ361" s="45"/>
      <c r="KJR361" s="45"/>
      <c r="KJS361" s="45"/>
      <c r="KJT361" s="45"/>
      <c r="KJU361" s="45"/>
      <c r="KJV361" s="45"/>
      <c r="KJW361" s="45"/>
      <c r="KJX361" s="45"/>
      <c r="KJY361" s="45"/>
      <c r="KJZ361" s="45"/>
      <c r="KKA361" s="45"/>
      <c r="KKB361" s="45"/>
      <c r="KKC361" s="45"/>
      <c r="KKD361" s="45"/>
      <c r="KKE361" s="45"/>
      <c r="KKF361" s="45"/>
      <c r="KKG361" s="45"/>
      <c r="KKH361" s="45"/>
      <c r="KKI361" s="45"/>
      <c r="KKJ361" s="45"/>
      <c r="KKK361" s="45"/>
      <c r="KKL361" s="45"/>
      <c r="KKM361" s="45"/>
      <c r="KKN361" s="45"/>
      <c r="KKO361" s="45"/>
      <c r="KKP361" s="45"/>
      <c r="KKQ361" s="45"/>
      <c r="KKR361" s="45"/>
      <c r="KKS361" s="45"/>
      <c r="KKT361" s="45"/>
      <c r="KKU361" s="45"/>
      <c r="KKV361" s="45"/>
      <c r="KKW361" s="45"/>
      <c r="KKX361" s="45"/>
      <c r="KKY361" s="45"/>
      <c r="KKZ361" s="45"/>
      <c r="KLA361" s="45"/>
      <c r="KLB361" s="45"/>
      <c r="KLC361" s="45"/>
      <c r="KLD361" s="45"/>
      <c r="KLE361" s="45"/>
      <c r="KLF361" s="45"/>
      <c r="KLG361" s="45"/>
      <c r="KLH361" s="45"/>
      <c r="KLI361" s="45"/>
      <c r="KLJ361" s="45"/>
      <c r="KLK361" s="45"/>
      <c r="KLL361" s="45"/>
      <c r="KLM361" s="45"/>
      <c r="KLN361" s="45"/>
      <c r="KLO361" s="45"/>
      <c r="KLP361" s="45"/>
      <c r="KLQ361" s="45"/>
      <c r="KLR361" s="45"/>
      <c r="KLS361" s="45"/>
      <c r="KLT361" s="45"/>
      <c r="KLU361" s="45"/>
      <c r="KLV361" s="45"/>
      <c r="KLW361" s="45"/>
      <c r="KLX361" s="45"/>
      <c r="KLY361" s="45"/>
      <c r="KLZ361" s="45"/>
      <c r="KMA361" s="45"/>
      <c r="KMB361" s="45"/>
      <c r="KMC361" s="45"/>
      <c r="KMD361" s="45"/>
      <c r="KME361" s="45"/>
      <c r="KMF361" s="45"/>
      <c r="KMG361" s="45"/>
      <c r="KMH361" s="45"/>
      <c r="KMI361" s="45"/>
      <c r="KMJ361" s="45"/>
      <c r="KMK361" s="45"/>
      <c r="KML361" s="45"/>
      <c r="KMM361" s="45"/>
      <c r="KMN361" s="45"/>
      <c r="KMO361" s="45"/>
      <c r="KMP361" s="45"/>
      <c r="KMQ361" s="45"/>
      <c r="KMR361" s="45"/>
      <c r="KMS361" s="45"/>
      <c r="KMT361" s="45"/>
      <c r="KMU361" s="45"/>
      <c r="KMV361" s="45"/>
      <c r="KMW361" s="45"/>
      <c r="KMX361" s="45"/>
      <c r="KMY361" s="45"/>
      <c r="KMZ361" s="45"/>
      <c r="KNA361" s="45"/>
      <c r="KNB361" s="45"/>
      <c r="KNC361" s="45"/>
      <c r="KND361" s="45"/>
      <c r="KNE361" s="45"/>
      <c r="KNF361" s="45"/>
      <c r="KNG361" s="45"/>
      <c r="KNH361" s="45"/>
      <c r="KNI361" s="45"/>
      <c r="KNJ361" s="45"/>
      <c r="KNK361" s="45"/>
      <c r="KNL361" s="45"/>
      <c r="KNM361" s="45"/>
      <c r="KNN361" s="45"/>
      <c r="KNO361" s="45"/>
      <c r="KNP361" s="45"/>
      <c r="KNQ361" s="45"/>
      <c r="KNR361" s="45"/>
      <c r="KNS361" s="45"/>
      <c r="KNT361" s="45"/>
      <c r="KNU361" s="45"/>
      <c r="KNV361" s="45"/>
      <c r="KNW361" s="45"/>
      <c r="KNX361" s="45"/>
      <c r="KNY361" s="45"/>
      <c r="KNZ361" s="45"/>
      <c r="KOA361" s="45"/>
      <c r="KOB361" s="45"/>
      <c r="KOC361" s="45"/>
      <c r="KOD361" s="45"/>
      <c r="KOE361" s="45"/>
      <c r="KOF361" s="45"/>
      <c r="KOG361" s="45"/>
      <c r="KOH361" s="45"/>
      <c r="KOI361" s="45"/>
      <c r="KOJ361" s="45"/>
      <c r="KOK361" s="45"/>
      <c r="KOL361" s="45"/>
      <c r="KOM361" s="45"/>
      <c r="KON361" s="45"/>
      <c r="KOO361" s="45"/>
      <c r="KOP361" s="45"/>
      <c r="KOQ361" s="45"/>
      <c r="KOR361" s="45"/>
      <c r="KOS361" s="45"/>
      <c r="KOT361" s="45"/>
      <c r="KOU361" s="45"/>
      <c r="KOV361" s="45"/>
      <c r="KOW361" s="45"/>
      <c r="KOX361" s="45"/>
      <c r="KOY361" s="45"/>
      <c r="KOZ361" s="45"/>
      <c r="KPA361" s="45"/>
      <c r="KPB361" s="45"/>
      <c r="KPC361" s="45"/>
      <c r="KPD361" s="45"/>
      <c r="KPE361" s="45"/>
      <c r="KPF361" s="45"/>
      <c r="KPG361" s="45"/>
      <c r="KPH361" s="45"/>
      <c r="KPI361" s="45"/>
      <c r="KPJ361" s="45"/>
      <c r="KPK361" s="45"/>
      <c r="KPL361" s="45"/>
      <c r="KPM361" s="45"/>
      <c r="KPN361" s="45"/>
      <c r="KPO361" s="45"/>
      <c r="KPP361" s="45"/>
      <c r="KPQ361" s="45"/>
      <c r="KPR361" s="45"/>
      <c r="KPS361" s="45"/>
      <c r="KPT361" s="45"/>
      <c r="KPU361" s="45"/>
      <c r="KPV361" s="45"/>
      <c r="KPW361" s="45"/>
      <c r="KPX361" s="45"/>
      <c r="KPY361" s="45"/>
      <c r="KPZ361" s="45"/>
      <c r="KQA361" s="45"/>
      <c r="KQB361" s="45"/>
      <c r="KQC361" s="45"/>
      <c r="KQD361" s="45"/>
      <c r="KQE361" s="45"/>
      <c r="KQF361" s="45"/>
      <c r="KQG361" s="45"/>
      <c r="KQH361" s="45"/>
      <c r="KQI361" s="45"/>
      <c r="KQJ361" s="45"/>
      <c r="KQK361" s="45"/>
      <c r="KQL361" s="45"/>
      <c r="KQM361" s="45"/>
      <c r="KQN361" s="45"/>
      <c r="KQO361" s="45"/>
      <c r="KQP361" s="45"/>
      <c r="KQQ361" s="45"/>
      <c r="KQR361" s="45"/>
      <c r="KQS361" s="45"/>
      <c r="KQT361" s="45"/>
      <c r="KQU361" s="45"/>
      <c r="KQV361" s="45"/>
      <c r="KQW361" s="45"/>
      <c r="KQX361" s="45"/>
      <c r="KQY361" s="45"/>
      <c r="KQZ361" s="45"/>
      <c r="KRA361" s="45"/>
      <c r="KRB361" s="45"/>
      <c r="KRC361" s="45"/>
      <c r="KRD361" s="45"/>
      <c r="KRE361" s="45"/>
      <c r="KRF361" s="45"/>
      <c r="KRG361" s="45"/>
      <c r="KRH361" s="45"/>
      <c r="KRI361" s="45"/>
      <c r="KRJ361" s="45"/>
      <c r="KRK361" s="45"/>
      <c r="KRL361" s="45"/>
      <c r="KRM361" s="45"/>
      <c r="KRN361" s="45"/>
      <c r="KRO361" s="45"/>
      <c r="KRP361" s="45"/>
      <c r="KRQ361" s="45"/>
      <c r="KRR361" s="45"/>
      <c r="KRS361" s="45"/>
      <c r="KRT361" s="45"/>
      <c r="KRU361" s="45"/>
      <c r="KRV361" s="45"/>
      <c r="KRW361" s="45"/>
      <c r="KRX361" s="45"/>
      <c r="KRY361" s="45"/>
      <c r="KRZ361" s="45"/>
      <c r="KSA361" s="45"/>
      <c r="KSB361" s="45"/>
      <c r="KSC361" s="45"/>
      <c r="KSD361" s="45"/>
      <c r="KSE361" s="45"/>
      <c r="KSF361" s="45"/>
      <c r="KSG361" s="45"/>
      <c r="KSH361" s="45"/>
      <c r="KSI361" s="45"/>
      <c r="KSJ361" s="45"/>
      <c r="KSK361" s="45"/>
      <c r="KSL361" s="45"/>
      <c r="KSM361" s="45"/>
      <c r="KSN361" s="45"/>
      <c r="KSO361" s="45"/>
      <c r="KSP361" s="45"/>
      <c r="KSQ361" s="45"/>
      <c r="KSR361" s="45"/>
      <c r="KSS361" s="45"/>
      <c r="KST361" s="45"/>
      <c r="KSU361" s="45"/>
      <c r="KSV361" s="45"/>
      <c r="KSW361" s="45"/>
      <c r="KSX361" s="45"/>
      <c r="KSY361" s="45"/>
      <c r="KSZ361" s="45"/>
      <c r="KTA361" s="45"/>
      <c r="KTB361" s="45"/>
      <c r="KTC361" s="45"/>
      <c r="KTD361" s="45"/>
      <c r="KTE361" s="45"/>
      <c r="KTF361" s="45"/>
      <c r="KTG361" s="45"/>
      <c r="KTH361" s="45"/>
      <c r="KTI361" s="45"/>
      <c r="KTJ361" s="45"/>
      <c r="KTK361" s="45"/>
      <c r="KTL361" s="45"/>
      <c r="KTM361" s="45"/>
      <c r="KTN361" s="45"/>
      <c r="KTO361" s="45"/>
      <c r="KTP361" s="45"/>
      <c r="KTQ361" s="45"/>
      <c r="KTR361" s="45"/>
      <c r="KTS361" s="45"/>
      <c r="KTT361" s="45"/>
      <c r="KTU361" s="45"/>
      <c r="KTV361" s="45"/>
      <c r="KTW361" s="45"/>
      <c r="KTX361" s="45"/>
      <c r="KTY361" s="45"/>
      <c r="KTZ361" s="45"/>
      <c r="KUA361" s="45"/>
      <c r="KUB361" s="45"/>
      <c r="KUC361" s="45"/>
      <c r="KUD361" s="45"/>
      <c r="KUE361" s="45"/>
      <c r="KUF361" s="45"/>
      <c r="KUG361" s="45"/>
      <c r="KUH361" s="45"/>
      <c r="KUI361" s="45"/>
      <c r="KUJ361" s="45"/>
      <c r="KUK361" s="45"/>
      <c r="KUL361" s="45"/>
      <c r="KUM361" s="45"/>
      <c r="KUN361" s="45"/>
      <c r="KUO361" s="45"/>
      <c r="KUP361" s="45"/>
      <c r="KUQ361" s="45"/>
      <c r="KUR361" s="45"/>
      <c r="KUS361" s="45"/>
      <c r="KUT361" s="45"/>
      <c r="KUU361" s="45"/>
      <c r="KUV361" s="45"/>
      <c r="KUW361" s="45"/>
      <c r="KUX361" s="45"/>
      <c r="KUY361" s="45"/>
      <c r="KUZ361" s="45"/>
      <c r="KVA361" s="45"/>
      <c r="KVB361" s="45"/>
      <c r="KVC361" s="45"/>
      <c r="KVD361" s="45"/>
      <c r="KVE361" s="45"/>
      <c r="KVF361" s="45"/>
      <c r="KVG361" s="45"/>
      <c r="KVH361" s="45"/>
      <c r="KVI361" s="45"/>
      <c r="KVJ361" s="45"/>
      <c r="KVK361" s="45"/>
      <c r="KVL361" s="45"/>
      <c r="KVM361" s="45"/>
      <c r="KVN361" s="45"/>
      <c r="KVO361" s="45"/>
      <c r="KVP361" s="45"/>
      <c r="KVQ361" s="45"/>
      <c r="KVR361" s="45"/>
      <c r="KVS361" s="45"/>
      <c r="KVT361" s="45"/>
      <c r="KVU361" s="45"/>
      <c r="KVV361" s="45"/>
      <c r="KVW361" s="45"/>
      <c r="KVX361" s="45"/>
      <c r="KVY361" s="45"/>
      <c r="KVZ361" s="45"/>
      <c r="KWA361" s="45"/>
      <c r="KWB361" s="45"/>
      <c r="KWC361" s="45"/>
      <c r="KWD361" s="45"/>
      <c r="KWE361" s="45"/>
      <c r="KWF361" s="45"/>
      <c r="KWG361" s="45"/>
      <c r="KWH361" s="45"/>
      <c r="KWI361" s="45"/>
      <c r="KWJ361" s="45"/>
      <c r="KWK361" s="45"/>
      <c r="KWL361" s="45"/>
      <c r="KWM361" s="45"/>
      <c r="KWN361" s="45"/>
      <c r="KWO361" s="45"/>
      <c r="KWP361" s="45"/>
      <c r="KWQ361" s="45"/>
      <c r="KWR361" s="45"/>
      <c r="KWS361" s="45"/>
      <c r="KWT361" s="45"/>
      <c r="KWU361" s="45"/>
      <c r="KWV361" s="45"/>
      <c r="KWW361" s="45"/>
      <c r="KWX361" s="45"/>
      <c r="KWY361" s="45"/>
      <c r="KWZ361" s="45"/>
      <c r="KXA361" s="45"/>
      <c r="KXB361" s="45"/>
      <c r="KXC361" s="45"/>
      <c r="KXD361" s="45"/>
      <c r="KXE361" s="45"/>
      <c r="KXF361" s="45"/>
      <c r="KXG361" s="45"/>
      <c r="KXH361" s="45"/>
      <c r="KXI361" s="45"/>
      <c r="KXJ361" s="45"/>
      <c r="KXK361" s="45"/>
      <c r="KXL361" s="45"/>
      <c r="KXM361" s="45"/>
      <c r="KXN361" s="45"/>
      <c r="KXO361" s="45"/>
      <c r="KXP361" s="45"/>
      <c r="KXQ361" s="45"/>
      <c r="KXR361" s="45"/>
      <c r="KXS361" s="45"/>
      <c r="KXT361" s="45"/>
      <c r="KXU361" s="45"/>
      <c r="KXV361" s="45"/>
      <c r="KXW361" s="45"/>
      <c r="KXX361" s="45"/>
      <c r="KXY361" s="45"/>
      <c r="KXZ361" s="45"/>
      <c r="KYA361" s="45"/>
      <c r="KYB361" s="45"/>
      <c r="KYC361" s="45"/>
      <c r="KYD361" s="45"/>
      <c r="KYE361" s="45"/>
      <c r="KYF361" s="45"/>
      <c r="KYG361" s="45"/>
      <c r="KYH361" s="45"/>
      <c r="KYI361" s="45"/>
      <c r="KYJ361" s="45"/>
      <c r="KYK361" s="45"/>
      <c r="KYL361" s="45"/>
      <c r="KYM361" s="45"/>
      <c r="KYN361" s="45"/>
      <c r="KYO361" s="45"/>
      <c r="KYP361" s="45"/>
      <c r="KYQ361" s="45"/>
      <c r="KYR361" s="45"/>
      <c r="KYS361" s="45"/>
      <c r="KYT361" s="45"/>
      <c r="KYU361" s="45"/>
      <c r="KYV361" s="45"/>
      <c r="KYW361" s="45"/>
      <c r="KYX361" s="45"/>
      <c r="KYY361" s="45"/>
      <c r="KYZ361" s="45"/>
      <c r="KZA361" s="45"/>
      <c r="KZB361" s="45"/>
      <c r="KZC361" s="45"/>
      <c r="KZD361" s="45"/>
      <c r="KZE361" s="45"/>
      <c r="KZF361" s="45"/>
      <c r="KZG361" s="45"/>
      <c r="KZH361" s="45"/>
      <c r="KZI361" s="45"/>
      <c r="KZJ361" s="45"/>
      <c r="KZK361" s="45"/>
      <c r="KZL361" s="45"/>
      <c r="KZM361" s="45"/>
      <c r="KZN361" s="45"/>
      <c r="KZO361" s="45"/>
      <c r="KZP361" s="45"/>
      <c r="KZQ361" s="45"/>
      <c r="KZR361" s="45"/>
      <c r="KZS361" s="45"/>
      <c r="KZT361" s="45"/>
      <c r="KZU361" s="45"/>
      <c r="KZV361" s="45"/>
      <c r="KZW361" s="45"/>
      <c r="KZX361" s="45"/>
      <c r="KZY361" s="45"/>
      <c r="KZZ361" s="45"/>
      <c r="LAA361" s="45"/>
      <c r="LAB361" s="45"/>
      <c r="LAC361" s="45"/>
      <c r="LAD361" s="45"/>
      <c r="LAE361" s="45"/>
      <c r="LAF361" s="45"/>
      <c r="LAG361" s="45"/>
      <c r="LAH361" s="45"/>
      <c r="LAI361" s="45"/>
      <c r="LAJ361" s="45"/>
      <c r="LAK361" s="45"/>
      <c r="LAL361" s="45"/>
      <c r="LAM361" s="45"/>
      <c r="LAN361" s="45"/>
      <c r="LAO361" s="45"/>
      <c r="LAP361" s="45"/>
      <c r="LAQ361" s="45"/>
      <c r="LAR361" s="45"/>
      <c r="LAS361" s="45"/>
      <c r="LAT361" s="45"/>
      <c r="LAU361" s="45"/>
      <c r="LAV361" s="45"/>
      <c r="LAW361" s="45"/>
      <c r="LAX361" s="45"/>
      <c r="LAY361" s="45"/>
      <c r="LAZ361" s="45"/>
      <c r="LBA361" s="45"/>
      <c r="LBB361" s="45"/>
      <c r="LBC361" s="45"/>
      <c r="LBD361" s="45"/>
      <c r="LBE361" s="45"/>
      <c r="LBF361" s="45"/>
      <c r="LBG361" s="45"/>
      <c r="LBH361" s="45"/>
      <c r="LBI361" s="45"/>
      <c r="LBJ361" s="45"/>
      <c r="LBK361" s="45"/>
      <c r="LBL361" s="45"/>
      <c r="LBM361" s="45"/>
      <c r="LBN361" s="45"/>
      <c r="LBO361" s="45"/>
      <c r="LBP361" s="45"/>
      <c r="LBQ361" s="45"/>
      <c r="LBR361" s="45"/>
      <c r="LBS361" s="45"/>
      <c r="LBT361" s="45"/>
      <c r="LBU361" s="45"/>
      <c r="LBV361" s="45"/>
      <c r="LBW361" s="45"/>
      <c r="LBX361" s="45"/>
      <c r="LBY361" s="45"/>
      <c r="LBZ361" s="45"/>
      <c r="LCA361" s="45"/>
      <c r="LCB361" s="45"/>
      <c r="LCC361" s="45"/>
      <c r="LCD361" s="45"/>
      <c r="LCE361" s="45"/>
      <c r="LCF361" s="45"/>
      <c r="LCG361" s="45"/>
      <c r="LCH361" s="45"/>
      <c r="LCI361" s="45"/>
      <c r="LCJ361" s="45"/>
      <c r="LCK361" s="45"/>
      <c r="LCL361" s="45"/>
      <c r="LCM361" s="45"/>
      <c r="LCN361" s="45"/>
      <c r="LCO361" s="45"/>
      <c r="LCP361" s="45"/>
      <c r="LCQ361" s="45"/>
      <c r="LCR361" s="45"/>
      <c r="LCS361" s="45"/>
      <c r="LCT361" s="45"/>
      <c r="LCU361" s="45"/>
      <c r="LCV361" s="45"/>
      <c r="LCW361" s="45"/>
      <c r="LCX361" s="45"/>
      <c r="LCY361" s="45"/>
      <c r="LCZ361" s="45"/>
      <c r="LDA361" s="45"/>
      <c r="LDB361" s="45"/>
      <c r="LDC361" s="45"/>
      <c r="LDD361" s="45"/>
      <c r="LDE361" s="45"/>
      <c r="LDF361" s="45"/>
      <c r="LDG361" s="45"/>
      <c r="LDH361" s="45"/>
      <c r="LDI361" s="45"/>
      <c r="LDJ361" s="45"/>
      <c r="LDK361" s="45"/>
      <c r="LDL361" s="45"/>
      <c r="LDM361" s="45"/>
      <c r="LDN361" s="45"/>
      <c r="LDO361" s="45"/>
      <c r="LDP361" s="45"/>
      <c r="LDQ361" s="45"/>
      <c r="LDR361" s="45"/>
      <c r="LDS361" s="45"/>
      <c r="LDT361" s="45"/>
      <c r="LDU361" s="45"/>
      <c r="LDV361" s="45"/>
      <c r="LDW361" s="45"/>
      <c r="LDX361" s="45"/>
      <c r="LDY361" s="45"/>
      <c r="LDZ361" s="45"/>
      <c r="LEA361" s="45"/>
      <c r="LEB361" s="45"/>
      <c r="LEC361" s="45"/>
      <c r="LED361" s="45"/>
      <c r="LEE361" s="45"/>
      <c r="LEF361" s="45"/>
      <c r="LEG361" s="45"/>
      <c r="LEH361" s="45"/>
      <c r="LEI361" s="45"/>
      <c r="LEJ361" s="45"/>
      <c r="LEK361" s="45"/>
      <c r="LEL361" s="45"/>
      <c r="LEM361" s="45"/>
      <c r="LEN361" s="45"/>
      <c r="LEO361" s="45"/>
      <c r="LEP361" s="45"/>
      <c r="LEQ361" s="45"/>
      <c r="LER361" s="45"/>
      <c r="LES361" s="45"/>
      <c r="LET361" s="45"/>
      <c r="LEU361" s="45"/>
      <c r="LEV361" s="45"/>
      <c r="LEW361" s="45"/>
      <c r="LEX361" s="45"/>
      <c r="LEY361" s="45"/>
      <c r="LEZ361" s="45"/>
      <c r="LFA361" s="45"/>
      <c r="LFB361" s="45"/>
      <c r="LFC361" s="45"/>
      <c r="LFD361" s="45"/>
      <c r="LFE361" s="45"/>
      <c r="LFF361" s="45"/>
      <c r="LFG361" s="45"/>
      <c r="LFH361" s="45"/>
      <c r="LFI361" s="45"/>
      <c r="LFJ361" s="45"/>
      <c r="LFK361" s="45"/>
      <c r="LFL361" s="45"/>
      <c r="LFM361" s="45"/>
      <c r="LFN361" s="45"/>
      <c r="LFO361" s="45"/>
      <c r="LFP361" s="45"/>
      <c r="LFQ361" s="45"/>
      <c r="LFR361" s="45"/>
      <c r="LFS361" s="45"/>
      <c r="LFT361" s="45"/>
      <c r="LFU361" s="45"/>
      <c r="LFV361" s="45"/>
      <c r="LFW361" s="45"/>
      <c r="LFX361" s="45"/>
      <c r="LFY361" s="45"/>
      <c r="LFZ361" s="45"/>
      <c r="LGA361" s="45"/>
      <c r="LGB361" s="45"/>
      <c r="LGC361" s="45"/>
      <c r="LGD361" s="45"/>
      <c r="LGE361" s="45"/>
      <c r="LGF361" s="45"/>
      <c r="LGG361" s="45"/>
      <c r="LGH361" s="45"/>
      <c r="LGI361" s="45"/>
      <c r="LGJ361" s="45"/>
      <c r="LGK361" s="45"/>
      <c r="LGL361" s="45"/>
      <c r="LGM361" s="45"/>
      <c r="LGN361" s="45"/>
      <c r="LGO361" s="45"/>
      <c r="LGP361" s="45"/>
      <c r="LGQ361" s="45"/>
      <c r="LGR361" s="45"/>
      <c r="LGS361" s="45"/>
      <c r="LGT361" s="45"/>
      <c r="LGU361" s="45"/>
      <c r="LGV361" s="45"/>
      <c r="LGW361" s="45"/>
      <c r="LGX361" s="45"/>
      <c r="LGY361" s="45"/>
      <c r="LGZ361" s="45"/>
      <c r="LHA361" s="45"/>
      <c r="LHB361" s="45"/>
      <c r="LHC361" s="45"/>
      <c r="LHD361" s="45"/>
      <c r="LHE361" s="45"/>
      <c r="LHF361" s="45"/>
      <c r="LHG361" s="45"/>
      <c r="LHH361" s="45"/>
      <c r="LHI361" s="45"/>
      <c r="LHJ361" s="45"/>
      <c r="LHK361" s="45"/>
      <c r="LHL361" s="45"/>
      <c r="LHM361" s="45"/>
      <c r="LHN361" s="45"/>
      <c r="LHO361" s="45"/>
      <c r="LHP361" s="45"/>
      <c r="LHQ361" s="45"/>
      <c r="LHR361" s="45"/>
      <c r="LHS361" s="45"/>
      <c r="LHT361" s="45"/>
      <c r="LHU361" s="45"/>
      <c r="LHV361" s="45"/>
      <c r="LHW361" s="45"/>
      <c r="LHX361" s="45"/>
      <c r="LHY361" s="45"/>
      <c r="LHZ361" s="45"/>
      <c r="LIA361" s="45"/>
      <c r="LIB361" s="45"/>
      <c r="LIC361" s="45"/>
      <c r="LID361" s="45"/>
      <c r="LIE361" s="45"/>
      <c r="LIF361" s="45"/>
      <c r="LIG361" s="45"/>
      <c r="LIH361" s="45"/>
      <c r="LII361" s="45"/>
      <c r="LIJ361" s="45"/>
      <c r="LIK361" s="45"/>
      <c r="LIL361" s="45"/>
      <c r="LIM361" s="45"/>
      <c r="LIN361" s="45"/>
      <c r="LIO361" s="45"/>
      <c r="LIP361" s="45"/>
      <c r="LIQ361" s="45"/>
      <c r="LIR361" s="45"/>
      <c r="LIS361" s="45"/>
      <c r="LIT361" s="45"/>
      <c r="LIU361" s="45"/>
      <c r="LIV361" s="45"/>
      <c r="LIW361" s="45"/>
      <c r="LIX361" s="45"/>
      <c r="LIY361" s="45"/>
      <c r="LIZ361" s="45"/>
      <c r="LJA361" s="45"/>
      <c r="LJB361" s="45"/>
      <c r="LJC361" s="45"/>
      <c r="LJD361" s="45"/>
      <c r="LJE361" s="45"/>
      <c r="LJF361" s="45"/>
      <c r="LJG361" s="45"/>
      <c r="LJH361" s="45"/>
      <c r="LJI361" s="45"/>
      <c r="LJJ361" s="45"/>
      <c r="LJK361" s="45"/>
      <c r="LJL361" s="45"/>
      <c r="LJM361" s="45"/>
      <c r="LJN361" s="45"/>
      <c r="LJO361" s="45"/>
      <c r="LJP361" s="45"/>
      <c r="LJQ361" s="45"/>
      <c r="LJR361" s="45"/>
      <c r="LJS361" s="45"/>
      <c r="LJT361" s="45"/>
      <c r="LJU361" s="45"/>
      <c r="LJV361" s="45"/>
      <c r="LJW361" s="45"/>
      <c r="LJX361" s="45"/>
      <c r="LJY361" s="45"/>
      <c r="LJZ361" s="45"/>
      <c r="LKA361" s="45"/>
      <c r="LKB361" s="45"/>
      <c r="LKC361" s="45"/>
      <c r="LKD361" s="45"/>
      <c r="LKE361" s="45"/>
      <c r="LKF361" s="45"/>
      <c r="LKG361" s="45"/>
      <c r="LKH361" s="45"/>
      <c r="LKI361" s="45"/>
      <c r="LKJ361" s="45"/>
      <c r="LKK361" s="45"/>
      <c r="LKL361" s="45"/>
      <c r="LKM361" s="45"/>
      <c r="LKN361" s="45"/>
      <c r="LKO361" s="45"/>
      <c r="LKP361" s="45"/>
      <c r="LKQ361" s="45"/>
      <c r="LKR361" s="45"/>
      <c r="LKS361" s="45"/>
      <c r="LKT361" s="45"/>
      <c r="LKU361" s="45"/>
      <c r="LKV361" s="45"/>
      <c r="LKW361" s="45"/>
      <c r="LKX361" s="45"/>
      <c r="LKY361" s="45"/>
      <c r="LKZ361" s="45"/>
      <c r="LLA361" s="45"/>
      <c r="LLB361" s="45"/>
      <c r="LLC361" s="45"/>
      <c r="LLD361" s="45"/>
      <c r="LLE361" s="45"/>
      <c r="LLF361" s="45"/>
      <c r="LLG361" s="45"/>
      <c r="LLH361" s="45"/>
      <c r="LLI361" s="45"/>
      <c r="LLJ361" s="45"/>
      <c r="LLK361" s="45"/>
      <c r="LLL361" s="45"/>
      <c r="LLM361" s="45"/>
      <c r="LLN361" s="45"/>
      <c r="LLO361" s="45"/>
      <c r="LLP361" s="45"/>
      <c r="LLQ361" s="45"/>
      <c r="LLR361" s="45"/>
      <c r="LLS361" s="45"/>
      <c r="LLT361" s="45"/>
      <c r="LLU361" s="45"/>
      <c r="LLV361" s="45"/>
      <c r="LLW361" s="45"/>
      <c r="LLX361" s="45"/>
      <c r="LLY361" s="45"/>
      <c r="LLZ361" s="45"/>
      <c r="LMA361" s="45"/>
      <c r="LMB361" s="45"/>
      <c r="LMC361" s="45"/>
      <c r="LMD361" s="45"/>
      <c r="LME361" s="45"/>
      <c r="LMF361" s="45"/>
      <c r="LMG361" s="45"/>
      <c r="LMH361" s="45"/>
      <c r="LMI361" s="45"/>
      <c r="LMJ361" s="45"/>
      <c r="LMK361" s="45"/>
      <c r="LML361" s="45"/>
      <c r="LMM361" s="45"/>
      <c r="LMN361" s="45"/>
      <c r="LMO361" s="45"/>
      <c r="LMP361" s="45"/>
      <c r="LMQ361" s="45"/>
      <c r="LMR361" s="45"/>
      <c r="LMS361" s="45"/>
      <c r="LMT361" s="45"/>
      <c r="LMU361" s="45"/>
      <c r="LMV361" s="45"/>
      <c r="LMW361" s="45"/>
      <c r="LMX361" s="45"/>
      <c r="LMY361" s="45"/>
      <c r="LMZ361" s="45"/>
      <c r="LNA361" s="45"/>
      <c r="LNB361" s="45"/>
      <c r="LNC361" s="45"/>
      <c r="LND361" s="45"/>
      <c r="LNE361" s="45"/>
      <c r="LNF361" s="45"/>
      <c r="LNG361" s="45"/>
      <c r="LNH361" s="45"/>
      <c r="LNI361" s="45"/>
      <c r="LNJ361" s="45"/>
      <c r="LNK361" s="45"/>
      <c r="LNL361" s="45"/>
      <c r="LNM361" s="45"/>
      <c r="LNN361" s="45"/>
      <c r="LNO361" s="45"/>
      <c r="LNP361" s="45"/>
      <c r="LNQ361" s="45"/>
      <c r="LNR361" s="45"/>
      <c r="LNS361" s="45"/>
      <c r="LNT361" s="45"/>
      <c r="LNU361" s="45"/>
      <c r="LNV361" s="45"/>
      <c r="LNW361" s="45"/>
      <c r="LNX361" s="45"/>
      <c r="LNY361" s="45"/>
      <c r="LNZ361" s="45"/>
      <c r="LOA361" s="45"/>
      <c r="LOB361" s="45"/>
      <c r="LOC361" s="45"/>
      <c r="LOD361" s="45"/>
      <c r="LOE361" s="45"/>
      <c r="LOF361" s="45"/>
      <c r="LOG361" s="45"/>
      <c r="LOH361" s="45"/>
      <c r="LOI361" s="45"/>
      <c r="LOJ361" s="45"/>
      <c r="LOK361" s="45"/>
      <c r="LOL361" s="45"/>
      <c r="LOM361" s="45"/>
      <c r="LON361" s="45"/>
      <c r="LOO361" s="45"/>
      <c r="LOP361" s="45"/>
      <c r="LOQ361" s="45"/>
      <c r="LOR361" s="45"/>
      <c r="LOS361" s="45"/>
      <c r="LOT361" s="45"/>
      <c r="LOU361" s="45"/>
      <c r="LOV361" s="45"/>
      <c r="LOW361" s="45"/>
      <c r="LOX361" s="45"/>
      <c r="LOY361" s="45"/>
      <c r="LOZ361" s="45"/>
      <c r="LPA361" s="45"/>
      <c r="LPB361" s="45"/>
      <c r="LPC361" s="45"/>
      <c r="LPD361" s="45"/>
      <c r="LPE361" s="45"/>
      <c r="LPF361" s="45"/>
      <c r="LPG361" s="45"/>
      <c r="LPH361" s="45"/>
      <c r="LPI361" s="45"/>
      <c r="LPJ361" s="45"/>
      <c r="LPK361" s="45"/>
      <c r="LPL361" s="45"/>
      <c r="LPM361" s="45"/>
      <c r="LPN361" s="45"/>
      <c r="LPO361" s="45"/>
      <c r="LPP361" s="45"/>
      <c r="LPQ361" s="45"/>
      <c r="LPR361" s="45"/>
      <c r="LPS361" s="45"/>
      <c r="LPT361" s="45"/>
      <c r="LPU361" s="45"/>
      <c r="LPV361" s="45"/>
      <c r="LPW361" s="45"/>
      <c r="LPX361" s="45"/>
      <c r="LPY361" s="45"/>
      <c r="LPZ361" s="45"/>
      <c r="LQA361" s="45"/>
      <c r="LQB361" s="45"/>
      <c r="LQC361" s="45"/>
      <c r="LQD361" s="45"/>
      <c r="LQE361" s="45"/>
      <c r="LQF361" s="45"/>
      <c r="LQG361" s="45"/>
      <c r="LQH361" s="45"/>
      <c r="LQI361" s="45"/>
      <c r="LQJ361" s="45"/>
      <c r="LQK361" s="45"/>
      <c r="LQL361" s="45"/>
      <c r="LQM361" s="45"/>
      <c r="LQN361" s="45"/>
      <c r="LQO361" s="45"/>
      <c r="LQP361" s="45"/>
      <c r="LQQ361" s="45"/>
      <c r="LQR361" s="45"/>
      <c r="LQS361" s="45"/>
      <c r="LQT361" s="45"/>
      <c r="LQU361" s="45"/>
      <c r="LQV361" s="45"/>
      <c r="LQW361" s="45"/>
      <c r="LQX361" s="45"/>
      <c r="LQY361" s="45"/>
      <c r="LQZ361" s="45"/>
      <c r="LRA361" s="45"/>
      <c r="LRB361" s="45"/>
      <c r="LRC361" s="45"/>
      <c r="LRD361" s="45"/>
      <c r="LRE361" s="45"/>
      <c r="LRF361" s="45"/>
      <c r="LRG361" s="45"/>
      <c r="LRH361" s="45"/>
      <c r="LRI361" s="45"/>
      <c r="LRJ361" s="45"/>
      <c r="LRK361" s="45"/>
      <c r="LRL361" s="45"/>
      <c r="LRM361" s="45"/>
      <c r="LRN361" s="45"/>
      <c r="LRO361" s="45"/>
      <c r="LRP361" s="45"/>
      <c r="LRQ361" s="45"/>
      <c r="LRR361" s="45"/>
      <c r="LRS361" s="45"/>
      <c r="LRT361" s="45"/>
      <c r="LRU361" s="45"/>
      <c r="LRV361" s="45"/>
      <c r="LRW361" s="45"/>
      <c r="LRX361" s="45"/>
      <c r="LRY361" s="45"/>
      <c r="LRZ361" s="45"/>
      <c r="LSA361" s="45"/>
      <c r="LSB361" s="45"/>
      <c r="LSC361" s="45"/>
      <c r="LSD361" s="45"/>
      <c r="LSE361" s="45"/>
      <c r="LSF361" s="45"/>
      <c r="LSG361" s="45"/>
      <c r="LSH361" s="45"/>
      <c r="LSI361" s="45"/>
      <c r="LSJ361" s="45"/>
      <c r="LSK361" s="45"/>
      <c r="LSL361" s="45"/>
      <c r="LSM361" s="45"/>
      <c r="LSN361" s="45"/>
      <c r="LSO361" s="45"/>
      <c r="LSP361" s="45"/>
      <c r="LSQ361" s="45"/>
      <c r="LSR361" s="45"/>
      <c r="LSS361" s="45"/>
      <c r="LST361" s="45"/>
      <c r="LSU361" s="45"/>
      <c r="LSV361" s="45"/>
      <c r="LSW361" s="45"/>
      <c r="LSX361" s="45"/>
      <c r="LSY361" s="45"/>
      <c r="LSZ361" s="45"/>
      <c r="LTA361" s="45"/>
      <c r="LTB361" s="45"/>
      <c r="LTC361" s="45"/>
      <c r="LTD361" s="45"/>
      <c r="LTE361" s="45"/>
      <c r="LTF361" s="45"/>
      <c r="LTG361" s="45"/>
      <c r="LTH361" s="45"/>
      <c r="LTI361" s="45"/>
      <c r="LTJ361" s="45"/>
      <c r="LTK361" s="45"/>
      <c r="LTL361" s="45"/>
      <c r="LTM361" s="45"/>
      <c r="LTN361" s="45"/>
      <c r="LTO361" s="45"/>
      <c r="LTP361" s="45"/>
      <c r="LTQ361" s="45"/>
      <c r="LTR361" s="45"/>
      <c r="LTS361" s="45"/>
      <c r="LTT361" s="45"/>
      <c r="LTU361" s="45"/>
      <c r="LTV361" s="45"/>
      <c r="LTW361" s="45"/>
      <c r="LTX361" s="45"/>
      <c r="LTY361" s="45"/>
      <c r="LTZ361" s="45"/>
      <c r="LUA361" s="45"/>
      <c r="LUB361" s="45"/>
      <c r="LUC361" s="45"/>
      <c r="LUD361" s="45"/>
      <c r="LUE361" s="45"/>
      <c r="LUF361" s="45"/>
      <c r="LUG361" s="45"/>
      <c r="LUH361" s="45"/>
      <c r="LUI361" s="45"/>
      <c r="LUJ361" s="45"/>
      <c r="LUK361" s="45"/>
      <c r="LUL361" s="45"/>
      <c r="LUM361" s="45"/>
      <c r="LUN361" s="45"/>
      <c r="LUO361" s="45"/>
      <c r="LUP361" s="45"/>
      <c r="LUQ361" s="45"/>
      <c r="LUR361" s="45"/>
      <c r="LUS361" s="45"/>
      <c r="LUT361" s="45"/>
      <c r="LUU361" s="45"/>
      <c r="LUV361" s="45"/>
      <c r="LUW361" s="45"/>
      <c r="LUX361" s="45"/>
      <c r="LUY361" s="45"/>
      <c r="LUZ361" s="45"/>
      <c r="LVA361" s="45"/>
      <c r="LVB361" s="45"/>
      <c r="LVC361" s="45"/>
      <c r="LVD361" s="45"/>
      <c r="LVE361" s="45"/>
      <c r="LVF361" s="45"/>
      <c r="LVG361" s="45"/>
      <c r="LVH361" s="45"/>
      <c r="LVI361" s="45"/>
      <c r="LVJ361" s="45"/>
      <c r="LVK361" s="45"/>
      <c r="LVL361" s="45"/>
      <c r="LVM361" s="45"/>
      <c r="LVN361" s="45"/>
      <c r="LVO361" s="45"/>
      <c r="LVP361" s="45"/>
      <c r="LVQ361" s="45"/>
      <c r="LVR361" s="45"/>
      <c r="LVS361" s="45"/>
      <c r="LVT361" s="45"/>
      <c r="LVU361" s="45"/>
      <c r="LVV361" s="45"/>
      <c r="LVW361" s="45"/>
      <c r="LVX361" s="45"/>
      <c r="LVY361" s="45"/>
      <c r="LVZ361" s="45"/>
      <c r="LWA361" s="45"/>
      <c r="LWB361" s="45"/>
      <c r="LWC361" s="45"/>
      <c r="LWD361" s="45"/>
      <c r="LWE361" s="45"/>
      <c r="LWF361" s="45"/>
      <c r="LWG361" s="45"/>
      <c r="LWH361" s="45"/>
      <c r="LWI361" s="45"/>
      <c r="LWJ361" s="45"/>
      <c r="LWK361" s="45"/>
      <c r="LWL361" s="45"/>
      <c r="LWM361" s="45"/>
      <c r="LWN361" s="45"/>
      <c r="LWO361" s="45"/>
      <c r="LWP361" s="45"/>
      <c r="LWQ361" s="45"/>
      <c r="LWR361" s="45"/>
      <c r="LWS361" s="45"/>
      <c r="LWT361" s="45"/>
      <c r="LWU361" s="45"/>
      <c r="LWV361" s="45"/>
      <c r="LWW361" s="45"/>
      <c r="LWX361" s="45"/>
      <c r="LWY361" s="45"/>
      <c r="LWZ361" s="45"/>
      <c r="LXA361" s="45"/>
      <c r="LXB361" s="45"/>
      <c r="LXC361" s="45"/>
      <c r="LXD361" s="45"/>
      <c r="LXE361" s="45"/>
      <c r="LXF361" s="45"/>
      <c r="LXG361" s="45"/>
      <c r="LXH361" s="45"/>
      <c r="LXI361" s="45"/>
      <c r="LXJ361" s="45"/>
      <c r="LXK361" s="45"/>
      <c r="LXL361" s="45"/>
      <c r="LXM361" s="45"/>
      <c r="LXN361" s="45"/>
      <c r="LXO361" s="45"/>
      <c r="LXP361" s="45"/>
      <c r="LXQ361" s="45"/>
      <c r="LXR361" s="45"/>
      <c r="LXS361" s="45"/>
      <c r="LXT361" s="45"/>
      <c r="LXU361" s="45"/>
      <c r="LXV361" s="45"/>
      <c r="LXW361" s="45"/>
      <c r="LXX361" s="45"/>
      <c r="LXY361" s="45"/>
      <c r="LXZ361" s="45"/>
      <c r="LYA361" s="45"/>
      <c r="LYB361" s="45"/>
      <c r="LYC361" s="45"/>
      <c r="LYD361" s="45"/>
      <c r="LYE361" s="45"/>
      <c r="LYF361" s="45"/>
      <c r="LYG361" s="45"/>
      <c r="LYH361" s="45"/>
      <c r="LYI361" s="45"/>
      <c r="LYJ361" s="45"/>
      <c r="LYK361" s="45"/>
      <c r="LYL361" s="45"/>
      <c r="LYM361" s="45"/>
      <c r="LYN361" s="45"/>
      <c r="LYO361" s="45"/>
      <c r="LYP361" s="45"/>
      <c r="LYQ361" s="45"/>
      <c r="LYR361" s="45"/>
      <c r="LYS361" s="45"/>
      <c r="LYT361" s="45"/>
      <c r="LYU361" s="45"/>
      <c r="LYV361" s="45"/>
      <c r="LYW361" s="45"/>
      <c r="LYX361" s="45"/>
      <c r="LYY361" s="45"/>
      <c r="LYZ361" s="45"/>
      <c r="LZA361" s="45"/>
      <c r="LZB361" s="45"/>
      <c r="LZC361" s="45"/>
      <c r="LZD361" s="45"/>
      <c r="LZE361" s="45"/>
      <c r="LZF361" s="45"/>
      <c r="LZG361" s="45"/>
      <c r="LZH361" s="45"/>
      <c r="LZI361" s="45"/>
      <c r="LZJ361" s="45"/>
      <c r="LZK361" s="45"/>
      <c r="LZL361" s="45"/>
      <c r="LZM361" s="45"/>
      <c r="LZN361" s="45"/>
      <c r="LZO361" s="45"/>
      <c r="LZP361" s="45"/>
      <c r="LZQ361" s="45"/>
      <c r="LZR361" s="45"/>
      <c r="LZS361" s="45"/>
      <c r="LZT361" s="45"/>
      <c r="LZU361" s="45"/>
      <c r="LZV361" s="45"/>
      <c r="LZW361" s="45"/>
      <c r="LZX361" s="45"/>
      <c r="LZY361" s="45"/>
      <c r="LZZ361" s="45"/>
      <c r="MAA361" s="45"/>
      <c r="MAB361" s="45"/>
      <c r="MAC361" s="45"/>
      <c r="MAD361" s="45"/>
      <c r="MAE361" s="45"/>
      <c r="MAF361" s="45"/>
      <c r="MAG361" s="45"/>
      <c r="MAH361" s="45"/>
      <c r="MAI361" s="45"/>
      <c r="MAJ361" s="45"/>
      <c r="MAK361" s="45"/>
      <c r="MAL361" s="45"/>
      <c r="MAM361" s="45"/>
      <c r="MAN361" s="45"/>
      <c r="MAO361" s="45"/>
      <c r="MAP361" s="45"/>
      <c r="MAQ361" s="45"/>
      <c r="MAR361" s="45"/>
      <c r="MAS361" s="45"/>
      <c r="MAT361" s="45"/>
      <c r="MAU361" s="45"/>
      <c r="MAV361" s="45"/>
      <c r="MAW361" s="45"/>
      <c r="MAX361" s="45"/>
      <c r="MAY361" s="45"/>
      <c r="MAZ361" s="45"/>
      <c r="MBA361" s="45"/>
      <c r="MBB361" s="45"/>
      <c r="MBC361" s="45"/>
      <c r="MBD361" s="45"/>
      <c r="MBE361" s="45"/>
      <c r="MBF361" s="45"/>
      <c r="MBG361" s="45"/>
      <c r="MBH361" s="45"/>
      <c r="MBI361" s="45"/>
      <c r="MBJ361" s="45"/>
      <c r="MBK361" s="45"/>
      <c r="MBL361" s="45"/>
      <c r="MBM361" s="45"/>
      <c r="MBN361" s="45"/>
      <c r="MBO361" s="45"/>
      <c r="MBP361" s="45"/>
      <c r="MBQ361" s="45"/>
      <c r="MBR361" s="45"/>
      <c r="MBS361" s="45"/>
      <c r="MBT361" s="45"/>
      <c r="MBU361" s="45"/>
      <c r="MBV361" s="45"/>
      <c r="MBW361" s="45"/>
      <c r="MBX361" s="45"/>
      <c r="MBY361" s="45"/>
      <c r="MBZ361" s="45"/>
      <c r="MCA361" s="45"/>
      <c r="MCB361" s="45"/>
      <c r="MCC361" s="45"/>
      <c r="MCD361" s="45"/>
      <c r="MCE361" s="45"/>
      <c r="MCF361" s="45"/>
      <c r="MCG361" s="45"/>
      <c r="MCH361" s="45"/>
      <c r="MCI361" s="45"/>
      <c r="MCJ361" s="45"/>
      <c r="MCK361" s="45"/>
      <c r="MCL361" s="45"/>
      <c r="MCM361" s="45"/>
      <c r="MCN361" s="45"/>
      <c r="MCO361" s="45"/>
      <c r="MCP361" s="45"/>
      <c r="MCQ361" s="45"/>
      <c r="MCR361" s="45"/>
      <c r="MCS361" s="45"/>
      <c r="MCT361" s="45"/>
      <c r="MCU361" s="45"/>
      <c r="MCV361" s="45"/>
      <c r="MCW361" s="45"/>
      <c r="MCX361" s="45"/>
      <c r="MCY361" s="45"/>
      <c r="MCZ361" s="45"/>
      <c r="MDA361" s="45"/>
      <c r="MDB361" s="45"/>
      <c r="MDC361" s="45"/>
      <c r="MDD361" s="45"/>
      <c r="MDE361" s="45"/>
      <c r="MDF361" s="45"/>
      <c r="MDG361" s="45"/>
      <c r="MDH361" s="45"/>
      <c r="MDI361" s="45"/>
      <c r="MDJ361" s="45"/>
      <c r="MDK361" s="45"/>
      <c r="MDL361" s="45"/>
      <c r="MDM361" s="45"/>
      <c r="MDN361" s="45"/>
      <c r="MDO361" s="45"/>
      <c r="MDP361" s="45"/>
      <c r="MDQ361" s="45"/>
      <c r="MDR361" s="45"/>
      <c r="MDS361" s="45"/>
      <c r="MDT361" s="45"/>
      <c r="MDU361" s="45"/>
      <c r="MDV361" s="45"/>
      <c r="MDW361" s="45"/>
      <c r="MDX361" s="45"/>
      <c r="MDY361" s="45"/>
      <c r="MDZ361" s="45"/>
      <c r="MEA361" s="45"/>
      <c r="MEB361" s="45"/>
      <c r="MEC361" s="45"/>
      <c r="MED361" s="45"/>
      <c r="MEE361" s="45"/>
      <c r="MEF361" s="45"/>
      <c r="MEG361" s="45"/>
      <c r="MEH361" s="45"/>
      <c r="MEI361" s="45"/>
      <c r="MEJ361" s="45"/>
      <c r="MEK361" s="45"/>
      <c r="MEL361" s="45"/>
      <c r="MEM361" s="45"/>
      <c r="MEN361" s="45"/>
      <c r="MEO361" s="45"/>
      <c r="MEP361" s="45"/>
      <c r="MEQ361" s="45"/>
      <c r="MER361" s="45"/>
      <c r="MES361" s="45"/>
      <c r="MET361" s="45"/>
      <c r="MEU361" s="45"/>
      <c r="MEV361" s="45"/>
      <c r="MEW361" s="45"/>
      <c r="MEX361" s="45"/>
      <c r="MEY361" s="45"/>
      <c r="MEZ361" s="45"/>
      <c r="MFA361" s="45"/>
      <c r="MFB361" s="45"/>
      <c r="MFC361" s="45"/>
      <c r="MFD361" s="45"/>
      <c r="MFE361" s="45"/>
      <c r="MFF361" s="45"/>
      <c r="MFG361" s="45"/>
      <c r="MFH361" s="45"/>
      <c r="MFI361" s="45"/>
      <c r="MFJ361" s="45"/>
      <c r="MFK361" s="45"/>
      <c r="MFL361" s="45"/>
      <c r="MFM361" s="45"/>
      <c r="MFN361" s="45"/>
      <c r="MFO361" s="45"/>
      <c r="MFP361" s="45"/>
      <c r="MFQ361" s="45"/>
      <c r="MFR361" s="45"/>
      <c r="MFS361" s="45"/>
      <c r="MFT361" s="45"/>
      <c r="MFU361" s="45"/>
      <c r="MFV361" s="45"/>
      <c r="MFW361" s="45"/>
      <c r="MFX361" s="45"/>
      <c r="MFY361" s="45"/>
      <c r="MFZ361" s="45"/>
      <c r="MGA361" s="45"/>
      <c r="MGB361" s="45"/>
      <c r="MGC361" s="45"/>
      <c r="MGD361" s="45"/>
      <c r="MGE361" s="45"/>
      <c r="MGF361" s="45"/>
      <c r="MGG361" s="45"/>
      <c r="MGH361" s="45"/>
      <c r="MGI361" s="45"/>
      <c r="MGJ361" s="45"/>
      <c r="MGK361" s="45"/>
      <c r="MGL361" s="45"/>
      <c r="MGM361" s="45"/>
      <c r="MGN361" s="45"/>
      <c r="MGO361" s="45"/>
      <c r="MGP361" s="45"/>
      <c r="MGQ361" s="45"/>
      <c r="MGR361" s="45"/>
      <c r="MGS361" s="45"/>
      <c r="MGT361" s="45"/>
      <c r="MGU361" s="45"/>
      <c r="MGV361" s="45"/>
      <c r="MGW361" s="45"/>
      <c r="MGX361" s="45"/>
      <c r="MGY361" s="45"/>
      <c r="MGZ361" s="45"/>
      <c r="MHA361" s="45"/>
      <c r="MHB361" s="45"/>
      <c r="MHC361" s="45"/>
      <c r="MHD361" s="45"/>
      <c r="MHE361" s="45"/>
      <c r="MHF361" s="45"/>
      <c r="MHG361" s="45"/>
      <c r="MHH361" s="45"/>
      <c r="MHI361" s="45"/>
      <c r="MHJ361" s="45"/>
      <c r="MHK361" s="45"/>
      <c r="MHL361" s="45"/>
      <c r="MHM361" s="45"/>
      <c r="MHN361" s="45"/>
      <c r="MHO361" s="45"/>
      <c r="MHP361" s="45"/>
      <c r="MHQ361" s="45"/>
      <c r="MHR361" s="45"/>
      <c r="MHS361" s="45"/>
      <c r="MHT361" s="45"/>
      <c r="MHU361" s="45"/>
      <c r="MHV361" s="45"/>
      <c r="MHW361" s="45"/>
      <c r="MHX361" s="45"/>
      <c r="MHY361" s="45"/>
      <c r="MHZ361" s="45"/>
      <c r="MIA361" s="45"/>
      <c r="MIB361" s="45"/>
      <c r="MIC361" s="45"/>
      <c r="MID361" s="45"/>
      <c r="MIE361" s="45"/>
      <c r="MIF361" s="45"/>
      <c r="MIG361" s="45"/>
      <c r="MIH361" s="45"/>
      <c r="MII361" s="45"/>
      <c r="MIJ361" s="45"/>
      <c r="MIK361" s="45"/>
      <c r="MIL361" s="45"/>
      <c r="MIM361" s="45"/>
      <c r="MIN361" s="45"/>
      <c r="MIO361" s="45"/>
      <c r="MIP361" s="45"/>
      <c r="MIQ361" s="45"/>
      <c r="MIR361" s="45"/>
      <c r="MIS361" s="45"/>
      <c r="MIT361" s="45"/>
      <c r="MIU361" s="45"/>
      <c r="MIV361" s="45"/>
      <c r="MIW361" s="45"/>
      <c r="MIX361" s="45"/>
      <c r="MIY361" s="45"/>
      <c r="MIZ361" s="45"/>
      <c r="MJA361" s="45"/>
      <c r="MJB361" s="45"/>
      <c r="MJC361" s="45"/>
      <c r="MJD361" s="45"/>
      <c r="MJE361" s="45"/>
      <c r="MJF361" s="45"/>
      <c r="MJG361" s="45"/>
      <c r="MJH361" s="45"/>
      <c r="MJI361" s="45"/>
      <c r="MJJ361" s="45"/>
      <c r="MJK361" s="45"/>
      <c r="MJL361" s="45"/>
      <c r="MJM361" s="45"/>
      <c r="MJN361" s="45"/>
      <c r="MJO361" s="45"/>
      <c r="MJP361" s="45"/>
      <c r="MJQ361" s="45"/>
      <c r="MJR361" s="45"/>
      <c r="MJS361" s="45"/>
      <c r="MJT361" s="45"/>
      <c r="MJU361" s="45"/>
      <c r="MJV361" s="45"/>
      <c r="MJW361" s="45"/>
      <c r="MJX361" s="45"/>
      <c r="MJY361" s="45"/>
      <c r="MJZ361" s="45"/>
      <c r="MKA361" s="45"/>
      <c r="MKB361" s="45"/>
      <c r="MKC361" s="45"/>
      <c r="MKD361" s="45"/>
      <c r="MKE361" s="45"/>
      <c r="MKF361" s="45"/>
      <c r="MKG361" s="45"/>
      <c r="MKH361" s="45"/>
      <c r="MKI361" s="45"/>
      <c r="MKJ361" s="45"/>
      <c r="MKK361" s="45"/>
      <c r="MKL361" s="45"/>
      <c r="MKM361" s="45"/>
      <c r="MKN361" s="45"/>
      <c r="MKO361" s="45"/>
      <c r="MKP361" s="45"/>
      <c r="MKQ361" s="45"/>
      <c r="MKR361" s="45"/>
      <c r="MKS361" s="45"/>
      <c r="MKT361" s="45"/>
      <c r="MKU361" s="45"/>
      <c r="MKV361" s="45"/>
      <c r="MKW361" s="45"/>
      <c r="MKX361" s="45"/>
      <c r="MKY361" s="45"/>
      <c r="MKZ361" s="45"/>
      <c r="MLA361" s="45"/>
      <c r="MLB361" s="45"/>
      <c r="MLC361" s="45"/>
      <c r="MLD361" s="45"/>
      <c r="MLE361" s="45"/>
      <c r="MLF361" s="45"/>
      <c r="MLG361" s="45"/>
      <c r="MLH361" s="45"/>
      <c r="MLI361" s="45"/>
      <c r="MLJ361" s="45"/>
      <c r="MLK361" s="45"/>
      <c r="MLL361" s="45"/>
      <c r="MLM361" s="45"/>
      <c r="MLN361" s="45"/>
      <c r="MLO361" s="45"/>
      <c r="MLP361" s="45"/>
      <c r="MLQ361" s="45"/>
      <c r="MLR361" s="45"/>
      <c r="MLS361" s="45"/>
      <c r="MLT361" s="45"/>
      <c r="MLU361" s="45"/>
      <c r="MLV361" s="45"/>
      <c r="MLW361" s="45"/>
      <c r="MLX361" s="45"/>
      <c r="MLY361" s="45"/>
      <c r="MLZ361" s="45"/>
      <c r="MMA361" s="45"/>
      <c r="MMB361" s="45"/>
      <c r="MMC361" s="45"/>
      <c r="MMD361" s="45"/>
      <c r="MME361" s="45"/>
      <c r="MMF361" s="45"/>
      <c r="MMG361" s="45"/>
      <c r="MMH361" s="45"/>
      <c r="MMI361" s="45"/>
      <c r="MMJ361" s="45"/>
      <c r="MMK361" s="45"/>
      <c r="MML361" s="45"/>
      <c r="MMM361" s="45"/>
      <c r="MMN361" s="45"/>
      <c r="MMO361" s="45"/>
      <c r="MMP361" s="45"/>
      <c r="MMQ361" s="45"/>
      <c r="MMR361" s="45"/>
      <c r="MMS361" s="45"/>
      <c r="MMT361" s="45"/>
      <c r="MMU361" s="45"/>
      <c r="MMV361" s="45"/>
      <c r="MMW361" s="45"/>
      <c r="MMX361" s="45"/>
      <c r="MMY361" s="45"/>
      <c r="MMZ361" s="45"/>
      <c r="MNA361" s="45"/>
      <c r="MNB361" s="45"/>
      <c r="MNC361" s="45"/>
      <c r="MND361" s="45"/>
      <c r="MNE361" s="45"/>
      <c r="MNF361" s="45"/>
      <c r="MNG361" s="45"/>
      <c r="MNH361" s="45"/>
      <c r="MNI361" s="45"/>
      <c r="MNJ361" s="45"/>
      <c r="MNK361" s="45"/>
      <c r="MNL361" s="45"/>
      <c r="MNM361" s="45"/>
      <c r="MNN361" s="45"/>
      <c r="MNO361" s="45"/>
      <c r="MNP361" s="45"/>
      <c r="MNQ361" s="45"/>
      <c r="MNR361" s="45"/>
      <c r="MNS361" s="45"/>
      <c r="MNT361" s="45"/>
      <c r="MNU361" s="45"/>
      <c r="MNV361" s="45"/>
      <c r="MNW361" s="45"/>
      <c r="MNX361" s="45"/>
      <c r="MNY361" s="45"/>
      <c r="MNZ361" s="45"/>
      <c r="MOA361" s="45"/>
      <c r="MOB361" s="45"/>
      <c r="MOC361" s="45"/>
      <c r="MOD361" s="45"/>
      <c r="MOE361" s="45"/>
      <c r="MOF361" s="45"/>
      <c r="MOG361" s="45"/>
      <c r="MOH361" s="45"/>
      <c r="MOI361" s="45"/>
      <c r="MOJ361" s="45"/>
      <c r="MOK361" s="45"/>
      <c r="MOL361" s="45"/>
      <c r="MOM361" s="45"/>
      <c r="MON361" s="45"/>
      <c r="MOO361" s="45"/>
      <c r="MOP361" s="45"/>
      <c r="MOQ361" s="45"/>
      <c r="MOR361" s="45"/>
      <c r="MOS361" s="45"/>
      <c r="MOT361" s="45"/>
      <c r="MOU361" s="45"/>
      <c r="MOV361" s="45"/>
      <c r="MOW361" s="45"/>
      <c r="MOX361" s="45"/>
      <c r="MOY361" s="45"/>
      <c r="MOZ361" s="45"/>
      <c r="MPA361" s="45"/>
      <c r="MPB361" s="45"/>
      <c r="MPC361" s="45"/>
      <c r="MPD361" s="45"/>
      <c r="MPE361" s="45"/>
      <c r="MPF361" s="45"/>
      <c r="MPG361" s="45"/>
      <c r="MPH361" s="45"/>
      <c r="MPI361" s="45"/>
      <c r="MPJ361" s="45"/>
      <c r="MPK361" s="45"/>
      <c r="MPL361" s="45"/>
      <c r="MPM361" s="45"/>
      <c r="MPN361" s="45"/>
      <c r="MPO361" s="45"/>
      <c r="MPP361" s="45"/>
      <c r="MPQ361" s="45"/>
      <c r="MPR361" s="45"/>
      <c r="MPS361" s="45"/>
      <c r="MPT361" s="45"/>
      <c r="MPU361" s="45"/>
      <c r="MPV361" s="45"/>
      <c r="MPW361" s="45"/>
      <c r="MPX361" s="45"/>
      <c r="MPY361" s="45"/>
      <c r="MPZ361" s="45"/>
      <c r="MQA361" s="45"/>
      <c r="MQB361" s="45"/>
      <c r="MQC361" s="45"/>
      <c r="MQD361" s="45"/>
      <c r="MQE361" s="45"/>
      <c r="MQF361" s="45"/>
      <c r="MQG361" s="45"/>
      <c r="MQH361" s="45"/>
      <c r="MQI361" s="45"/>
      <c r="MQJ361" s="45"/>
      <c r="MQK361" s="45"/>
      <c r="MQL361" s="45"/>
      <c r="MQM361" s="45"/>
      <c r="MQN361" s="45"/>
      <c r="MQO361" s="45"/>
      <c r="MQP361" s="45"/>
      <c r="MQQ361" s="45"/>
      <c r="MQR361" s="45"/>
      <c r="MQS361" s="45"/>
      <c r="MQT361" s="45"/>
      <c r="MQU361" s="45"/>
      <c r="MQV361" s="45"/>
      <c r="MQW361" s="45"/>
      <c r="MQX361" s="45"/>
      <c r="MQY361" s="45"/>
      <c r="MQZ361" s="45"/>
      <c r="MRA361" s="45"/>
      <c r="MRB361" s="45"/>
      <c r="MRC361" s="45"/>
      <c r="MRD361" s="45"/>
      <c r="MRE361" s="45"/>
      <c r="MRF361" s="45"/>
      <c r="MRG361" s="45"/>
      <c r="MRH361" s="45"/>
      <c r="MRI361" s="45"/>
      <c r="MRJ361" s="45"/>
      <c r="MRK361" s="45"/>
      <c r="MRL361" s="45"/>
      <c r="MRM361" s="45"/>
      <c r="MRN361" s="45"/>
      <c r="MRO361" s="45"/>
      <c r="MRP361" s="45"/>
      <c r="MRQ361" s="45"/>
      <c r="MRR361" s="45"/>
      <c r="MRS361" s="45"/>
      <c r="MRT361" s="45"/>
      <c r="MRU361" s="45"/>
      <c r="MRV361" s="45"/>
      <c r="MRW361" s="45"/>
      <c r="MRX361" s="45"/>
      <c r="MRY361" s="45"/>
      <c r="MRZ361" s="45"/>
      <c r="MSA361" s="45"/>
      <c r="MSB361" s="45"/>
      <c r="MSC361" s="45"/>
      <c r="MSD361" s="45"/>
      <c r="MSE361" s="45"/>
      <c r="MSF361" s="45"/>
      <c r="MSG361" s="45"/>
      <c r="MSH361" s="45"/>
      <c r="MSI361" s="45"/>
      <c r="MSJ361" s="45"/>
      <c r="MSK361" s="45"/>
      <c r="MSL361" s="45"/>
      <c r="MSM361" s="45"/>
      <c r="MSN361" s="45"/>
      <c r="MSO361" s="45"/>
      <c r="MSP361" s="45"/>
      <c r="MSQ361" s="45"/>
      <c r="MSR361" s="45"/>
      <c r="MSS361" s="45"/>
      <c r="MST361" s="45"/>
      <c r="MSU361" s="45"/>
      <c r="MSV361" s="45"/>
      <c r="MSW361" s="45"/>
      <c r="MSX361" s="45"/>
      <c r="MSY361" s="45"/>
      <c r="MSZ361" s="45"/>
      <c r="MTA361" s="45"/>
      <c r="MTB361" s="45"/>
      <c r="MTC361" s="45"/>
      <c r="MTD361" s="45"/>
      <c r="MTE361" s="45"/>
      <c r="MTF361" s="45"/>
      <c r="MTG361" s="45"/>
      <c r="MTH361" s="45"/>
      <c r="MTI361" s="45"/>
      <c r="MTJ361" s="45"/>
      <c r="MTK361" s="45"/>
      <c r="MTL361" s="45"/>
      <c r="MTM361" s="45"/>
      <c r="MTN361" s="45"/>
      <c r="MTO361" s="45"/>
      <c r="MTP361" s="45"/>
      <c r="MTQ361" s="45"/>
      <c r="MTR361" s="45"/>
      <c r="MTS361" s="45"/>
      <c r="MTT361" s="45"/>
      <c r="MTU361" s="45"/>
      <c r="MTV361" s="45"/>
      <c r="MTW361" s="45"/>
      <c r="MTX361" s="45"/>
      <c r="MTY361" s="45"/>
      <c r="MTZ361" s="45"/>
      <c r="MUA361" s="45"/>
      <c r="MUB361" s="45"/>
      <c r="MUC361" s="45"/>
      <c r="MUD361" s="45"/>
      <c r="MUE361" s="45"/>
      <c r="MUF361" s="45"/>
      <c r="MUG361" s="45"/>
      <c r="MUH361" s="45"/>
      <c r="MUI361" s="45"/>
      <c r="MUJ361" s="45"/>
      <c r="MUK361" s="45"/>
      <c r="MUL361" s="45"/>
      <c r="MUM361" s="45"/>
      <c r="MUN361" s="45"/>
      <c r="MUO361" s="45"/>
      <c r="MUP361" s="45"/>
      <c r="MUQ361" s="45"/>
      <c r="MUR361" s="45"/>
      <c r="MUS361" s="45"/>
      <c r="MUT361" s="45"/>
      <c r="MUU361" s="45"/>
      <c r="MUV361" s="45"/>
      <c r="MUW361" s="45"/>
      <c r="MUX361" s="45"/>
      <c r="MUY361" s="45"/>
      <c r="MUZ361" s="45"/>
      <c r="MVA361" s="45"/>
      <c r="MVB361" s="45"/>
      <c r="MVC361" s="45"/>
      <c r="MVD361" s="45"/>
      <c r="MVE361" s="45"/>
      <c r="MVF361" s="45"/>
      <c r="MVG361" s="45"/>
      <c r="MVH361" s="45"/>
      <c r="MVI361" s="45"/>
      <c r="MVJ361" s="45"/>
      <c r="MVK361" s="45"/>
      <c r="MVL361" s="45"/>
      <c r="MVM361" s="45"/>
      <c r="MVN361" s="45"/>
      <c r="MVO361" s="45"/>
      <c r="MVP361" s="45"/>
      <c r="MVQ361" s="45"/>
      <c r="MVR361" s="45"/>
      <c r="MVS361" s="45"/>
      <c r="MVT361" s="45"/>
      <c r="MVU361" s="45"/>
      <c r="MVV361" s="45"/>
      <c r="MVW361" s="45"/>
      <c r="MVX361" s="45"/>
      <c r="MVY361" s="45"/>
      <c r="MVZ361" s="45"/>
      <c r="MWA361" s="45"/>
      <c r="MWB361" s="45"/>
      <c r="MWC361" s="45"/>
      <c r="MWD361" s="45"/>
      <c r="MWE361" s="45"/>
      <c r="MWF361" s="45"/>
      <c r="MWG361" s="45"/>
      <c r="MWH361" s="45"/>
      <c r="MWI361" s="45"/>
      <c r="MWJ361" s="45"/>
      <c r="MWK361" s="45"/>
      <c r="MWL361" s="45"/>
      <c r="MWM361" s="45"/>
      <c r="MWN361" s="45"/>
      <c r="MWO361" s="45"/>
      <c r="MWP361" s="45"/>
      <c r="MWQ361" s="45"/>
      <c r="MWR361" s="45"/>
      <c r="MWS361" s="45"/>
      <c r="MWT361" s="45"/>
      <c r="MWU361" s="45"/>
      <c r="MWV361" s="45"/>
      <c r="MWW361" s="45"/>
      <c r="MWX361" s="45"/>
      <c r="MWY361" s="45"/>
      <c r="MWZ361" s="45"/>
      <c r="MXA361" s="45"/>
      <c r="MXB361" s="45"/>
      <c r="MXC361" s="45"/>
      <c r="MXD361" s="45"/>
      <c r="MXE361" s="45"/>
      <c r="MXF361" s="45"/>
      <c r="MXG361" s="45"/>
      <c r="MXH361" s="45"/>
      <c r="MXI361" s="45"/>
      <c r="MXJ361" s="45"/>
      <c r="MXK361" s="45"/>
      <c r="MXL361" s="45"/>
      <c r="MXM361" s="45"/>
      <c r="MXN361" s="45"/>
      <c r="MXO361" s="45"/>
      <c r="MXP361" s="45"/>
      <c r="MXQ361" s="45"/>
      <c r="MXR361" s="45"/>
      <c r="MXS361" s="45"/>
      <c r="MXT361" s="45"/>
      <c r="MXU361" s="45"/>
      <c r="MXV361" s="45"/>
      <c r="MXW361" s="45"/>
      <c r="MXX361" s="45"/>
      <c r="MXY361" s="45"/>
      <c r="MXZ361" s="45"/>
      <c r="MYA361" s="45"/>
      <c r="MYB361" s="45"/>
      <c r="MYC361" s="45"/>
      <c r="MYD361" s="45"/>
      <c r="MYE361" s="45"/>
      <c r="MYF361" s="45"/>
      <c r="MYG361" s="45"/>
      <c r="MYH361" s="45"/>
      <c r="MYI361" s="45"/>
      <c r="MYJ361" s="45"/>
      <c r="MYK361" s="45"/>
      <c r="MYL361" s="45"/>
      <c r="MYM361" s="45"/>
      <c r="MYN361" s="45"/>
      <c r="MYO361" s="45"/>
      <c r="MYP361" s="45"/>
      <c r="MYQ361" s="45"/>
      <c r="MYR361" s="45"/>
      <c r="MYS361" s="45"/>
      <c r="MYT361" s="45"/>
      <c r="MYU361" s="45"/>
      <c r="MYV361" s="45"/>
      <c r="MYW361" s="45"/>
      <c r="MYX361" s="45"/>
      <c r="MYY361" s="45"/>
      <c r="MYZ361" s="45"/>
      <c r="MZA361" s="45"/>
      <c r="MZB361" s="45"/>
      <c r="MZC361" s="45"/>
      <c r="MZD361" s="45"/>
      <c r="MZE361" s="45"/>
      <c r="MZF361" s="45"/>
      <c r="MZG361" s="45"/>
      <c r="MZH361" s="45"/>
      <c r="MZI361" s="45"/>
      <c r="MZJ361" s="45"/>
      <c r="MZK361" s="45"/>
      <c r="MZL361" s="45"/>
      <c r="MZM361" s="45"/>
      <c r="MZN361" s="45"/>
      <c r="MZO361" s="45"/>
      <c r="MZP361" s="45"/>
      <c r="MZQ361" s="45"/>
      <c r="MZR361" s="45"/>
      <c r="MZS361" s="45"/>
      <c r="MZT361" s="45"/>
      <c r="MZU361" s="45"/>
      <c r="MZV361" s="45"/>
      <c r="MZW361" s="45"/>
      <c r="MZX361" s="45"/>
      <c r="MZY361" s="45"/>
      <c r="MZZ361" s="45"/>
      <c r="NAA361" s="45"/>
      <c r="NAB361" s="45"/>
      <c r="NAC361" s="45"/>
      <c r="NAD361" s="45"/>
      <c r="NAE361" s="45"/>
      <c r="NAF361" s="45"/>
      <c r="NAG361" s="45"/>
      <c r="NAH361" s="45"/>
      <c r="NAI361" s="45"/>
      <c r="NAJ361" s="45"/>
      <c r="NAK361" s="45"/>
      <c r="NAL361" s="45"/>
      <c r="NAM361" s="45"/>
      <c r="NAN361" s="45"/>
      <c r="NAO361" s="45"/>
      <c r="NAP361" s="45"/>
      <c r="NAQ361" s="45"/>
      <c r="NAR361" s="45"/>
      <c r="NAS361" s="45"/>
      <c r="NAT361" s="45"/>
      <c r="NAU361" s="45"/>
      <c r="NAV361" s="45"/>
      <c r="NAW361" s="45"/>
      <c r="NAX361" s="45"/>
      <c r="NAY361" s="45"/>
      <c r="NAZ361" s="45"/>
      <c r="NBA361" s="45"/>
      <c r="NBB361" s="45"/>
      <c r="NBC361" s="45"/>
      <c r="NBD361" s="45"/>
      <c r="NBE361" s="45"/>
      <c r="NBF361" s="45"/>
      <c r="NBG361" s="45"/>
      <c r="NBH361" s="45"/>
      <c r="NBI361" s="45"/>
      <c r="NBJ361" s="45"/>
      <c r="NBK361" s="45"/>
      <c r="NBL361" s="45"/>
      <c r="NBM361" s="45"/>
      <c r="NBN361" s="45"/>
      <c r="NBO361" s="45"/>
      <c r="NBP361" s="45"/>
      <c r="NBQ361" s="45"/>
      <c r="NBR361" s="45"/>
      <c r="NBS361" s="45"/>
      <c r="NBT361" s="45"/>
      <c r="NBU361" s="45"/>
      <c r="NBV361" s="45"/>
      <c r="NBW361" s="45"/>
      <c r="NBX361" s="45"/>
      <c r="NBY361" s="45"/>
      <c r="NBZ361" s="45"/>
      <c r="NCA361" s="45"/>
      <c r="NCB361" s="45"/>
      <c r="NCC361" s="45"/>
      <c r="NCD361" s="45"/>
      <c r="NCE361" s="45"/>
      <c r="NCF361" s="45"/>
      <c r="NCG361" s="45"/>
      <c r="NCH361" s="45"/>
      <c r="NCI361" s="45"/>
      <c r="NCJ361" s="45"/>
      <c r="NCK361" s="45"/>
      <c r="NCL361" s="45"/>
      <c r="NCM361" s="45"/>
      <c r="NCN361" s="45"/>
      <c r="NCO361" s="45"/>
      <c r="NCP361" s="45"/>
      <c r="NCQ361" s="45"/>
      <c r="NCR361" s="45"/>
      <c r="NCS361" s="45"/>
      <c r="NCT361" s="45"/>
      <c r="NCU361" s="45"/>
      <c r="NCV361" s="45"/>
      <c r="NCW361" s="45"/>
      <c r="NCX361" s="45"/>
      <c r="NCY361" s="45"/>
      <c r="NCZ361" s="45"/>
      <c r="NDA361" s="45"/>
      <c r="NDB361" s="45"/>
      <c r="NDC361" s="45"/>
      <c r="NDD361" s="45"/>
      <c r="NDE361" s="45"/>
      <c r="NDF361" s="45"/>
      <c r="NDG361" s="45"/>
      <c r="NDH361" s="45"/>
      <c r="NDI361" s="45"/>
      <c r="NDJ361" s="45"/>
      <c r="NDK361" s="45"/>
      <c r="NDL361" s="45"/>
      <c r="NDM361" s="45"/>
      <c r="NDN361" s="45"/>
      <c r="NDO361" s="45"/>
      <c r="NDP361" s="45"/>
      <c r="NDQ361" s="45"/>
      <c r="NDR361" s="45"/>
      <c r="NDS361" s="45"/>
      <c r="NDT361" s="45"/>
      <c r="NDU361" s="45"/>
      <c r="NDV361" s="45"/>
      <c r="NDW361" s="45"/>
      <c r="NDX361" s="45"/>
      <c r="NDY361" s="45"/>
      <c r="NDZ361" s="45"/>
      <c r="NEA361" s="45"/>
      <c r="NEB361" s="45"/>
      <c r="NEC361" s="45"/>
      <c r="NED361" s="45"/>
      <c r="NEE361" s="45"/>
      <c r="NEF361" s="45"/>
      <c r="NEG361" s="45"/>
      <c r="NEH361" s="45"/>
      <c r="NEI361" s="45"/>
      <c r="NEJ361" s="45"/>
      <c r="NEK361" s="45"/>
      <c r="NEL361" s="45"/>
      <c r="NEM361" s="45"/>
      <c r="NEN361" s="45"/>
      <c r="NEO361" s="45"/>
      <c r="NEP361" s="45"/>
      <c r="NEQ361" s="45"/>
      <c r="NER361" s="45"/>
      <c r="NES361" s="45"/>
      <c r="NET361" s="45"/>
      <c r="NEU361" s="45"/>
      <c r="NEV361" s="45"/>
      <c r="NEW361" s="45"/>
      <c r="NEX361" s="45"/>
      <c r="NEY361" s="45"/>
      <c r="NEZ361" s="45"/>
      <c r="NFA361" s="45"/>
      <c r="NFB361" s="45"/>
      <c r="NFC361" s="45"/>
      <c r="NFD361" s="45"/>
      <c r="NFE361" s="45"/>
      <c r="NFF361" s="45"/>
      <c r="NFG361" s="45"/>
      <c r="NFH361" s="45"/>
      <c r="NFI361" s="45"/>
      <c r="NFJ361" s="45"/>
      <c r="NFK361" s="45"/>
      <c r="NFL361" s="45"/>
      <c r="NFM361" s="45"/>
      <c r="NFN361" s="45"/>
      <c r="NFO361" s="45"/>
      <c r="NFP361" s="45"/>
      <c r="NFQ361" s="45"/>
      <c r="NFR361" s="45"/>
      <c r="NFS361" s="45"/>
      <c r="NFT361" s="45"/>
      <c r="NFU361" s="45"/>
      <c r="NFV361" s="45"/>
      <c r="NFW361" s="45"/>
      <c r="NFX361" s="45"/>
      <c r="NFY361" s="45"/>
      <c r="NFZ361" s="45"/>
      <c r="NGA361" s="45"/>
      <c r="NGB361" s="45"/>
      <c r="NGC361" s="45"/>
      <c r="NGD361" s="45"/>
      <c r="NGE361" s="45"/>
      <c r="NGF361" s="45"/>
      <c r="NGG361" s="45"/>
      <c r="NGH361" s="45"/>
      <c r="NGI361" s="45"/>
      <c r="NGJ361" s="45"/>
      <c r="NGK361" s="45"/>
      <c r="NGL361" s="45"/>
      <c r="NGM361" s="45"/>
      <c r="NGN361" s="45"/>
      <c r="NGO361" s="45"/>
      <c r="NGP361" s="45"/>
      <c r="NGQ361" s="45"/>
      <c r="NGR361" s="45"/>
      <c r="NGS361" s="45"/>
      <c r="NGT361" s="45"/>
      <c r="NGU361" s="45"/>
      <c r="NGV361" s="45"/>
      <c r="NGW361" s="45"/>
      <c r="NGX361" s="45"/>
      <c r="NGY361" s="45"/>
      <c r="NGZ361" s="45"/>
      <c r="NHA361" s="45"/>
      <c r="NHB361" s="45"/>
      <c r="NHC361" s="45"/>
      <c r="NHD361" s="45"/>
      <c r="NHE361" s="45"/>
      <c r="NHF361" s="45"/>
      <c r="NHG361" s="45"/>
      <c r="NHH361" s="45"/>
      <c r="NHI361" s="45"/>
      <c r="NHJ361" s="45"/>
      <c r="NHK361" s="45"/>
      <c r="NHL361" s="45"/>
      <c r="NHM361" s="45"/>
      <c r="NHN361" s="45"/>
      <c r="NHO361" s="45"/>
      <c r="NHP361" s="45"/>
      <c r="NHQ361" s="45"/>
      <c r="NHR361" s="45"/>
      <c r="NHS361" s="45"/>
      <c r="NHT361" s="45"/>
      <c r="NHU361" s="45"/>
      <c r="NHV361" s="45"/>
      <c r="NHW361" s="45"/>
      <c r="NHX361" s="45"/>
      <c r="NHY361" s="45"/>
      <c r="NHZ361" s="45"/>
      <c r="NIA361" s="45"/>
      <c r="NIB361" s="45"/>
      <c r="NIC361" s="45"/>
      <c r="NID361" s="45"/>
      <c r="NIE361" s="45"/>
      <c r="NIF361" s="45"/>
      <c r="NIG361" s="45"/>
      <c r="NIH361" s="45"/>
      <c r="NII361" s="45"/>
      <c r="NIJ361" s="45"/>
      <c r="NIK361" s="45"/>
      <c r="NIL361" s="45"/>
      <c r="NIM361" s="45"/>
      <c r="NIN361" s="45"/>
      <c r="NIO361" s="45"/>
      <c r="NIP361" s="45"/>
      <c r="NIQ361" s="45"/>
      <c r="NIR361" s="45"/>
      <c r="NIS361" s="45"/>
      <c r="NIT361" s="45"/>
      <c r="NIU361" s="45"/>
      <c r="NIV361" s="45"/>
      <c r="NIW361" s="45"/>
      <c r="NIX361" s="45"/>
      <c r="NIY361" s="45"/>
      <c r="NIZ361" s="45"/>
      <c r="NJA361" s="45"/>
      <c r="NJB361" s="45"/>
      <c r="NJC361" s="45"/>
      <c r="NJD361" s="45"/>
      <c r="NJE361" s="45"/>
      <c r="NJF361" s="45"/>
      <c r="NJG361" s="45"/>
      <c r="NJH361" s="45"/>
      <c r="NJI361" s="45"/>
      <c r="NJJ361" s="45"/>
      <c r="NJK361" s="45"/>
      <c r="NJL361" s="45"/>
      <c r="NJM361" s="45"/>
      <c r="NJN361" s="45"/>
      <c r="NJO361" s="45"/>
      <c r="NJP361" s="45"/>
      <c r="NJQ361" s="45"/>
      <c r="NJR361" s="45"/>
      <c r="NJS361" s="45"/>
      <c r="NJT361" s="45"/>
      <c r="NJU361" s="45"/>
      <c r="NJV361" s="45"/>
      <c r="NJW361" s="45"/>
      <c r="NJX361" s="45"/>
      <c r="NJY361" s="45"/>
      <c r="NJZ361" s="45"/>
      <c r="NKA361" s="45"/>
      <c r="NKB361" s="45"/>
      <c r="NKC361" s="45"/>
      <c r="NKD361" s="45"/>
      <c r="NKE361" s="45"/>
      <c r="NKF361" s="45"/>
      <c r="NKG361" s="45"/>
      <c r="NKH361" s="45"/>
      <c r="NKI361" s="45"/>
      <c r="NKJ361" s="45"/>
      <c r="NKK361" s="45"/>
      <c r="NKL361" s="45"/>
      <c r="NKM361" s="45"/>
      <c r="NKN361" s="45"/>
      <c r="NKO361" s="45"/>
      <c r="NKP361" s="45"/>
      <c r="NKQ361" s="45"/>
      <c r="NKR361" s="45"/>
      <c r="NKS361" s="45"/>
      <c r="NKT361" s="45"/>
      <c r="NKU361" s="45"/>
      <c r="NKV361" s="45"/>
      <c r="NKW361" s="45"/>
      <c r="NKX361" s="45"/>
      <c r="NKY361" s="45"/>
      <c r="NKZ361" s="45"/>
      <c r="NLA361" s="45"/>
      <c r="NLB361" s="45"/>
      <c r="NLC361" s="45"/>
      <c r="NLD361" s="45"/>
      <c r="NLE361" s="45"/>
      <c r="NLF361" s="45"/>
      <c r="NLG361" s="45"/>
      <c r="NLH361" s="45"/>
      <c r="NLI361" s="45"/>
      <c r="NLJ361" s="45"/>
      <c r="NLK361" s="45"/>
      <c r="NLL361" s="45"/>
      <c r="NLM361" s="45"/>
      <c r="NLN361" s="45"/>
      <c r="NLO361" s="45"/>
      <c r="NLP361" s="45"/>
      <c r="NLQ361" s="45"/>
      <c r="NLR361" s="45"/>
      <c r="NLS361" s="45"/>
      <c r="NLT361" s="45"/>
      <c r="NLU361" s="45"/>
      <c r="NLV361" s="45"/>
      <c r="NLW361" s="45"/>
      <c r="NLX361" s="45"/>
      <c r="NLY361" s="45"/>
      <c r="NLZ361" s="45"/>
      <c r="NMA361" s="45"/>
      <c r="NMB361" s="45"/>
      <c r="NMC361" s="45"/>
      <c r="NMD361" s="45"/>
      <c r="NME361" s="45"/>
      <c r="NMF361" s="45"/>
      <c r="NMG361" s="45"/>
      <c r="NMH361" s="45"/>
      <c r="NMI361" s="45"/>
      <c r="NMJ361" s="45"/>
      <c r="NMK361" s="45"/>
      <c r="NML361" s="45"/>
      <c r="NMM361" s="45"/>
      <c r="NMN361" s="45"/>
      <c r="NMO361" s="45"/>
      <c r="NMP361" s="45"/>
      <c r="NMQ361" s="45"/>
      <c r="NMR361" s="45"/>
      <c r="NMS361" s="45"/>
      <c r="NMT361" s="45"/>
      <c r="NMU361" s="45"/>
      <c r="NMV361" s="45"/>
      <c r="NMW361" s="45"/>
      <c r="NMX361" s="45"/>
      <c r="NMY361" s="45"/>
      <c r="NMZ361" s="45"/>
      <c r="NNA361" s="45"/>
      <c r="NNB361" s="45"/>
      <c r="NNC361" s="45"/>
      <c r="NND361" s="45"/>
      <c r="NNE361" s="45"/>
      <c r="NNF361" s="45"/>
      <c r="NNG361" s="45"/>
      <c r="NNH361" s="45"/>
      <c r="NNI361" s="45"/>
      <c r="NNJ361" s="45"/>
      <c r="NNK361" s="45"/>
      <c r="NNL361" s="45"/>
      <c r="NNM361" s="45"/>
      <c r="NNN361" s="45"/>
      <c r="NNO361" s="45"/>
      <c r="NNP361" s="45"/>
      <c r="NNQ361" s="45"/>
      <c r="NNR361" s="45"/>
      <c r="NNS361" s="45"/>
      <c r="NNT361" s="45"/>
      <c r="NNU361" s="45"/>
      <c r="NNV361" s="45"/>
      <c r="NNW361" s="45"/>
      <c r="NNX361" s="45"/>
      <c r="NNY361" s="45"/>
      <c r="NNZ361" s="45"/>
      <c r="NOA361" s="45"/>
      <c r="NOB361" s="45"/>
      <c r="NOC361" s="45"/>
      <c r="NOD361" s="45"/>
      <c r="NOE361" s="45"/>
      <c r="NOF361" s="45"/>
      <c r="NOG361" s="45"/>
      <c r="NOH361" s="45"/>
      <c r="NOI361" s="45"/>
      <c r="NOJ361" s="45"/>
      <c r="NOK361" s="45"/>
      <c r="NOL361" s="45"/>
      <c r="NOM361" s="45"/>
      <c r="NON361" s="45"/>
      <c r="NOO361" s="45"/>
      <c r="NOP361" s="45"/>
      <c r="NOQ361" s="45"/>
      <c r="NOR361" s="45"/>
      <c r="NOS361" s="45"/>
      <c r="NOT361" s="45"/>
      <c r="NOU361" s="45"/>
      <c r="NOV361" s="45"/>
      <c r="NOW361" s="45"/>
      <c r="NOX361" s="45"/>
      <c r="NOY361" s="45"/>
      <c r="NOZ361" s="45"/>
      <c r="NPA361" s="45"/>
      <c r="NPB361" s="45"/>
      <c r="NPC361" s="45"/>
      <c r="NPD361" s="45"/>
      <c r="NPE361" s="45"/>
      <c r="NPF361" s="45"/>
      <c r="NPG361" s="45"/>
      <c r="NPH361" s="45"/>
      <c r="NPI361" s="45"/>
      <c r="NPJ361" s="45"/>
      <c r="NPK361" s="45"/>
      <c r="NPL361" s="45"/>
      <c r="NPM361" s="45"/>
      <c r="NPN361" s="45"/>
      <c r="NPO361" s="45"/>
      <c r="NPP361" s="45"/>
      <c r="NPQ361" s="45"/>
      <c r="NPR361" s="45"/>
      <c r="NPS361" s="45"/>
      <c r="NPT361" s="45"/>
      <c r="NPU361" s="45"/>
      <c r="NPV361" s="45"/>
      <c r="NPW361" s="45"/>
      <c r="NPX361" s="45"/>
      <c r="NPY361" s="45"/>
      <c r="NPZ361" s="45"/>
      <c r="NQA361" s="45"/>
      <c r="NQB361" s="45"/>
      <c r="NQC361" s="45"/>
      <c r="NQD361" s="45"/>
      <c r="NQE361" s="45"/>
      <c r="NQF361" s="45"/>
      <c r="NQG361" s="45"/>
      <c r="NQH361" s="45"/>
      <c r="NQI361" s="45"/>
      <c r="NQJ361" s="45"/>
      <c r="NQK361" s="45"/>
      <c r="NQL361" s="45"/>
      <c r="NQM361" s="45"/>
      <c r="NQN361" s="45"/>
      <c r="NQO361" s="45"/>
      <c r="NQP361" s="45"/>
      <c r="NQQ361" s="45"/>
      <c r="NQR361" s="45"/>
      <c r="NQS361" s="45"/>
      <c r="NQT361" s="45"/>
      <c r="NQU361" s="45"/>
      <c r="NQV361" s="45"/>
      <c r="NQW361" s="45"/>
      <c r="NQX361" s="45"/>
      <c r="NQY361" s="45"/>
      <c r="NQZ361" s="45"/>
      <c r="NRA361" s="45"/>
      <c r="NRB361" s="45"/>
      <c r="NRC361" s="45"/>
      <c r="NRD361" s="45"/>
      <c r="NRE361" s="45"/>
      <c r="NRF361" s="45"/>
      <c r="NRG361" s="45"/>
      <c r="NRH361" s="45"/>
      <c r="NRI361" s="45"/>
      <c r="NRJ361" s="45"/>
      <c r="NRK361" s="45"/>
      <c r="NRL361" s="45"/>
      <c r="NRM361" s="45"/>
      <c r="NRN361" s="45"/>
      <c r="NRO361" s="45"/>
      <c r="NRP361" s="45"/>
      <c r="NRQ361" s="45"/>
      <c r="NRR361" s="45"/>
      <c r="NRS361" s="45"/>
      <c r="NRT361" s="45"/>
      <c r="NRU361" s="45"/>
      <c r="NRV361" s="45"/>
      <c r="NRW361" s="45"/>
      <c r="NRX361" s="45"/>
      <c r="NRY361" s="45"/>
      <c r="NRZ361" s="45"/>
      <c r="NSA361" s="45"/>
      <c r="NSB361" s="45"/>
      <c r="NSC361" s="45"/>
      <c r="NSD361" s="45"/>
      <c r="NSE361" s="45"/>
      <c r="NSF361" s="45"/>
      <c r="NSG361" s="45"/>
      <c r="NSH361" s="45"/>
      <c r="NSI361" s="45"/>
      <c r="NSJ361" s="45"/>
      <c r="NSK361" s="45"/>
      <c r="NSL361" s="45"/>
      <c r="NSM361" s="45"/>
      <c r="NSN361" s="45"/>
      <c r="NSO361" s="45"/>
      <c r="NSP361" s="45"/>
      <c r="NSQ361" s="45"/>
      <c r="NSR361" s="45"/>
      <c r="NSS361" s="45"/>
      <c r="NST361" s="45"/>
      <c r="NSU361" s="45"/>
      <c r="NSV361" s="45"/>
      <c r="NSW361" s="45"/>
      <c r="NSX361" s="45"/>
      <c r="NSY361" s="45"/>
      <c r="NSZ361" s="45"/>
      <c r="NTA361" s="45"/>
      <c r="NTB361" s="45"/>
      <c r="NTC361" s="45"/>
      <c r="NTD361" s="45"/>
      <c r="NTE361" s="45"/>
      <c r="NTF361" s="45"/>
      <c r="NTG361" s="45"/>
      <c r="NTH361" s="45"/>
      <c r="NTI361" s="45"/>
      <c r="NTJ361" s="45"/>
      <c r="NTK361" s="45"/>
      <c r="NTL361" s="45"/>
      <c r="NTM361" s="45"/>
      <c r="NTN361" s="45"/>
      <c r="NTO361" s="45"/>
      <c r="NTP361" s="45"/>
      <c r="NTQ361" s="45"/>
      <c r="NTR361" s="45"/>
      <c r="NTS361" s="45"/>
      <c r="NTT361" s="45"/>
      <c r="NTU361" s="45"/>
      <c r="NTV361" s="45"/>
      <c r="NTW361" s="45"/>
      <c r="NTX361" s="45"/>
      <c r="NTY361" s="45"/>
      <c r="NTZ361" s="45"/>
      <c r="NUA361" s="45"/>
      <c r="NUB361" s="45"/>
      <c r="NUC361" s="45"/>
      <c r="NUD361" s="45"/>
      <c r="NUE361" s="45"/>
      <c r="NUF361" s="45"/>
      <c r="NUG361" s="45"/>
      <c r="NUH361" s="45"/>
      <c r="NUI361" s="45"/>
      <c r="NUJ361" s="45"/>
      <c r="NUK361" s="45"/>
      <c r="NUL361" s="45"/>
      <c r="NUM361" s="45"/>
      <c r="NUN361" s="45"/>
      <c r="NUO361" s="45"/>
      <c r="NUP361" s="45"/>
      <c r="NUQ361" s="45"/>
      <c r="NUR361" s="45"/>
      <c r="NUS361" s="45"/>
      <c r="NUT361" s="45"/>
      <c r="NUU361" s="45"/>
      <c r="NUV361" s="45"/>
      <c r="NUW361" s="45"/>
      <c r="NUX361" s="45"/>
      <c r="NUY361" s="45"/>
      <c r="NUZ361" s="45"/>
      <c r="NVA361" s="45"/>
      <c r="NVB361" s="45"/>
      <c r="NVC361" s="45"/>
      <c r="NVD361" s="45"/>
      <c r="NVE361" s="45"/>
      <c r="NVF361" s="45"/>
      <c r="NVG361" s="45"/>
      <c r="NVH361" s="45"/>
      <c r="NVI361" s="45"/>
      <c r="NVJ361" s="45"/>
      <c r="NVK361" s="45"/>
      <c r="NVL361" s="45"/>
      <c r="NVM361" s="45"/>
      <c r="NVN361" s="45"/>
      <c r="NVO361" s="45"/>
      <c r="NVP361" s="45"/>
      <c r="NVQ361" s="45"/>
      <c r="NVR361" s="45"/>
      <c r="NVS361" s="45"/>
      <c r="NVT361" s="45"/>
      <c r="NVU361" s="45"/>
      <c r="NVV361" s="45"/>
      <c r="NVW361" s="45"/>
      <c r="NVX361" s="45"/>
      <c r="NVY361" s="45"/>
      <c r="NVZ361" s="45"/>
      <c r="NWA361" s="45"/>
      <c r="NWB361" s="45"/>
      <c r="NWC361" s="45"/>
      <c r="NWD361" s="45"/>
      <c r="NWE361" s="45"/>
      <c r="NWF361" s="45"/>
      <c r="NWG361" s="45"/>
      <c r="NWH361" s="45"/>
      <c r="NWI361" s="45"/>
      <c r="NWJ361" s="45"/>
      <c r="NWK361" s="45"/>
      <c r="NWL361" s="45"/>
      <c r="NWM361" s="45"/>
      <c r="NWN361" s="45"/>
      <c r="NWO361" s="45"/>
      <c r="NWP361" s="45"/>
      <c r="NWQ361" s="45"/>
      <c r="NWR361" s="45"/>
      <c r="NWS361" s="45"/>
      <c r="NWT361" s="45"/>
      <c r="NWU361" s="45"/>
      <c r="NWV361" s="45"/>
      <c r="NWW361" s="45"/>
      <c r="NWX361" s="45"/>
      <c r="NWY361" s="45"/>
      <c r="NWZ361" s="45"/>
      <c r="NXA361" s="45"/>
      <c r="NXB361" s="45"/>
      <c r="NXC361" s="45"/>
      <c r="NXD361" s="45"/>
      <c r="NXE361" s="45"/>
      <c r="NXF361" s="45"/>
      <c r="NXG361" s="45"/>
      <c r="NXH361" s="45"/>
      <c r="NXI361" s="45"/>
      <c r="NXJ361" s="45"/>
      <c r="NXK361" s="45"/>
      <c r="NXL361" s="45"/>
      <c r="NXM361" s="45"/>
      <c r="NXN361" s="45"/>
      <c r="NXO361" s="45"/>
      <c r="NXP361" s="45"/>
      <c r="NXQ361" s="45"/>
      <c r="NXR361" s="45"/>
      <c r="NXS361" s="45"/>
      <c r="NXT361" s="45"/>
      <c r="NXU361" s="45"/>
      <c r="NXV361" s="45"/>
      <c r="NXW361" s="45"/>
      <c r="NXX361" s="45"/>
      <c r="NXY361" s="45"/>
      <c r="NXZ361" s="45"/>
      <c r="NYA361" s="45"/>
      <c r="NYB361" s="45"/>
      <c r="NYC361" s="45"/>
      <c r="NYD361" s="45"/>
      <c r="NYE361" s="45"/>
      <c r="NYF361" s="45"/>
      <c r="NYG361" s="45"/>
      <c r="NYH361" s="45"/>
      <c r="NYI361" s="45"/>
      <c r="NYJ361" s="45"/>
      <c r="NYK361" s="45"/>
      <c r="NYL361" s="45"/>
      <c r="NYM361" s="45"/>
      <c r="NYN361" s="45"/>
      <c r="NYO361" s="45"/>
      <c r="NYP361" s="45"/>
      <c r="NYQ361" s="45"/>
      <c r="NYR361" s="45"/>
      <c r="NYS361" s="45"/>
      <c r="NYT361" s="45"/>
      <c r="NYU361" s="45"/>
      <c r="NYV361" s="45"/>
      <c r="NYW361" s="45"/>
      <c r="NYX361" s="45"/>
      <c r="NYY361" s="45"/>
      <c r="NYZ361" s="45"/>
      <c r="NZA361" s="45"/>
      <c r="NZB361" s="45"/>
      <c r="NZC361" s="45"/>
      <c r="NZD361" s="45"/>
      <c r="NZE361" s="45"/>
      <c r="NZF361" s="45"/>
      <c r="NZG361" s="45"/>
      <c r="NZH361" s="45"/>
      <c r="NZI361" s="45"/>
      <c r="NZJ361" s="45"/>
      <c r="NZK361" s="45"/>
      <c r="NZL361" s="45"/>
      <c r="NZM361" s="45"/>
      <c r="NZN361" s="45"/>
      <c r="NZO361" s="45"/>
      <c r="NZP361" s="45"/>
      <c r="NZQ361" s="45"/>
      <c r="NZR361" s="45"/>
      <c r="NZS361" s="45"/>
      <c r="NZT361" s="45"/>
      <c r="NZU361" s="45"/>
      <c r="NZV361" s="45"/>
      <c r="NZW361" s="45"/>
      <c r="NZX361" s="45"/>
      <c r="NZY361" s="45"/>
      <c r="NZZ361" s="45"/>
      <c r="OAA361" s="45"/>
      <c r="OAB361" s="45"/>
      <c r="OAC361" s="45"/>
      <c r="OAD361" s="45"/>
      <c r="OAE361" s="45"/>
      <c r="OAF361" s="45"/>
      <c r="OAG361" s="45"/>
      <c r="OAH361" s="45"/>
      <c r="OAI361" s="45"/>
      <c r="OAJ361" s="45"/>
      <c r="OAK361" s="45"/>
      <c r="OAL361" s="45"/>
      <c r="OAM361" s="45"/>
      <c r="OAN361" s="45"/>
      <c r="OAO361" s="45"/>
      <c r="OAP361" s="45"/>
      <c r="OAQ361" s="45"/>
      <c r="OAR361" s="45"/>
      <c r="OAS361" s="45"/>
      <c r="OAT361" s="45"/>
      <c r="OAU361" s="45"/>
      <c r="OAV361" s="45"/>
      <c r="OAW361" s="45"/>
      <c r="OAX361" s="45"/>
      <c r="OAY361" s="45"/>
      <c r="OAZ361" s="45"/>
      <c r="OBA361" s="45"/>
      <c r="OBB361" s="45"/>
      <c r="OBC361" s="45"/>
      <c r="OBD361" s="45"/>
      <c r="OBE361" s="45"/>
      <c r="OBF361" s="45"/>
      <c r="OBG361" s="45"/>
      <c r="OBH361" s="45"/>
      <c r="OBI361" s="45"/>
      <c r="OBJ361" s="45"/>
      <c r="OBK361" s="45"/>
      <c r="OBL361" s="45"/>
      <c r="OBM361" s="45"/>
      <c r="OBN361" s="45"/>
      <c r="OBO361" s="45"/>
      <c r="OBP361" s="45"/>
      <c r="OBQ361" s="45"/>
      <c r="OBR361" s="45"/>
      <c r="OBS361" s="45"/>
      <c r="OBT361" s="45"/>
      <c r="OBU361" s="45"/>
      <c r="OBV361" s="45"/>
      <c r="OBW361" s="45"/>
      <c r="OBX361" s="45"/>
      <c r="OBY361" s="45"/>
      <c r="OBZ361" s="45"/>
      <c r="OCA361" s="45"/>
      <c r="OCB361" s="45"/>
      <c r="OCC361" s="45"/>
      <c r="OCD361" s="45"/>
      <c r="OCE361" s="45"/>
      <c r="OCF361" s="45"/>
      <c r="OCG361" s="45"/>
      <c r="OCH361" s="45"/>
      <c r="OCI361" s="45"/>
      <c r="OCJ361" s="45"/>
      <c r="OCK361" s="45"/>
      <c r="OCL361" s="45"/>
      <c r="OCM361" s="45"/>
      <c r="OCN361" s="45"/>
      <c r="OCO361" s="45"/>
      <c r="OCP361" s="45"/>
      <c r="OCQ361" s="45"/>
      <c r="OCR361" s="45"/>
      <c r="OCS361" s="45"/>
      <c r="OCT361" s="45"/>
      <c r="OCU361" s="45"/>
      <c r="OCV361" s="45"/>
      <c r="OCW361" s="45"/>
      <c r="OCX361" s="45"/>
      <c r="OCY361" s="45"/>
      <c r="OCZ361" s="45"/>
      <c r="ODA361" s="45"/>
      <c r="ODB361" s="45"/>
      <c r="ODC361" s="45"/>
      <c r="ODD361" s="45"/>
      <c r="ODE361" s="45"/>
      <c r="ODF361" s="45"/>
      <c r="ODG361" s="45"/>
      <c r="ODH361" s="45"/>
      <c r="ODI361" s="45"/>
      <c r="ODJ361" s="45"/>
      <c r="ODK361" s="45"/>
      <c r="ODL361" s="45"/>
      <c r="ODM361" s="45"/>
      <c r="ODN361" s="45"/>
      <c r="ODO361" s="45"/>
      <c r="ODP361" s="45"/>
      <c r="ODQ361" s="45"/>
      <c r="ODR361" s="45"/>
      <c r="ODS361" s="45"/>
      <c r="ODT361" s="45"/>
      <c r="ODU361" s="45"/>
      <c r="ODV361" s="45"/>
      <c r="ODW361" s="45"/>
      <c r="ODX361" s="45"/>
      <c r="ODY361" s="45"/>
      <c r="ODZ361" s="45"/>
      <c r="OEA361" s="45"/>
      <c r="OEB361" s="45"/>
      <c r="OEC361" s="45"/>
      <c r="OED361" s="45"/>
      <c r="OEE361" s="45"/>
      <c r="OEF361" s="45"/>
      <c r="OEG361" s="45"/>
      <c r="OEH361" s="45"/>
      <c r="OEI361" s="45"/>
      <c r="OEJ361" s="45"/>
      <c r="OEK361" s="45"/>
      <c r="OEL361" s="45"/>
      <c r="OEM361" s="45"/>
      <c r="OEN361" s="45"/>
      <c r="OEO361" s="45"/>
      <c r="OEP361" s="45"/>
      <c r="OEQ361" s="45"/>
      <c r="OER361" s="45"/>
      <c r="OES361" s="45"/>
      <c r="OET361" s="45"/>
      <c r="OEU361" s="45"/>
      <c r="OEV361" s="45"/>
      <c r="OEW361" s="45"/>
      <c r="OEX361" s="45"/>
      <c r="OEY361" s="45"/>
      <c r="OEZ361" s="45"/>
      <c r="OFA361" s="45"/>
      <c r="OFB361" s="45"/>
      <c r="OFC361" s="45"/>
      <c r="OFD361" s="45"/>
      <c r="OFE361" s="45"/>
      <c r="OFF361" s="45"/>
      <c r="OFG361" s="45"/>
      <c r="OFH361" s="45"/>
      <c r="OFI361" s="45"/>
      <c r="OFJ361" s="45"/>
      <c r="OFK361" s="45"/>
      <c r="OFL361" s="45"/>
      <c r="OFM361" s="45"/>
      <c r="OFN361" s="45"/>
      <c r="OFO361" s="45"/>
      <c r="OFP361" s="45"/>
      <c r="OFQ361" s="45"/>
      <c r="OFR361" s="45"/>
      <c r="OFS361" s="45"/>
      <c r="OFT361" s="45"/>
      <c r="OFU361" s="45"/>
      <c r="OFV361" s="45"/>
      <c r="OFW361" s="45"/>
      <c r="OFX361" s="45"/>
      <c r="OFY361" s="45"/>
      <c r="OFZ361" s="45"/>
      <c r="OGA361" s="45"/>
      <c r="OGB361" s="45"/>
      <c r="OGC361" s="45"/>
      <c r="OGD361" s="45"/>
      <c r="OGE361" s="45"/>
      <c r="OGF361" s="45"/>
      <c r="OGG361" s="45"/>
      <c r="OGH361" s="45"/>
      <c r="OGI361" s="45"/>
      <c r="OGJ361" s="45"/>
      <c r="OGK361" s="45"/>
      <c r="OGL361" s="45"/>
      <c r="OGM361" s="45"/>
      <c r="OGN361" s="45"/>
      <c r="OGO361" s="45"/>
      <c r="OGP361" s="45"/>
      <c r="OGQ361" s="45"/>
      <c r="OGR361" s="45"/>
      <c r="OGS361" s="45"/>
      <c r="OGT361" s="45"/>
      <c r="OGU361" s="45"/>
      <c r="OGV361" s="45"/>
      <c r="OGW361" s="45"/>
      <c r="OGX361" s="45"/>
      <c r="OGY361" s="45"/>
      <c r="OGZ361" s="45"/>
      <c r="OHA361" s="45"/>
      <c r="OHB361" s="45"/>
      <c r="OHC361" s="45"/>
      <c r="OHD361" s="45"/>
      <c r="OHE361" s="45"/>
      <c r="OHF361" s="45"/>
      <c r="OHG361" s="45"/>
      <c r="OHH361" s="45"/>
      <c r="OHI361" s="45"/>
      <c r="OHJ361" s="45"/>
      <c r="OHK361" s="45"/>
      <c r="OHL361" s="45"/>
      <c r="OHM361" s="45"/>
      <c r="OHN361" s="45"/>
      <c r="OHO361" s="45"/>
      <c r="OHP361" s="45"/>
      <c r="OHQ361" s="45"/>
      <c r="OHR361" s="45"/>
      <c r="OHS361" s="45"/>
      <c r="OHT361" s="45"/>
      <c r="OHU361" s="45"/>
      <c r="OHV361" s="45"/>
      <c r="OHW361" s="45"/>
      <c r="OHX361" s="45"/>
      <c r="OHY361" s="45"/>
      <c r="OHZ361" s="45"/>
      <c r="OIA361" s="45"/>
      <c r="OIB361" s="45"/>
      <c r="OIC361" s="45"/>
      <c r="OID361" s="45"/>
      <c r="OIE361" s="45"/>
      <c r="OIF361" s="45"/>
      <c r="OIG361" s="45"/>
      <c r="OIH361" s="45"/>
      <c r="OII361" s="45"/>
      <c r="OIJ361" s="45"/>
      <c r="OIK361" s="45"/>
      <c r="OIL361" s="45"/>
      <c r="OIM361" s="45"/>
      <c r="OIN361" s="45"/>
      <c r="OIO361" s="45"/>
      <c r="OIP361" s="45"/>
      <c r="OIQ361" s="45"/>
      <c r="OIR361" s="45"/>
      <c r="OIS361" s="45"/>
      <c r="OIT361" s="45"/>
      <c r="OIU361" s="45"/>
      <c r="OIV361" s="45"/>
      <c r="OIW361" s="45"/>
      <c r="OIX361" s="45"/>
      <c r="OIY361" s="45"/>
      <c r="OIZ361" s="45"/>
      <c r="OJA361" s="45"/>
      <c r="OJB361" s="45"/>
      <c r="OJC361" s="45"/>
      <c r="OJD361" s="45"/>
      <c r="OJE361" s="45"/>
      <c r="OJF361" s="45"/>
      <c r="OJG361" s="45"/>
      <c r="OJH361" s="45"/>
      <c r="OJI361" s="45"/>
      <c r="OJJ361" s="45"/>
      <c r="OJK361" s="45"/>
      <c r="OJL361" s="45"/>
      <c r="OJM361" s="45"/>
      <c r="OJN361" s="45"/>
      <c r="OJO361" s="45"/>
      <c r="OJP361" s="45"/>
      <c r="OJQ361" s="45"/>
      <c r="OJR361" s="45"/>
      <c r="OJS361" s="45"/>
      <c r="OJT361" s="45"/>
      <c r="OJU361" s="45"/>
      <c r="OJV361" s="45"/>
      <c r="OJW361" s="45"/>
      <c r="OJX361" s="45"/>
      <c r="OJY361" s="45"/>
      <c r="OJZ361" s="45"/>
      <c r="OKA361" s="45"/>
      <c r="OKB361" s="45"/>
      <c r="OKC361" s="45"/>
      <c r="OKD361" s="45"/>
      <c r="OKE361" s="45"/>
      <c r="OKF361" s="45"/>
      <c r="OKG361" s="45"/>
      <c r="OKH361" s="45"/>
      <c r="OKI361" s="45"/>
      <c r="OKJ361" s="45"/>
      <c r="OKK361" s="45"/>
      <c r="OKL361" s="45"/>
      <c r="OKM361" s="45"/>
      <c r="OKN361" s="45"/>
      <c r="OKO361" s="45"/>
      <c r="OKP361" s="45"/>
      <c r="OKQ361" s="45"/>
      <c r="OKR361" s="45"/>
      <c r="OKS361" s="45"/>
      <c r="OKT361" s="45"/>
      <c r="OKU361" s="45"/>
      <c r="OKV361" s="45"/>
      <c r="OKW361" s="45"/>
      <c r="OKX361" s="45"/>
      <c r="OKY361" s="45"/>
      <c r="OKZ361" s="45"/>
      <c r="OLA361" s="45"/>
      <c r="OLB361" s="45"/>
      <c r="OLC361" s="45"/>
      <c r="OLD361" s="45"/>
      <c r="OLE361" s="45"/>
      <c r="OLF361" s="45"/>
      <c r="OLG361" s="45"/>
      <c r="OLH361" s="45"/>
      <c r="OLI361" s="45"/>
      <c r="OLJ361" s="45"/>
      <c r="OLK361" s="45"/>
      <c r="OLL361" s="45"/>
      <c r="OLM361" s="45"/>
      <c r="OLN361" s="45"/>
      <c r="OLO361" s="45"/>
      <c r="OLP361" s="45"/>
      <c r="OLQ361" s="45"/>
      <c r="OLR361" s="45"/>
      <c r="OLS361" s="45"/>
      <c r="OLT361" s="45"/>
      <c r="OLU361" s="45"/>
      <c r="OLV361" s="45"/>
      <c r="OLW361" s="45"/>
      <c r="OLX361" s="45"/>
      <c r="OLY361" s="45"/>
      <c r="OLZ361" s="45"/>
      <c r="OMA361" s="45"/>
      <c r="OMB361" s="45"/>
      <c r="OMC361" s="45"/>
      <c r="OMD361" s="45"/>
      <c r="OME361" s="45"/>
      <c r="OMF361" s="45"/>
      <c r="OMG361" s="45"/>
      <c r="OMH361" s="45"/>
      <c r="OMI361" s="45"/>
      <c r="OMJ361" s="45"/>
      <c r="OMK361" s="45"/>
      <c r="OML361" s="45"/>
      <c r="OMM361" s="45"/>
      <c r="OMN361" s="45"/>
      <c r="OMO361" s="45"/>
      <c r="OMP361" s="45"/>
      <c r="OMQ361" s="45"/>
      <c r="OMR361" s="45"/>
      <c r="OMS361" s="45"/>
      <c r="OMT361" s="45"/>
      <c r="OMU361" s="45"/>
      <c r="OMV361" s="45"/>
      <c r="OMW361" s="45"/>
      <c r="OMX361" s="45"/>
      <c r="OMY361" s="45"/>
      <c r="OMZ361" s="45"/>
      <c r="ONA361" s="45"/>
      <c r="ONB361" s="45"/>
      <c r="ONC361" s="45"/>
      <c r="OND361" s="45"/>
      <c r="ONE361" s="45"/>
      <c r="ONF361" s="45"/>
      <c r="ONG361" s="45"/>
      <c r="ONH361" s="45"/>
      <c r="ONI361" s="45"/>
      <c r="ONJ361" s="45"/>
      <c r="ONK361" s="45"/>
      <c r="ONL361" s="45"/>
      <c r="ONM361" s="45"/>
      <c r="ONN361" s="45"/>
      <c r="ONO361" s="45"/>
      <c r="ONP361" s="45"/>
      <c r="ONQ361" s="45"/>
      <c r="ONR361" s="45"/>
      <c r="ONS361" s="45"/>
      <c r="ONT361" s="45"/>
      <c r="ONU361" s="45"/>
      <c r="ONV361" s="45"/>
      <c r="ONW361" s="45"/>
      <c r="ONX361" s="45"/>
      <c r="ONY361" s="45"/>
      <c r="ONZ361" s="45"/>
      <c r="OOA361" s="45"/>
      <c r="OOB361" s="45"/>
      <c r="OOC361" s="45"/>
      <c r="OOD361" s="45"/>
      <c r="OOE361" s="45"/>
      <c r="OOF361" s="45"/>
      <c r="OOG361" s="45"/>
      <c r="OOH361" s="45"/>
      <c r="OOI361" s="45"/>
      <c r="OOJ361" s="45"/>
      <c r="OOK361" s="45"/>
      <c r="OOL361" s="45"/>
      <c r="OOM361" s="45"/>
      <c r="OON361" s="45"/>
      <c r="OOO361" s="45"/>
      <c r="OOP361" s="45"/>
      <c r="OOQ361" s="45"/>
      <c r="OOR361" s="45"/>
      <c r="OOS361" s="45"/>
      <c r="OOT361" s="45"/>
      <c r="OOU361" s="45"/>
      <c r="OOV361" s="45"/>
      <c r="OOW361" s="45"/>
      <c r="OOX361" s="45"/>
      <c r="OOY361" s="45"/>
      <c r="OOZ361" s="45"/>
      <c r="OPA361" s="45"/>
      <c r="OPB361" s="45"/>
      <c r="OPC361" s="45"/>
      <c r="OPD361" s="45"/>
      <c r="OPE361" s="45"/>
      <c r="OPF361" s="45"/>
      <c r="OPG361" s="45"/>
      <c r="OPH361" s="45"/>
      <c r="OPI361" s="45"/>
      <c r="OPJ361" s="45"/>
      <c r="OPK361" s="45"/>
      <c r="OPL361" s="45"/>
      <c r="OPM361" s="45"/>
      <c r="OPN361" s="45"/>
      <c r="OPO361" s="45"/>
      <c r="OPP361" s="45"/>
      <c r="OPQ361" s="45"/>
      <c r="OPR361" s="45"/>
      <c r="OPS361" s="45"/>
      <c r="OPT361" s="45"/>
      <c r="OPU361" s="45"/>
      <c r="OPV361" s="45"/>
      <c r="OPW361" s="45"/>
      <c r="OPX361" s="45"/>
      <c r="OPY361" s="45"/>
      <c r="OPZ361" s="45"/>
      <c r="OQA361" s="45"/>
      <c r="OQB361" s="45"/>
      <c r="OQC361" s="45"/>
      <c r="OQD361" s="45"/>
      <c r="OQE361" s="45"/>
      <c r="OQF361" s="45"/>
      <c r="OQG361" s="45"/>
      <c r="OQH361" s="45"/>
      <c r="OQI361" s="45"/>
      <c r="OQJ361" s="45"/>
      <c r="OQK361" s="45"/>
      <c r="OQL361" s="45"/>
      <c r="OQM361" s="45"/>
      <c r="OQN361" s="45"/>
      <c r="OQO361" s="45"/>
      <c r="OQP361" s="45"/>
      <c r="OQQ361" s="45"/>
      <c r="OQR361" s="45"/>
      <c r="OQS361" s="45"/>
      <c r="OQT361" s="45"/>
      <c r="OQU361" s="45"/>
      <c r="OQV361" s="45"/>
      <c r="OQW361" s="45"/>
      <c r="OQX361" s="45"/>
      <c r="OQY361" s="45"/>
      <c r="OQZ361" s="45"/>
      <c r="ORA361" s="45"/>
      <c r="ORB361" s="45"/>
      <c r="ORC361" s="45"/>
      <c r="ORD361" s="45"/>
      <c r="ORE361" s="45"/>
      <c r="ORF361" s="45"/>
      <c r="ORG361" s="45"/>
      <c r="ORH361" s="45"/>
      <c r="ORI361" s="45"/>
      <c r="ORJ361" s="45"/>
      <c r="ORK361" s="45"/>
      <c r="ORL361" s="45"/>
      <c r="ORM361" s="45"/>
      <c r="ORN361" s="45"/>
      <c r="ORO361" s="45"/>
      <c r="ORP361" s="45"/>
      <c r="ORQ361" s="45"/>
      <c r="ORR361" s="45"/>
      <c r="ORS361" s="45"/>
      <c r="ORT361" s="45"/>
      <c r="ORU361" s="45"/>
      <c r="ORV361" s="45"/>
      <c r="ORW361" s="45"/>
      <c r="ORX361" s="45"/>
      <c r="ORY361" s="45"/>
      <c r="ORZ361" s="45"/>
      <c r="OSA361" s="45"/>
      <c r="OSB361" s="45"/>
      <c r="OSC361" s="45"/>
      <c r="OSD361" s="45"/>
      <c r="OSE361" s="45"/>
      <c r="OSF361" s="45"/>
      <c r="OSG361" s="45"/>
      <c r="OSH361" s="45"/>
      <c r="OSI361" s="45"/>
      <c r="OSJ361" s="45"/>
      <c r="OSK361" s="45"/>
      <c r="OSL361" s="45"/>
      <c r="OSM361" s="45"/>
      <c r="OSN361" s="45"/>
      <c r="OSO361" s="45"/>
      <c r="OSP361" s="45"/>
      <c r="OSQ361" s="45"/>
      <c r="OSR361" s="45"/>
      <c r="OSS361" s="45"/>
      <c r="OST361" s="45"/>
      <c r="OSU361" s="45"/>
      <c r="OSV361" s="45"/>
      <c r="OSW361" s="45"/>
      <c r="OSX361" s="45"/>
      <c r="OSY361" s="45"/>
      <c r="OSZ361" s="45"/>
      <c r="OTA361" s="45"/>
      <c r="OTB361" s="45"/>
      <c r="OTC361" s="45"/>
      <c r="OTD361" s="45"/>
      <c r="OTE361" s="45"/>
      <c r="OTF361" s="45"/>
      <c r="OTG361" s="45"/>
      <c r="OTH361" s="45"/>
      <c r="OTI361" s="45"/>
      <c r="OTJ361" s="45"/>
      <c r="OTK361" s="45"/>
      <c r="OTL361" s="45"/>
      <c r="OTM361" s="45"/>
      <c r="OTN361" s="45"/>
      <c r="OTO361" s="45"/>
      <c r="OTP361" s="45"/>
      <c r="OTQ361" s="45"/>
      <c r="OTR361" s="45"/>
      <c r="OTS361" s="45"/>
      <c r="OTT361" s="45"/>
      <c r="OTU361" s="45"/>
      <c r="OTV361" s="45"/>
      <c r="OTW361" s="45"/>
      <c r="OTX361" s="45"/>
      <c r="OTY361" s="45"/>
      <c r="OTZ361" s="45"/>
      <c r="OUA361" s="45"/>
      <c r="OUB361" s="45"/>
      <c r="OUC361" s="45"/>
      <c r="OUD361" s="45"/>
      <c r="OUE361" s="45"/>
      <c r="OUF361" s="45"/>
      <c r="OUG361" s="45"/>
      <c r="OUH361" s="45"/>
      <c r="OUI361" s="45"/>
      <c r="OUJ361" s="45"/>
      <c r="OUK361" s="45"/>
      <c r="OUL361" s="45"/>
      <c r="OUM361" s="45"/>
      <c r="OUN361" s="45"/>
      <c r="OUO361" s="45"/>
      <c r="OUP361" s="45"/>
      <c r="OUQ361" s="45"/>
      <c r="OUR361" s="45"/>
      <c r="OUS361" s="45"/>
      <c r="OUT361" s="45"/>
      <c r="OUU361" s="45"/>
      <c r="OUV361" s="45"/>
      <c r="OUW361" s="45"/>
      <c r="OUX361" s="45"/>
      <c r="OUY361" s="45"/>
      <c r="OUZ361" s="45"/>
      <c r="OVA361" s="45"/>
      <c r="OVB361" s="45"/>
      <c r="OVC361" s="45"/>
      <c r="OVD361" s="45"/>
      <c r="OVE361" s="45"/>
      <c r="OVF361" s="45"/>
      <c r="OVG361" s="45"/>
      <c r="OVH361" s="45"/>
      <c r="OVI361" s="45"/>
      <c r="OVJ361" s="45"/>
      <c r="OVK361" s="45"/>
      <c r="OVL361" s="45"/>
      <c r="OVM361" s="45"/>
      <c r="OVN361" s="45"/>
      <c r="OVO361" s="45"/>
      <c r="OVP361" s="45"/>
      <c r="OVQ361" s="45"/>
      <c r="OVR361" s="45"/>
      <c r="OVS361" s="45"/>
      <c r="OVT361" s="45"/>
      <c r="OVU361" s="45"/>
      <c r="OVV361" s="45"/>
      <c r="OVW361" s="45"/>
      <c r="OVX361" s="45"/>
      <c r="OVY361" s="45"/>
      <c r="OVZ361" s="45"/>
      <c r="OWA361" s="45"/>
      <c r="OWB361" s="45"/>
      <c r="OWC361" s="45"/>
      <c r="OWD361" s="45"/>
      <c r="OWE361" s="45"/>
      <c r="OWF361" s="45"/>
      <c r="OWG361" s="45"/>
      <c r="OWH361" s="45"/>
      <c r="OWI361" s="45"/>
      <c r="OWJ361" s="45"/>
      <c r="OWK361" s="45"/>
      <c r="OWL361" s="45"/>
      <c r="OWM361" s="45"/>
      <c r="OWN361" s="45"/>
      <c r="OWO361" s="45"/>
      <c r="OWP361" s="45"/>
      <c r="OWQ361" s="45"/>
      <c r="OWR361" s="45"/>
      <c r="OWS361" s="45"/>
      <c r="OWT361" s="45"/>
      <c r="OWU361" s="45"/>
      <c r="OWV361" s="45"/>
      <c r="OWW361" s="45"/>
      <c r="OWX361" s="45"/>
      <c r="OWY361" s="45"/>
      <c r="OWZ361" s="45"/>
      <c r="OXA361" s="45"/>
      <c r="OXB361" s="45"/>
      <c r="OXC361" s="45"/>
      <c r="OXD361" s="45"/>
      <c r="OXE361" s="45"/>
      <c r="OXF361" s="45"/>
      <c r="OXG361" s="45"/>
      <c r="OXH361" s="45"/>
      <c r="OXI361" s="45"/>
      <c r="OXJ361" s="45"/>
      <c r="OXK361" s="45"/>
      <c r="OXL361" s="45"/>
      <c r="OXM361" s="45"/>
      <c r="OXN361" s="45"/>
      <c r="OXO361" s="45"/>
      <c r="OXP361" s="45"/>
      <c r="OXQ361" s="45"/>
      <c r="OXR361" s="45"/>
      <c r="OXS361" s="45"/>
      <c r="OXT361" s="45"/>
      <c r="OXU361" s="45"/>
      <c r="OXV361" s="45"/>
      <c r="OXW361" s="45"/>
      <c r="OXX361" s="45"/>
      <c r="OXY361" s="45"/>
      <c r="OXZ361" s="45"/>
      <c r="OYA361" s="45"/>
      <c r="OYB361" s="45"/>
      <c r="OYC361" s="45"/>
      <c r="OYD361" s="45"/>
      <c r="OYE361" s="45"/>
      <c r="OYF361" s="45"/>
      <c r="OYG361" s="45"/>
      <c r="OYH361" s="45"/>
      <c r="OYI361" s="45"/>
      <c r="OYJ361" s="45"/>
      <c r="OYK361" s="45"/>
      <c r="OYL361" s="45"/>
      <c r="OYM361" s="45"/>
      <c r="OYN361" s="45"/>
      <c r="OYO361" s="45"/>
      <c r="OYP361" s="45"/>
      <c r="OYQ361" s="45"/>
      <c r="OYR361" s="45"/>
      <c r="OYS361" s="45"/>
      <c r="OYT361" s="45"/>
      <c r="OYU361" s="45"/>
      <c r="OYV361" s="45"/>
      <c r="OYW361" s="45"/>
      <c r="OYX361" s="45"/>
      <c r="OYY361" s="45"/>
      <c r="OYZ361" s="45"/>
      <c r="OZA361" s="45"/>
      <c r="OZB361" s="45"/>
      <c r="OZC361" s="45"/>
      <c r="OZD361" s="45"/>
      <c r="OZE361" s="45"/>
      <c r="OZF361" s="45"/>
      <c r="OZG361" s="45"/>
      <c r="OZH361" s="45"/>
      <c r="OZI361" s="45"/>
      <c r="OZJ361" s="45"/>
      <c r="OZK361" s="45"/>
      <c r="OZL361" s="45"/>
      <c r="OZM361" s="45"/>
      <c r="OZN361" s="45"/>
      <c r="OZO361" s="45"/>
      <c r="OZP361" s="45"/>
      <c r="OZQ361" s="45"/>
      <c r="OZR361" s="45"/>
      <c r="OZS361" s="45"/>
      <c r="OZT361" s="45"/>
      <c r="OZU361" s="45"/>
      <c r="OZV361" s="45"/>
      <c r="OZW361" s="45"/>
      <c r="OZX361" s="45"/>
      <c r="OZY361" s="45"/>
      <c r="OZZ361" s="45"/>
      <c r="PAA361" s="45"/>
      <c r="PAB361" s="45"/>
      <c r="PAC361" s="45"/>
      <c r="PAD361" s="45"/>
      <c r="PAE361" s="45"/>
      <c r="PAF361" s="45"/>
      <c r="PAG361" s="45"/>
      <c r="PAH361" s="45"/>
      <c r="PAI361" s="45"/>
      <c r="PAJ361" s="45"/>
      <c r="PAK361" s="45"/>
      <c r="PAL361" s="45"/>
      <c r="PAM361" s="45"/>
      <c r="PAN361" s="45"/>
      <c r="PAO361" s="45"/>
      <c r="PAP361" s="45"/>
      <c r="PAQ361" s="45"/>
      <c r="PAR361" s="45"/>
      <c r="PAS361" s="45"/>
      <c r="PAT361" s="45"/>
      <c r="PAU361" s="45"/>
      <c r="PAV361" s="45"/>
      <c r="PAW361" s="45"/>
      <c r="PAX361" s="45"/>
      <c r="PAY361" s="45"/>
      <c r="PAZ361" s="45"/>
      <c r="PBA361" s="45"/>
      <c r="PBB361" s="45"/>
      <c r="PBC361" s="45"/>
      <c r="PBD361" s="45"/>
      <c r="PBE361" s="45"/>
      <c r="PBF361" s="45"/>
      <c r="PBG361" s="45"/>
      <c r="PBH361" s="45"/>
      <c r="PBI361" s="45"/>
      <c r="PBJ361" s="45"/>
      <c r="PBK361" s="45"/>
      <c r="PBL361" s="45"/>
      <c r="PBM361" s="45"/>
      <c r="PBN361" s="45"/>
      <c r="PBO361" s="45"/>
      <c r="PBP361" s="45"/>
      <c r="PBQ361" s="45"/>
      <c r="PBR361" s="45"/>
      <c r="PBS361" s="45"/>
      <c r="PBT361" s="45"/>
      <c r="PBU361" s="45"/>
      <c r="PBV361" s="45"/>
      <c r="PBW361" s="45"/>
      <c r="PBX361" s="45"/>
      <c r="PBY361" s="45"/>
      <c r="PBZ361" s="45"/>
      <c r="PCA361" s="45"/>
      <c r="PCB361" s="45"/>
      <c r="PCC361" s="45"/>
      <c r="PCD361" s="45"/>
      <c r="PCE361" s="45"/>
      <c r="PCF361" s="45"/>
      <c r="PCG361" s="45"/>
      <c r="PCH361" s="45"/>
      <c r="PCI361" s="45"/>
      <c r="PCJ361" s="45"/>
      <c r="PCK361" s="45"/>
      <c r="PCL361" s="45"/>
      <c r="PCM361" s="45"/>
      <c r="PCN361" s="45"/>
      <c r="PCO361" s="45"/>
      <c r="PCP361" s="45"/>
      <c r="PCQ361" s="45"/>
      <c r="PCR361" s="45"/>
      <c r="PCS361" s="45"/>
      <c r="PCT361" s="45"/>
      <c r="PCU361" s="45"/>
      <c r="PCV361" s="45"/>
      <c r="PCW361" s="45"/>
      <c r="PCX361" s="45"/>
      <c r="PCY361" s="45"/>
      <c r="PCZ361" s="45"/>
      <c r="PDA361" s="45"/>
      <c r="PDB361" s="45"/>
      <c r="PDC361" s="45"/>
      <c r="PDD361" s="45"/>
      <c r="PDE361" s="45"/>
      <c r="PDF361" s="45"/>
      <c r="PDG361" s="45"/>
      <c r="PDH361" s="45"/>
      <c r="PDI361" s="45"/>
      <c r="PDJ361" s="45"/>
      <c r="PDK361" s="45"/>
      <c r="PDL361" s="45"/>
      <c r="PDM361" s="45"/>
      <c r="PDN361" s="45"/>
      <c r="PDO361" s="45"/>
      <c r="PDP361" s="45"/>
      <c r="PDQ361" s="45"/>
      <c r="PDR361" s="45"/>
      <c r="PDS361" s="45"/>
      <c r="PDT361" s="45"/>
      <c r="PDU361" s="45"/>
      <c r="PDV361" s="45"/>
      <c r="PDW361" s="45"/>
      <c r="PDX361" s="45"/>
      <c r="PDY361" s="45"/>
      <c r="PDZ361" s="45"/>
      <c r="PEA361" s="45"/>
      <c r="PEB361" s="45"/>
      <c r="PEC361" s="45"/>
      <c r="PED361" s="45"/>
      <c r="PEE361" s="45"/>
      <c r="PEF361" s="45"/>
      <c r="PEG361" s="45"/>
      <c r="PEH361" s="45"/>
      <c r="PEI361" s="45"/>
      <c r="PEJ361" s="45"/>
      <c r="PEK361" s="45"/>
      <c r="PEL361" s="45"/>
      <c r="PEM361" s="45"/>
      <c r="PEN361" s="45"/>
      <c r="PEO361" s="45"/>
      <c r="PEP361" s="45"/>
      <c r="PEQ361" s="45"/>
      <c r="PER361" s="45"/>
      <c r="PES361" s="45"/>
      <c r="PET361" s="45"/>
      <c r="PEU361" s="45"/>
      <c r="PEV361" s="45"/>
      <c r="PEW361" s="45"/>
      <c r="PEX361" s="45"/>
      <c r="PEY361" s="45"/>
      <c r="PEZ361" s="45"/>
      <c r="PFA361" s="45"/>
      <c r="PFB361" s="45"/>
      <c r="PFC361" s="45"/>
      <c r="PFD361" s="45"/>
      <c r="PFE361" s="45"/>
      <c r="PFF361" s="45"/>
      <c r="PFG361" s="45"/>
      <c r="PFH361" s="45"/>
      <c r="PFI361" s="45"/>
      <c r="PFJ361" s="45"/>
      <c r="PFK361" s="45"/>
      <c r="PFL361" s="45"/>
      <c r="PFM361" s="45"/>
      <c r="PFN361" s="45"/>
      <c r="PFO361" s="45"/>
      <c r="PFP361" s="45"/>
      <c r="PFQ361" s="45"/>
      <c r="PFR361" s="45"/>
      <c r="PFS361" s="45"/>
      <c r="PFT361" s="45"/>
      <c r="PFU361" s="45"/>
      <c r="PFV361" s="45"/>
      <c r="PFW361" s="45"/>
      <c r="PFX361" s="45"/>
      <c r="PFY361" s="45"/>
      <c r="PFZ361" s="45"/>
      <c r="PGA361" s="45"/>
      <c r="PGB361" s="45"/>
      <c r="PGC361" s="45"/>
      <c r="PGD361" s="45"/>
      <c r="PGE361" s="45"/>
      <c r="PGF361" s="45"/>
      <c r="PGG361" s="45"/>
      <c r="PGH361" s="45"/>
      <c r="PGI361" s="45"/>
      <c r="PGJ361" s="45"/>
      <c r="PGK361" s="45"/>
      <c r="PGL361" s="45"/>
      <c r="PGM361" s="45"/>
      <c r="PGN361" s="45"/>
      <c r="PGO361" s="45"/>
      <c r="PGP361" s="45"/>
      <c r="PGQ361" s="45"/>
      <c r="PGR361" s="45"/>
      <c r="PGS361" s="45"/>
      <c r="PGT361" s="45"/>
      <c r="PGU361" s="45"/>
      <c r="PGV361" s="45"/>
      <c r="PGW361" s="45"/>
      <c r="PGX361" s="45"/>
      <c r="PGY361" s="45"/>
      <c r="PGZ361" s="45"/>
      <c r="PHA361" s="45"/>
      <c r="PHB361" s="45"/>
      <c r="PHC361" s="45"/>
      <c r="PHD361" s="45"/>
      <c r="PHE361" s="45"/>
      <c r="PHF361" s="45"/>
      <c r="PHG361" s="45"/>
      <c r="PHH361" s="45"/>
      <c r="PHI361" s="45"/>
      <c r="PHJ361" s="45"/>
      <c r="PHK361" s="45"/>
      <c r="PHL361" s="45"/>
      <c r="PHM361" s="45"/>
      <c r="PHN361" s="45"/>
      <c r="PHO361" s="45"/>
      <c r="PHP361" s="45"/>
      <c r="PHQ361" s="45"/>
      <c r="PHR361" s="45"/>
      <c r="PHS361" s="45"/>
      <c r="PHT361" s="45"/>
      <c r="PHU361" s="45"/>
      <c r="PHV361" s="45"/>
      <c r="PHW361" s="45"/>
      <c r="PHX361" s="45"/>
      <c r="PHY361" s="45"/>
      <c r="PHZ361" s="45"/>
      <c r="PIA361" s="45"/>
      <c r="PIB361" s="45"/>
      <c r="PIC361" s="45"/>
      <c r="PID361" s="45"/>
      <c r="PIE361" s="45"/>
      <c r="PIF361" s="45"/>
      <c r="PIG361" s="45"/>
      <c r="PIH361" s="45"/>
      <c r="PII361" s="45"/>
      <c r="PIJ361" s="45"/>
      <c r="PIK361" s="45"/>
      <c r="PIL361" s="45"/>
      <c r="PIM361" s="45"/>
      <c r="PIN361" s="45"/>
      <c r="PIO361" s="45"/>
      <c r="PIP361" s="45"/>
      <c r="PIQ361" s="45"/>
      <c r="PIR361" s="45"/>
      <c r="PIS361" s="45"/>
      <c r="PIT361" s="45"/>
      <c r="PIU361" s="45"/>
      <c r="PIV361" s="45"/>
      <c r="PIW361" s="45"/>
      <c r="PIX361" s="45"/>
      <c r="PIY361" s="45"/>
      <c r="PIZ361" s="45"/>
      <c r="PJA361" s="45"/>
      <c r="PJB361" s="45"/>
      <c r="PJC361" s="45"/>
      <c r="PJD361" s="45"/>
      <c r="PJE361" s="45"/>
      <c r="PJF361" s="45"/>
      <c r="PJG361" s="45"/>
      <c r="PJH361" s="45"/>
      <c r="PJI361" s="45"/>
      <c r="PJJ361" s="45"/>
      <c r="PJK361" s="45"/>
      <c r="PJL361" s="45"/>
      <c r="PJM361" s="45"/>
      <c r="PJN361" s="45"/>
      <c r="PJO361" s="45"/>
      <c r="PJP361" s="45"/>
      <c r="PJQ361" s="45"/>
      <c r="PJR361" s="45"/>
      <c r="PJS361" s="45"/>
      <c r="PJT361" s="45"/>
      <c r="PJU361" s="45"/>
      <c r="PJV361" s="45"/>
      <c r="PJW361" s="45"/>
      <c r="PJX361" s="45"/>
      <c r="PJY361" s="45"/>
      <c r="PJZ361" s="45"/>
      <c r="PKA361" s="45"/>
      <c r="PKB361" s="45"/>
      <c r="PKC361" s="45"/>
      <c r="PKD361" s="45"/>
      <c r="PKE361" s="45"/>
      <c r="PKF361" s="45"/>
      <c r="PKG361" s="45"/>
      <c r="PKH361" s="45"/>
      <c r="PKI361" s="45"/>
      <c r="PKJ361" s="45"/>
      <c r="PKK361" s="45"/>
      <c r="PKL361" s="45"/>
      <c r="PKM361" s="45"/>
      <c r="PKN361" s="45"/>
      <c r="PKO361" s="45"/>
      <c r="PKP361" s="45"/>
      <c r="PKQ361" s="45"/>
      <c r="PKR361" s="45"/>
      <c r="PKS361" s="45"/>
      <c r="PKT361" s="45"/>
      <c r="PKU361" s="45"/>
      <c r="PKV361" s="45"/>
      <c r="PKW361" s="45"/>
      <c r="PKX361" s="45"/>
      <c r="PKY361" s="45"/>
      <c r="PKZ361" s="45"/>
      <c r="PLA361" s="45"/>
      <c r="PLB361" s="45"/>
      <c r="PLC361" s="45"/>
      <c r="PLD361" s="45"/>
      <c r="PLE361" s="45"/>
      <c r="PLF361" s="45"/>
      <c r="PLG361" s="45"/>
      <c r="PLH361" s="45"/>
      <c r="PLI361" s="45"/>
      <c r="PLJ361" s="45"/>
      <c r="PLK361" s="45"/>
      <c r="PLL361" s="45"/>
      <c r="PLM361" s="45"/>
      <c r="PLN361" s="45"/>
      <c r="PLO361" s="45"/>
      <c r="PLP361" s="45"/>
      <c r="PLQ361" s="45"/>
      <c r="PLR361" s="45"/>
      <c r="PLS361" s="45"/>
      <c r="PLT361" s="45"/>
      <c r="PLU361" s="45"/>
      <c r="PLV361" s="45"/>
      <c r="PLW361" s="45"/>
      <c r="PLX361" s="45"/>
      <c r="PLY361" s="45"/>
      <c r="PLZ361" s="45"/>
      <c r="PMA361" s="45"/>
      <c r="PMB361" s="45"/>
      <c r="PMC361" s="45"/>
      <c r="PMD361" s="45"/>
      <c r="PME361" s="45"/>
      <c r="PMF361" s="45"/>
      <c r="PMG361" s="45"/>
      <c r="PMH361" s="45"/>
      <c r="PMI361" s="45"/>
      <c r="PMJ361" s="45"/>
      <c r="PMK361" s="45"/>
      <c r="PML361" s="45"/>
      <c r="PMM361" s="45"/>
      <c r="PMN361" s="45"/>
      <c r="PMO361" s="45"/>
      <c r="PMP361" s="45"/>
      <c r="PMQ361" s="45"/>
      <c r="PMR361" s="45"/>
      <c r="PMS361" s="45"/>
      <c r="PMT361" s="45"/>
      <c r="PMU361" s="45"/>
      <c r="PMV361" s="45"/>
      <c r="PMW361" s="45"/>
      <c r="PMX361" s="45"/>
      <c r="PMY361" s="45"/>
      <c r="PMZ361" s="45"/>
      <c r="PNA361" s="45"/>
      <c r="PNB361" s="45"/>
      <c r="PNC361" s="45"/>
      <c r="PND361" s="45"/>
      <c r="PNE361" s="45"/>
      <c r="PNF361" s="45"/>
      <c r="PNG361" s="45"/>
      <c r="PNH361" s="45"/>
      <c r="PNI361" s="45"/>
      <c r="PNJ361" s="45"/>
      <c r="PNK361" s="45"/>
      <c r="PNL361" s="45"/>
      <c r="PNM361" s="45"/>
      <c r="PNN361" s="45"/>
      <c r="PNO361" s="45"/>
      <c r="PNP361" s="45"/>
      <c r="PNQ361" s="45"/>
      <c r="PNR361" s="45"/>
      <c r="PNS361" s="45"/>
      <c r="PNT361" s="45"/>
      <c r="PNU361" s="45"/>
      <c r="PNV361" s="45"/>
      <c r="PNW361" s="45"/>
      <c r="PNX361" s="45"/>
      <c r="PNY361" s="45"/>
      <c r="PNZ361" s="45"/>
      <c r="POA361" s="45"/>
      <c r="POB361" s="45"/>
      <c r="POC361" s="45"/>
      <c r="POD361" s="45"/>
      <c r="POE361" s="45"/>
      <c r="POF361" s="45"/>
      <c r="POG361" s="45"/>
      <c r="POH361" s="45"/>
      <c r="POI361" s="45"/>
      <c r="POJ361" s="45"/>
      <c r="POK361" s="45"/>
      <c r="POL361" s="45"/>
      <c r="POM361" s="45"/>
      <c r="PON361" s="45"/>
      <c r="POO361" s="45"/>
      <c r="POP361" s="45"/>
      <c r="POQ361" s="45"/>
      <c r="POR361" s="45"/>
      <c r="POS361" s="45"/>
      <c r="POT361" s="45"/>
      <c r="POU361" s="45"/>
      <c r="POV361" s="45"/>
      <c r="POW361" s="45"/>
      <c r="POX361" s="45"/>
      <c r="POY361" s="45"/>
      <c r="POZ361" s="45"/>
      <c r="PPA361" s="45"/>
      <c r="PPB361" s="45"/>
      <c r="PPC361" s="45"/>
      <c r="PPD361" s="45"/>
      <c r="PPE361" s="45"/>
      <c r="PPF361" s="45"/>
      <c r="PPG361" s="45"/>
      <c r="PPH361" s="45"/>
      <c r="PPI361" s="45"/>
      <c r="PPJ361" s="45"/>
      <c r="PPK361" s="45"/>
      <c r="PPL361" s="45"/>
      <c r="PPM361" s="45"/>
      <c r="PPN361" s="45"/>
      <c r="PPO361" s="45"/>
      <c r="PPP361" s="45"/>
      <c r="PPQ361" s="45"/>
      <c r="PPR361" s="45"/>
      <c r="PPS361" s="45"/>
      <c r="PPT361" s="45"/>
      <c r="PPU361" s="45"/>
      <c r="PPV361" s="45"/>
      <c r="PPW361" s="45"/>
      <c r="PPX361" s="45"/>
      <c r="PPY361" s="45"/>
      <c r="PPZ361" s="45"/>
      <c r="PQA361" s="45"/>
      <c r="PQB361" s="45"/>
      <c r="PQC361" s="45"/>
      <c r="PQD361" s="45"/>
      <c r="PQE361" s="45"/>
      <c r="PQF361" s="45"/>
      <c r="PQG361" s="45"/>
      <c r="PQH361" s="45"/>
      <c r="PQI361" s="45"/>
      <c r="PQJ361" s="45"/>
      <c r="PQK361" s="45"/>
      <c r="PQL361" s="45"/>
      <c r="PQM361" s="45"/>
      <c r="PQN361" s="45"/>
      <c r="PQO361" s="45"/>
      <c r="PQP361" s="45"/>
      <c r="PQQ361" s="45"/>
      <c r="PQR361" s="45"/>
      <c r="PQS361" s="45"/>
      <c r="PQT361" s="45"/>
      <c r="PQU361" s="45"/>
      <c r="PQV361" s="45"/>
      <c r="PQW361" s="45"/>
      <c r="PQX361" s="45"/>
      <c r="PQY361" s="45"/>
      <c r="PQZ361" s="45"/>
      <c r="PRA361" s="45"/>
      <c r="PRB361" s="45"/>
      <c r="PRC361" s="45"/>
      <c r="PRD361" s="45"/>
      <c r="PRE361" s="45"/>
      <c r="PRF361" s="45"/>
      <c r="PRG361" s="45"/>
      <c r="PRH361" s="45"/>
      <c r="PRI361" s="45"/>
      <c r="PRJ361" s="45"/>
      <c r="PRK361" s="45"/>
      <c r="PRL361" s="45"/>
      <c r="PRM361" s="45"/>
      <c r="PRN361" s="45"/>
      <c r="PRO361" s="45"/>
      <c r="PRP361" s="45"/>
      <c r="PRQ361" s="45"/>
      <c r="PRR361" s="45"/>
      <c r="PRS361" s="45"/>
      <c r="PRT361" s="45"/>
      <c r="PRU361" s="45"/>
      <c r="PRV361" s="45"/>
      <c r="PRW361" s="45"/>
      <c r="PRX361" s="45"/>
      <c r="PRY361" s="45"/>
      <c r="PRZ361" s="45"/>
      <c r="PSA361" s="45"/>
      <c r="PSB361" s="45"/>
      <c r="PSC361" s="45"/>
      <c r="PSD361" s="45"/>
      <c r="PSE361" s="45"/>
      <c r="PSF361" s="45"/>
      <c r="PSG361" s="45"/>
      <c r="PSH361" s="45"/>
      <c r="PSI361" s="45"/>
      <c r="PSJ361" s="45"/>
      <c r="PSK361" s="45"/>
      <c r="PSL361" s="45"/>
      <c r="PSM361" s="45"/>
      <c r="PSN361" s="45"/>
      <c r="PSO361" s="45"/>
      <c r="PSP361" s="45"/>
      <c r="PSQ361" s="45"/>
      <c r="PSR361" s="45"/>
      <c r="PSS361" s="45"/>
      <c r="PST361" s="45"/>
      <c r="PSU361" s="45"/>
      <c r="PSV361" s="45"/>
      <c r="PSW361" s="45"/>
      <c r="PSX361" s="45"/>
      <c r="PSY361" s="45"/>
      <c r="PSZ361" s="45"/>
      <c r="PTA361" s="45"/>
      <c r="PTB361" s="45"/>
      <c r="PTC361" s="45"/>
      <c r="PTD361" s="45"/>
      <c r="PTE361" s="45"/>
      <c r="PTF361" s="45"/>
      <c r="PTG361" s="45"/>
      <c r="PTH361" s="45"/>
      <c r="PTI361" s="45"/>
      <c r="PTJ361" s="45"/>
      <c r="PTK361" s="45"/>
      <c r="PTL361" s="45"/>
      <c r="PTM361" s="45"/>
      <c r="PTN361" s="45"/>
      <c r="PTO361" s="45"/>
      <c r="PTP361" s="45"/>
      <c r="PTQ361" s="45"/>
      <c r="PTR361" s="45"/>
      <c r="PTS361" s="45"/>
      <c r="PTT361" s="45"/>
      <c r="PTU361" s="45"/>
      <c r="PTV361" s="45"/>
      <c r="PTW361" s="45"/>
      <c r="PTX361" s="45"/>
      <c r="PTY361" s="45"/>
      <c r="PTZ361" s="45"/>
      <c r="PUA361" s="45"/>
      <c r="PUB361" s="45"/>
      <c r="PUC361" s="45"/>
      <c r="PUD361" s="45"/>
      <c r="PUE361" s="45"/>
      <c r="PUF361" s="45"/>
      <c r="PUG361" s="45"/>
      <c r="PUH361" s="45"/>
      <c r="PUI361" s="45"/>
      <c r="PUJ361" s="45"/>
      <c r="PUK361" s="45"/>
      <c r="PUL361" s="45"/>
      <c r="PUM361" s="45"/>
      <c r="PUN361" s="45"/>
      <c r="PUO361" s="45"/>
      <c r="PUP361" s="45"/>
      <c r="PUQ361" s="45"/>
      <c r="PUR361" s="45"/>
      <c r="PUS361" s="45"/>
      <c r="PUT361" s="45"/>
      <c r="PUU361" s="45"/>
      <c r="PUV361" s="45"/>
      <c r="PUW361" s="45"/>
      <c r="PUX361" s="45"/>
      <c r="PUY361" s="45"/>
      <c r="PUZ361" s="45"/>
      <c r="PVA361" s="45"/>
      <c r="PVB361" s="45"/>
      <c r="PVC361" s="45"/>
      <c r="PVD361" s="45"/>
      <c r="PVE361" s="45"/>
      <c r="PVF361" s="45"/>
      <c r="PVG361" s="45"/>
      <c r="PVH361" s="45"/>
      <c r="PVI361" s="45"/>
      <c r="PVJ361" s="45"/>
      <c r="PVK361" s="45"/>
      <c r="PVL361" s="45"/>
      <c r="PVM361" s="45"/>
      <c r="PVN361" s="45"/>
      <c r="PVO361" s="45"/>
      <c r="PVP361" s="45"/>
      <c r="PVQ361" s="45"/>
      <c r="PVR361" s="45"/>
      <c r="PVS361" s="45"/>
      <c r="PVT361" s="45"/>
      <c r="PVU361" s="45"/>
      <c r="PVV361" s="45"/>
      <c r="PVW361" s="45"/>
      <c r="PVX361" s="45"/>
      <c r="PVY361" s="45"/>
      <c r="PVZ361" s="45"/>
      <c r="PWA361" s="45"/>
      <c r="PWB361" s="45"/>
      <c r="PWC361" s="45"/>
      <c r="PWD361" s="45"/>
      <c r="PWE361" s="45"/>
      <c r="PWF361" s="45"/>
      <c r="PWG361" s="45"/>
      <c r="PWH361" s="45"/>
      <c r="PWI361" s="45"/>
      <c r="PWJ361" s="45"/>
      <c r="PWK361" s="45"/>
      <c r="PWL361" s="45"/>
      <c r="PWM361" s="45"/>
      <c r="PWN361" s="45"/>
      <c r="PWO361" s="45"/>
      <c r="PWP361" s="45"/>
      <c r="PWQ361" s="45"/>
      <c r="PWR361" s="45"/>
      <c r="PWS361" s="45"/>
      <c r="PWT361" s="45"/>
      <c r="PWU361" s="45"/>
      <c r="PWV361" s="45"/>
      <c r="PWW361" s="45"/>
      <c r="PWX361" s="45"/>
      <c r="PWY361" s="45"/>
      <c r="PWZ361" s="45"/>
      <c r="PXA361" s="45"/>
      <c r="PXB361" s="45"/>
      <c r="PXC361" s="45"/>
      <c r="PXD361" s="45"/>
      <c r="PXE361" s="45"/>
      <c r="PXF361" s="45"/>
      <c r="PXG361" s="45"/>
      <c r="PXH361" s="45"/>
      <c r="PXI361" s="45"/>
      <c r="PXJ361" s="45"/>
      <c r="PXK361" s="45"/>
      <c r="PXL361" s="45"/>
      <c r="PXM361" s="45"/>
      <c r="PXN361" s="45"/>
      <c r="PXO361" s="45"/>
      <c r="PXP361" s="45"/>
      <c r="PXQ361" s="45"/>
      <c r="PXR361" s="45"/>
      <c r="PXS361" s="45"/>
      <c r="PXT361" s="45"/>
      <c r="PXU361" s="45"/>
      <c r="PXV361" s="45"/>
      <c r="PXW361" s="45"/>
      <c r="PXX361" s="45"/>
      <c r="PXY361" s="45"/>
      <c r="PXZ361" s="45"/>
      <c r="PYA361" s="45"/>
      <c r="PYB361" s="45"/>
      <c r="PYC361" s="45"/>
      <c r="PYD361" s="45"/>
      <c r="PYE361" s="45"/>
      <c r="PYF361" s="45"/>
      <c r="PYG361" s="45"/>
      <c r="PYH361" s="45"/>
      <c r="PYI361" s="45"/>
      <c r="PYJ361" s="45"/>
      <c r="PYK361" s="45"/>
      <c r="PYL361" s="45"/>
      <c r="PYM361" s="45"/>
      <c r="PYN361" s="45"/>
      <c r="PYO361" s="45"/>
      <c r="PYP361" s="45"/>
      <c r="PYQ361" s="45"/>
      <c r="PYR361" s="45"/>
      <c r="PYS361" s="45"/>
      <c r="PYT361" s="45"/>
      <c r="PYU361" s="45"/>
      <c r="PYV361" s="45"/>
      <c r="PYW361" s="45"/>
      <c r="PYX361" s="45"/>
      <c r="PYY361" s="45"/>
      <c r="PYZ361" s="45"/>
      <c r="PZA361" s="45"/>
      <c r="PZB361" s="45"/>
      <c r="PZC361" s="45"/>
      <c r="PZD361" s="45"/>
      <c r="PZE361" s="45"/>
      <c r="PZF361" s="45"/>
      <c r="PZG361" s="45"/>
      <c r="PZH361" s="45"/>
      <c r="PZI361" s="45"/>
      <c r="PZJ361" s="45"/>
      <c r="PZK361" s="45"/>
      <c r="PZL361" s="45"/>
      <c r="PZM361" s="45"/>
      <c r="PZN361" s="45"/>
      <c r="PZO361" s="45"/>
      <c r="PZP361" s="45"/>
      <c r="PZQ361" s="45"/>
      <c r="PZR361" s="45"/>
      <c r="PZS361" s="45"/>
      <c r="PZT361" s="45"/>
      <c r="PZU361" s="45"/>
      <c r="PZV361" s="45"/>
      <c r="PZW361" s="45"/>
      <c r="PZX361" s="45"/>
      <c r="PZY361" s="45"/>
      <c r="PZZ361" s="45"/>
      <c r="QAA361" s="45"/>
      <c r="QAB361" s="45"/>
      <c r="QAC361" s="45"/>
      <c r="QAD361" s="45"/>
      <c r="QAE361" s="45"/>
      <c r="QAF361" s="45"/>
      <c r="QAG361" s="45"/>
      <c r="QAH361" s="45"/>
      <c r="QAI361" s="45"/>
      <c r="QAJ361" s="45"/>
      <c r="QAK361" s="45"/>
      <c r="QAL361" s="45"/>
      <c r="QAM361" s="45"/>
      <c r="QAN361" s="45"/>
      <c r="QAO361" s="45"/>
      <c r="QAP361" s="45"/>
      <c r="QAQ361" s="45"/>
      <c r="QAR361" s="45"/>
      <c r="QAS361" s="45"/>
      <c r="QAT361" s="45"/>
      <c r="QAU361" s="45"/>
      <c r="QAV361" s="45"/>
      <c r="QAW361" s="45"/>
      <c r="QAX361" s="45"/>
      <c r="QAY361" s="45"/>
      <c r="QAZ361" s="45"/>
      <c r="QBA361" s="45"/>
      <c r="QBB361" s="45"/>
      <c r="QBC361" s="45"/>
      <c r="QBD361" s="45"/>
      <c r="QBE361" s="45"/>
      <c r="QBF361" s="45"/>
      <c r="QBG361" s="45"/>
      <c r="QBH361" s="45"/>
      <c r="QBI361" s="45"/>
      <c r="QBJ361" s="45"/>
      <c r="QBK361" s="45"/>
      <c r="QBL361" s="45"/>
      <c r="QBM361" s="45"/>
      <c r="QBN361" s="45"/>
      <c r="QBO361" s="45"/>
      <c r="QBP361" s="45"/>
      <c r="QBQ361" s="45"/>
      <c r="QBR361" s="45"/>
      <c r="QBS361" s="45"/>
      <c r="QBT361" s="45"/>
      <c r="QBU361" s="45"/>
      <c r="QBV361" s="45"/>
      <c r="QBW361" s="45"/>
      <c r="QBX361" s="45"/>
      <c r="QBY361" s="45"/>
      <c r="QBZ361" s="45"/>
      <c r="QCA361" s="45"/>
      <c r="QCB361" s="45"/>
      <c r="QCC361" s="45"/>
      <c r="QCD361" s="45"/>
      <c r="QCE361" s="45"/>
      <c r="QCF361" s="45"/>
      <c r="QCG361" s="45"/>
      <c r="QCH361" s="45"/>
      <c r="QCI361" s="45"/>
      <c r="QCJ361" s="45"/>
      <c r="QCK361" s="45"/>
      <c r="QCL361" s="45"/>
      <c r="QCM361" s="45"/>
      <c r="QCN361" s="45"/>
      <c r="QCO361" s="45"/>
      <c r="QCP361" s="45"/>
      <c r="QCQ361" s="45"/>
      <c r="QCR361" s="45"/>
      <c r="QCS361" s="45"/>
      <c r="QCT361" s="45"/>
      <c r="QCU361" s="45"/>
      <c r="QCV361" s="45"/>
      <c r="QCW361" s="45"/>
      <c r="QCX361" s="45"/>
      <c r="QCY361" s="45"/>
      <c r="QCZ361" s="45"/>
      <c r="QDA361" s="45"/>
      <c r="QDB361" s="45"/>
      <c r="QDC361" s="45"/>
      <c r="QDD361" s="45"/>
      <c r="QDE361" s="45"/>
      <c r="QDF361" s="45"/>
      <c r="QDG361" s="45"/>
      <c r="QDH361" s="45"/>
      <c r="QDI361" s="45"/>
      <c r="QDJ361" s="45"/>
      <c r="QDK361" s="45"/>
      <c r="QDL361" s="45"/>
      <c r="QDM361" s="45"/>
      <c r="QDN361" s="45"/>
      <c r="QDO361" s="45"/>
      <c r="QDP361" s="45"/>
      <c r="QDQ361" s="45"/>
      <c r="QDR361" s="45"/>
      <c r="QDS361" s="45"/>
      <c r="QDT361" s="45"/>
      <c r="QDU361" s="45"/>
      <c r="QDV361" s="45"/>
      <c r="QDW361" s="45"/>
      <c r="QDX361" s="45"/>
      <c r="QDY361" s="45"/>
      <c r="QDZ361" s="45"/>
      <c r="QEA361" s="45"/>
      <c r="QEB361" s="45"/>
      <c r="QEC361" s="45"/>
      <c r="QED361" s="45"/>
      <c r="QEE361" s="45"/>
      <c r="QEF361" s="45"/>
      <c r="QEG361" s="45"/>
      <c r="QEH361" s="45"/>
      <c r="QEI361" s="45"/>
      <c r="QEJ361" s="45"/>
      <c r="QEK361" s="45"/>
      <c r="QEL361" s="45"/>
      <c r="QEM361" s="45"/>
      <c r="QEN361" s="45"/>
      <c r="QEO361" s="45"/>
      <c r="QEP361" s="45"/>
      <c r="QEQ361" s="45"/>
      <c r="QER361" s="45"/>
      <c r="QES361" s="45"/>
      <c r="QET361" s="45"/>
      <c r="QEU361" s="45"/>
      <c r="QEV361" s="45"/>
      <c r="QEW361" s="45"/>
      <c r="QEX361" s="45"/>
      <c r="QEY361" s="45"/>
      <c r="QEZ361" s="45"/>
      <c r="QFA361" s="45"/>
      <c r="QFB361" s="45"/>
      <c r="QFC361" s="45"/>
      <c r="QFD361" s="45"/>
      <c r="QFE361" s="45"/>
      <c r="QFF361" s="45"/>
      <c r="QFG361" s="45"/>
      <c r="QFH361" s="45"/>
      <c r="QFI361" s="45"/>
      <c r="QFJ361" s="45"/>
      <c r="QFK361" s="45"/>
      <c r="QFL361" s="45"/>
      <c r="QFM361" s="45"/>
      <c r="QFN361" s="45"/>
      <c r="QFO361" s="45"/>
      <c r="QFP361" s="45"/>
      <c r="QFQ361" s="45"/>
      <c r="QFR361" s="45"/>
      <c r="QFS361" s="45"/>
      <c r="QFT361" s="45"/>
      <c r="QFU361" s="45"/>
      <c r="QFV361" s="45"/>
      <c r="QFW361" s="45"/>
      <c r="QFX361" s="45"/>
      <c r="QFY361" s="45"/>
      <c r="QFZ361" s="45"/>
      <c r="QGA361" s="45"/>
      <c r="QGB361" s="45"/>
      <c r="QGC361" s="45"/>
      <c r="QGD361" s="45"/>
      <c r="QGE361" s="45"/>
      <c r="QGF361" s="45"/>
      <c r="QGG361" s="45"/>
      <c r="QGH361" s="45"/>
      <c r="QGI361" s="45"/>
      <c r="QGJ361" s="45"/>
      <c r="QGK361" s="45"/>
      <c r="QGL361" s="45"/>
      <c r="QGM361" s="45"/>
      <c r="QGN361" s="45"/>
      <c r="QGO361" s="45"/>
      <c r="QGP361" s="45"/>
      <c r="QGQ361" s="45"/>
      <c r="QGR361" s="45"/>
      <c r="QGS361" s="45"/>
      <c r="QGT361" s="45"/>
      <c r="QGU361" s="45"/>
      <c r="QGV361" s="45"/>
      <c r="QGW361" s="45"/>
      <c r="QGX361" s="45"/>
      <c r="QGY361" s="45"/>
      <c r="QGZ361" s="45"/>
      <c r="QHA361" s="45"/>
      <c r="QHB361" s="45"/>
      <c r="QHC361" s="45"/>
      <c r="QHD361" s="45"/>
      <c r="QHE361" s="45"/>
      <c r="QHF361" s="45"/>
      <c r="QHG361" s="45"/>
      <c r="QHH361" s="45"/>
      <c r="QHI361" s="45"/>
      <c r="QHJ361" s="45"/>
      <c r="QHK361" s="45"/>
      <c r="QHL361" s="45"/>
      <c r="QHM361" s="45"/>
      <c r="QHN361" s="45"/>
      <c r="QHO361" s="45"/>
      <c r="QHP361" s="45"/>
      <c r="QHQ361" s="45"/>
      <c r="QHR361" s="45"/>
      <c r="QHS361" s="45"/>
      <c r="QHT361" s="45"/>
      <c r="QHU361" s="45"/>
      <c r="QHV361" s="45"/>
      <c r="QHW361" s="45"/>
      <c r="QHX361" s="45"/>
      <c r="QHY361" s="45"/>
      <c r="QHZ361" s="45"/>
      <c r="QIA361" s="45"/>
      <c r="QIB361" s="45"/>
      <c r="QIC361" s="45"/>
      <c r="QID361" s="45"/>
      <c r="QIE361" s="45"/>
      <c r="QIF361" s="45"/>
      <c r="QIG361" s="45"/>
      <c r="QIH361" s="45"/>
      <c r="QII361" s="45"/>
      <c r="QIJ361" s="45"/>
      <c r="QIK361" s="45"/>
      <c r="QIL361" s="45"/>
      <c r="QIM361" s="45"/>
      <c r="QIN361" s="45"/>
      <c r="QIO361" s="45"/>
      <c r="QIP361" s="45"/>
      <c r="QIQ361" s="45"/>
      <c r="QIR361" s="45"/>
      <c r="QIS361" s="45"/>
      <c r="QIT361" s="45"/>
      <c r="QIU361" s="45"/>
      <c r="QIV361" s="45"/>
      <c r="QIW361" s="45"/>
      <c r="QIX361" s="45"/>
      <c r="QIY361" s="45"/>
      <c r="QIZ361" s="45"/>
      <c r="QJA361" s="45"/>
      <c r="QJB361" s="45"/>
      <c r="QJC361" s="45"/>
      <c r="QJD361" s="45"/>
      <c r="QJE361" s="45"/>
      <c r="QJF361" s="45"/>
      <c r="QJG361" s="45"/>
      <c r="QJH361" s="45"/>
      <c r="QJI361" s="45"/>
      <c r="QJJ361" s="45"/>
      <c r="QJK361" s="45"/>
      <c r="QJL361" s="45"/>
      <c r="QJM361" s="45"/>
      <c r="QJN361" s="45"/>
      <c r="QJO361" s="45"/>
      <c r="QJP361" s="45"/>
      <c r="QJQ361" s="45"/>
      <c r="QJR361" s="45"/>
      <c r="QJS361" s="45"/>
      <c r="QJT361" s="45"/>
      <c r="QJU361" s="45"/>
      <c r="QJV361" s="45"/>
      <c r="QJW361" s="45"/>
      <c r="QJX361" s="45"/>
      <c r="QJY361" s="45"/>
      <c r="QJZ361" s="45"/>
      <c r="QKA361" s="45"/>
      <c r="QKB361" s="45"/>
      <c r="QKC361" s="45"/>
      <c r="QKD361" s="45"/>
      <c r="QKE361" s="45"/>
      <c r="QKF361" s="45"/>
      <c r="QKG361" s="45"/>
      <c r="QKH361" s="45"/>
      <c r="QKI361" s="45"/>
      <c r="QKJ361" s="45"/>
      <c r="QKK361" s="45"/>
      <c r="QKL361" s="45"/>
      <c r="QKM361" s="45"/>
      <c r="QKN361" s="45"/>
      <c r="QKO361" s="45"/>
      <c r="QKP361" s="45"/>
      <c r="QKQ361" s="45"/>
      <c r="QKR361" s="45"/>
      <c r="QKS361" s="45"/>
      <c r="QKT361" s="45"/>
      <c r="QKU361" s="45"/>
      <c r="QKV361" s="45"/>
      <c r="QKW361" s="45"/>
      <c r="QKX361" s="45"/>
      <c r="QKY361" s="45"/>
      <c r="QKZ361" s="45"/>
      <c r="QLA361" s="45"/>
      <c r="QLB361" s="45"/>
      <c r="QLC361" s="45"/>
      <c r="QLD361" s="45"/>
      <c r="QLE361" s="45"/>
      <c r="QLF361" s="45"/>
      <c r="QLG361" s="45"/>
      <c r="QLH361" s="45"/>
      <c r="QLI361" s="45"/>
      <c r="QLJ361" s="45"/>
      <c r="QLK361" s="45"/>
      <c r="QLL361" s="45"/>
      <c r="QLM361" s="45"/>
      <c r="QLN361" s="45"/>
      <c r="QLO361" s="45"/>
      <c r="QLP361" s="45"/>
      <c r="QLQ361" s="45"/>
      <c r="QLR361" s="45"/>
      <c r="QLS361" s="45"/>
      <c r="QLT361" s="45"/>
      <c r="QLU361" s="45"/>
      <c r="QLV361" s="45"/>
      <c r="QLW361" s="45"/>
      <c r="QLX361" s="45"/>
      <c r="QLY361" s="45"/>
      <c r="QLZ361" s="45"/>
      <c r="QMA361" s="45"/>
      <c r="QMB361" s="45"/>
      <c r="QMC361" s="45"/>
      <c r="QMD361" s="45"/>
      <c r="QME361" s="45"/>
      <c r="QMF361" s="45"/>
      <c r="QMG361" s="45"/>
      <c r="QMH361" s="45"/>
      <c r="QMI361" s="45"/>
      <c r="QMJ361" s="45"/>
      <c r="QMK361" s="45"/>
      <c r="QML361" s="45"/>
      <c r="QMM361" s="45"/>
      <c r="QMN361" s="45"/>
      <c r="QMO361" s="45"/>
      <c r="QMP361" s="45"/>
      <c r="QMQ361" s="45"/>
      <c r="QMR361" s="45"/>
      <c r="QMS361" s="45"/>
      <c r="QMT361" s="45"/>
      <c r="QMU361" s="45"/>
      <c r="QMV361" s="45"/>
      <c r="QMW361" s="45"/>
      <c r="QMX361" s="45"/>
      <c r="QMY361" s="45"/>
      <c r="QMZ361" s="45"/>
      <c r="QNA361" s="45"/>
      <c r="QNB361" s="45"/>
      <c r="QNC361" s="45"/>
      <c r="QND361" s="45"/>
      <c r="QNE361" s="45"/>
      <c r="QNF361" s="45"/>
      <c r="QNG361" s="45"/>
      <c r="QNH361" s="45"/>
      <c r="QNI361" s="45"/>
      <c r="QNJ361" s="45"/>
      <c r="QNK361" s="45"/>
      <c r="QNL361" s="45"/>
      <c r="QNM361" s="45"/>
      <c r="QNN361" s="45"/>
      <c r="QNO361" s="45"/>
      <c r="QNP361" s="45"/>
      <c r="QNQ361" s="45"/>
      <c r="QNR361" s="45"/>
      <c r="QNS361" s="45"/>
      <c r="QNT361" s="45"/>
      <c r="QNU361" s="45"/>
      <c r="QNV361" s="45"/>
      <c r="QNW361" s="45"/>
      <c r="QNX361" s="45"/>
      <c r="QNY361" s="45"/>
      <c r="QNZ361" s="45"/>
      <c r="QOA361" s="45"/>
      <c r="QOB361" s="45"/>
      <c r="QOC361" s="45"/>
      <c r="QOD361" s="45"/>
      <c r="QOE361" s="45"/>
      <c r="QOF361" s="45"/>
      <c r="QOG361" s="45"/>
      <c r="QOH361" s="45"/>
      <c r="QOI361" s="45"/>
      <c r="QOJ361" s="45"/>
      <c r="QOK361" s="45"/>
      <c r="QOL361" s="45"/>
      <c r="QOM361" s="45"/>
      <c r="QON361" s="45"/>
      <c r="QOO361" s="45"/>
      <c r="QOP361" s="45"/>
      <c r="QOQ361" s="45"/>
      <c r="QOR361" s="45"/>
      <c r="QOS361" s="45"/>
      <c r="QOT361" s="45"/>
      <c r="QOU361" s="45"/>
      <c r="QOV361" s="45"/>
      <c r="QOW361" s="45"/>
      <c r="QOX361" s="45"/>
      <c r="QOY361" s="45"/>
      <c r="QOZ361" s="45"/>
      <c r="QPA361" s="45"/>
      <c r="QPB361" s="45"/>
      <c r="QPC361" s="45"/>
      <c r="QPD361" s="45"/>
      <c r="QPE361" s="45"/>
      <c r="QPF361" s="45"/>
      <c r="QPG361" s="45"/>
      <c r="QPH361" s="45"/>
      <c r="QPI361" s="45"/>
      <c r="QPJ361" s="45"/>
      <c r="QPK361" s="45"/>
      <c r="QPL361" s="45"/>
      <c r="QPM361" s="45"/>
      <c r="QPN361" s="45"/>
      <c r="QPO361" s="45"/>
      <c r="QPP361" s="45"/>
      <c r="QPQ361" s="45"/>
      <c r="QPR361" s="45"/>
      <c r="QPS361" s="45"/>
      <c r="QPT361" s="45"/>
      <c r="QPU361" s="45"/>
      <c r="QPV361" s="45"/>
      <c r="QPW361" s="45"/>
      <c r="QPX361" s="45"/>
      <c r="QPY361" s="45"/>
      <c r="QPZ361" s="45"/>
      <c r="QQA361" s="45"/>
      <c r="QQB361" s="45"/>
      <c r="QQC361" s="45"/>
      <c r="QQD361" s="45"/>
      <c r="QQE361" s="45"/>
      <c r="QQF361" s="45"/>
      <c r="QQG361" s="45"/>
      <c r="QQH361" s="45"/>
      <c r="QQI361" s="45"/>
      <c r="QQJ361" s="45"/>
      <c r="QQK361" s="45"/>
      <c r="QQL361" s="45"/>
      <c r="QQM361" s="45"/>
      <c r="QQN361" s="45"/>
      <c r="QQO361" s="45"/>
      <c r="QQP361" s="45"/>
      <c r="QQQ361" s="45"/>
      <c r="QQR361" s="45"/>
      <c r="QQS361" s="45"/>
      <c r="QQT361" s="45"/>
      <c r="QQU361" s="45"/>
      <c r="QQV361" s="45"/>
      <c r="QQW361" s="45"/>
      <c r="QQX361" s="45"/>
      <c r="QQY361" s="45"/>
      <c r="QQZ361" s="45"/>
      <c r="QRA361" s="45"/>
      <c r="QRB361" s="45"/>
      <c r="QRC361" s="45"/>
      <c r="QRD361" s="45"/>
      <c r="QRE361" s="45"/>
      <c r="QRF361" s="45"/>
      <c r="QRG361" s="45"/>
      <c r="QRH361" s="45"/>
      <c r="QRI361" s="45"/>
      <c r="QRJ361" s="45"/>
      <c r="QRK361" s="45"/>
      <c r="QRL361" s="45"/>
      <c r="QRM361" s="45"/>
      <c r="QRN361" s="45"/>
      <c r="QRO361" s="45"/>
      <c r="QRP361" s="45"/>
      <c r="QRQ361" s="45"/>
      <c r="QRR361" s="45"/>
      <c r="QRS361" s="45"/>
      <c r="QRT361" s="45"/>
      <c r="QRU361" s="45"/>
      <c r="QRV361" s="45"/>
      <c r="QRW361" s="45"/>
      <c r="QRX361" s="45"/>
      <c r="QRY361" s="45"/>
      <c r="QRZ361" s="45"/>
      <c r="QSA361" s="45"/>
      <c r="QSB361" s="45"/>
      <c r="QSC361" s="45"/>
      <c r="QSD361" s="45"/>
      <c r="QSE361" s="45"/>
      <c r="QSF361" s="45"/>
      <c r="QSG361" s="45"/>
      <c r="QSH361" s="45"/>
      <c r="QSI361" s="45"/>
      <c r="QSJ361" s="45"/>
      <c r="QSK361" s="45"/>
      <c r="QSL361" s="45"/>
      <c r="QSM361" s="45"/>
      <c r="QSN361" s="45"/>
      <c r="QSO361" s="45"/>
      <c r="QSP361" s="45"/>
      <c r="QSQ361" s="45"/>
      <c r="QSR361" s="45"/>
      <c r="QSS361" s="45"/>
      <c r="QST361" s="45"/>
      <c r="QSU361" s="45"/>
      <c r="QSV361" s="45"/>
      <c r="QSW361" s="45"/>
      <c r="QSX361" s="45"/>
      <c r="QSY361" s="45"/>
      <c r="QSZ361" s="45"/>
      <c r="QTA361" s="45"/>
      <c r="QTB361" s="45"/>
      <c r="QTC361" s="45"/>
      <c r="QTD361" s="45"/>
      <c r="QTE361" s="45"/>
      <c r="QTF361" s="45"/>
      <c r="QTG361" s="45"/>
      <c r="QTH361" s="45"/>
      <c r="QTI361" s="45"/>
      <c r="QTJ361" s="45"/>
      <c r="QTK361" s="45"/>
      <c r="QTL361" s="45"/>
      <c r="QTM361" s="45"/>
      <c r="QTN361" s="45"/>
      <c r="QTO361" s="45"/>
      <c r="QTP361" s="45"/>
      <c r="QTQ361" s="45"/>
      <c r="QTR361" s="45"/>
      <c r="QTS361" s="45"/>
      <c r="QTT361" s="45"/>
      <c r="QTU361" s="45"/>
      <c r="QTV361" s="45"/>
      <c r="QTW361" s="45"/>
      <c r="QTX361" s="45"/>
      <c r="QTY361" s="45"/>
      <c r="QTZ361" s="45"/>
      <c r="QUA361" s="45"/>
      <c r="QUB361" s="45"/>
      <c r="QUC361" s="45"/>
      <c r="QUD361" s="45"/>
      <c r="QUE361" s="45"/>
      <c r="QUF361" s="45"/>
      <c r="QUG361" s="45"/>
      <c r="QUH361" s="45"/>
      <c r="QUI361" s="45"/>
      <c r="QUJ361" s="45"/>
      <c r="QUK361" s="45"/>
      <c r="QUL361" s="45"/>
      <c r="QUM361" s="45"/>
      <c r="QUN361" s="45"/>
      <c r="QUO361" s="45"/>
      <c r="QUP361" s="45"/>
      <c r="QUQ361" s="45"/>
      <c r="QUR361" s="45"/>
      <c r="QUS361" s="45"/>
      <c r="QUT361" s="45"/>
      <c r="QUU361" s="45"/>
      <c r="QUV361" s="45"/>
      <c r="QUW361" s="45"/>
      <c r="QUX361" s="45"/>
      <c r="QUY361" s="45"/>
      <c r="QUZ361" s="45"/>
      <c r="QVA361" s="45"/>
      <c r="QVB361" s="45"/>
      <c r="QVC361" s="45"/>
      <c r="QVD361" s="45"/>
      <c r="QVE361" s="45"/>
      <c r="QVF361" s="45"/>
      <c r="QVG361" s="45"/>
      <c r="QVH361" s="45"/>
      <c r="QVI361" s="45"/>
      <c r="QVJ361" s="45"/>
      <c r="QVK361" s="45"/>
      <c r="QVL361" s="45"/>
      <c r="QVM361" s="45"/>
      <c r="QVN361" s="45"/>
      <c r="QVO361" s="45"/>
      <c r="QVP361" s="45"/>
      <c r="QVQ361" s="45"/>
      <c r="QVR361" s="45"/>
      <c r="QVS361" s="45"/>
      <c r="QVT361" s="45"/>
      <c r="QVU361" s="45"/>
      <c r="QVV361" s="45"/>
      <c r="QVW361" s="45"/>
      <c r="QVX361" s="45"/>
      <c r="QVY361" s="45"/>
      <c r="QVZ361" s="45"/>
      <c r="QWA361" s="45"/>
      <c r="QWB361" s="45"/>
      <c r="QWC361" s="45"/>
      <c r="QWD361" s="45"/>
      <c r="QWE361" s="45"/>
      <c r="QWF361" s="45"/>
      <c r="QWG361" s="45"/>
      <c r="QWH361" s="45"/>
      <c r="QWI361" s="45"/>
      <c r="QWJ361" s="45"/>
      <c r="QWK361" s="45"/>
      <c r="QWL361" s="45"/>
      <c r="QWM361" s="45"/>
      <c r="QWN361" s="45"/>
      <c r="QWO361" s="45"/>
      <c r="QWP361" s="45"/>
      <c r="QWQ361" s="45"/>
      <c r="QWR361" s="45"/>
      <c r="QWS361" s="45"/>
      <c r="QWT361" s="45"/>
      <c r="QWU361" s="45"/>
      <c r="QWV361" s="45"/>
      <c r="QWW361" s="45"/>
      <c r="QWX361" s="45"/>
      <c r="QWY361" s="45"/>
      <c r="QWZ361" s="45"/>
      <c r="QXA361" s="45"/>
      <c r="QXB361" s="45"/>
      <c r="QXC361" s="45"/>
      <c r="QXD361" s="45"/>
      <c r="QXE361" s="45"/>
      <c r="QXF361" s="45"/>
      <c r="QXG361" s="45"/>
      <c r="QXH361" s="45"/>
      <c r="QXI361" s="45"/>
      <c r="QXJ361" s="45"/>
      <c r="QXK361" s="45"/>
      <c r="QXL361" s="45"/>
      <c r="QXM361" s="45"/>
      <c r="QXN361" s="45"/>
      <c r="QXO361" s="45"/>
      <c r="QXP361" s="45"/>
      <c r="QXQ361" s="45"/>
      <c r="QXR361" s="45"/>
      <c r="QXS361" s="45"/>
      <c r="QXT361" s="45"/>
      <c r="QXU361" s="45"/>
      <c r="QXV361" s="45"/>
      <c r="QXW361" s="45"/>
      <c r="QXX361" s="45"/>
      <c r="QXY361" s="45"/>
      <c r="QXZ361" s="45"/>
      <c r="QYA361" s="45"/>
      <c r="QYB361" s="45"/>
      <c r="QYC361" s="45"/>
      <c r="QYD361" s="45"/>
      <c r="QYE361" s="45"/>
      <c r="QYF361" s="45"/>
      <c r="QYG361" s="45"/>
      <c r="QYH361" s="45"/>
      <c r="QYI361" s="45"/>
      <c r="QYJ361" s="45"/>
      <c r="QYK361" s="45"/>
      <c r="QYL361" s="45"/>
      <c r="QYM361" s="45"/>
      <c r="QYN361" s="45"/>
      <c r="QYO361" s="45"/>
      <c r="QYP361" s="45"/>
      <c r="QYQ361" s="45"/>
      <c r="QYR361" s="45"/>
      <c r="QYS361" s="45"/>
      <c r="QYT361" s="45"/>
      <c r="QYU361" s="45"/>
      <c r="QYV361" s="45"/>
      <c r="QYW361" s="45"/>
      <c r="QYX361" s="45"/>
      <c r="QYY361" s="45"/>
      <c r="QYZ361" s="45"/>
      <c r="QZA361" s="45"/>
      <c r="QZB361" s="45"/>
      <c r="QZC361" s="45"/>
      <c r="QZD361" s="45"/>
      <c r="QZE361" s="45"/>
      <c r="QZF361" s="45"/>
      <c r="QZG361" s="45"/>
      <c r="QZH361" s="45"/>
      <c r="QZI361" s="45"/>
      <c r="QZJ361" s="45"/>
      <c r="QZK361" s="45"/>
      <c r="QZL361" s="45"/>
      <c r="QZM361" s="45"/>
      <c r="QZN361" s="45"/>
      <c r="QZO361" s="45"/>
      <c r="QZP361" s="45"/>
      <c r="QZQ361" s="45"/>
      <c r="QZR361" s="45"/>
      <c r="QZS361" s="45"/>
      <c r="QZT361" s="45"/>
      <c r="QZU361" s="45"/>
      <c r="QZV361" s="45"/>
      <c r="QZW361" s="45"/>
      <c r="QZX361" s="45"/>
      <c r="QZY361" s="45"/>
      <c r="QZZ361" s="45"/>
      <c r="RAA361" s="45"/>
      <c r="RAB361" s="45"/>
      <c r="RAC361" s="45"/>
      <c r="RAD361" s="45"/>
      <c r="RAE361" s="45"/>
      <c r="RAF361" s="45"/>
      <c r="RAG361" s="45"/>
      <c r="RAH361" s="45"/>
      <c r="RAI361" s="45"/>
      <c r="RAJ361" s="45"/>
      <c r="RAK361" s="45"/>
      <c r="RAL361" s="45"/>
      <c r="RAM361" s="45"/>
      <c r="RAN361" s="45"/>
      <c r="RAO361" s="45"/>
      <c r="RAP361" s="45"/>
      <c r="RAQ361" s="45"/>
      <c r="RAR361" s="45"/>
      <c r="RAS361" s="45"/>
      <c r="RAT361" s="45"/>
      <c r="RAU361" s="45"/>
      <c r="RAV361" s="45"/>
      <c r="RAW361" s="45"/>
      <c r="RAX361" s="45"/>
      <c r="RAY361" s="45"/>
      <c r="RAZ361" s="45"/>
      <c r="RBA361" s="45"/>
      <c r="RBB361" s="45"/>
      <c r="RBC361" s="45"/>
      <c r="RBD361" s="45"/>
      <c r="RBE361" s="45"/>
      <c r="RBF361" s="45"/>
      <c r="RBG361" s="45"/>
      <c r="RBH361" s="45"/>
      <c r="RBI361" s="45"/>
      <c r="RBJ361" s="45"/>
      <c r="RBK361" s="45"/>
      <c r="RBL361" s="45"/>
      <c r="RBM361" s="45"/>
      <c r="RBN361" s="45"/>
      <c r="RBO361" s="45"/>
      <c r="RBP361" s="45"/>
      <c r="RBQ361" s="45"/>
      <c r="RBR361" s="45"/>
      <c r="RBS361" s="45"/>
      <c r="RBT361" s="45"/>
      <c r="RBU361" s="45"/>
      <c r="RBV361" s="45"/>
      <c r="RBW361" s="45"/>
      <c r="RBX361" s="45"/>
      <c r="RBY361" s="45"/>
      <c r="RBZ361" s="45"/>
      <c r="RCA361" s="45"/>
      <c r="RCB361" s="45"/>
      <c r="RCC361" s="45"/>
      <c r="RCD361" s="45"/>
      <c r="RCE361" s="45"/>
      <c r="RCF361" s="45"/>
      <c r="RCG361" s="45"/>
      <c r="RCH361" s="45"/>
      <c r="RCI361" s="45"/>
      <c r="RCJ361" s="45"/>
      <c r="RCK361" s="45"/>
      <c r="RCL361" s="45"/>
      <c r="RCM361" s="45"/>
      <c r="RCN361" s="45"/>
      <c r="RCO361" s="45"/>
      <c r="RCP361" s="45"/>
      <c r="RCQ361" s="45"/>
      <c r="RCR361" s="45"/>
      <c r="RCS361" s="45"/>
      <c r="RCT361" s="45"/>
      <c r="RCU361" s="45"/>
      <c r="RCV361" s="45"/>
      <c r="RCW361" s="45"/>
      <c r="RCX361" s="45"/>
      <c r="RCY361" s="45"/>
      <c r="RCZ361" s="45"/>
      <c r="RDA361" s="45"/>
      <c r="RDB361" s="45"/>
      <c r="RDC361" s="45"/>
      <c r="RDD361" s="45"/>
      <c r="RDE361" s="45"/>
      <c r="RDF361" s="45"/>
      <c r="RDG361" s="45"/>
      <c r="RDH361" s="45"/>
      <c r="RDI361" s="45"/>
      <c r="RDJ361" s="45"/>
      <c r="RDK361" s="45"/>
      <c r="RDL361" s="45"/>
      <c r="RDM361" s="45"/>
      <c r="RDN361" s="45"/>
      <c r="RDO361" s="45"/>
      <c r="RDP361" s="45"/>
      <c r="RDQ361" s="45"/>
      <c r="RDR361" s="45"/>
      <c r="RDS361" s="45"/>
      <c r="RDT361" s="45"/>
      <c r="RDU361" s="45"/>
      <c r="RDV361" s="45"/>
      <c r="RDW361" s="45"/>
      <c r="RDX361" s="45"/>
      <c r="RDY361" s="45"/>
      <c r="RDZ361" s="45"/>
      <c r="REA361" s="45"/>
      <c r="REB361" s="45"/>
      <c r="REC361" s="45"/>
      <c r="RED361" s="45"/>
      <c r="REE361" s="45"/>
      <c r="REF361" s="45"/>
      <c r="REG361" s="45"/>
      <c r="REH361" s="45"/>
      <c r="REI361" s="45"/>
      <c r="REJ361" s="45"/>
      <c r="REK361" s="45"/>
      <c r="REL361" s="45"/>
      <c r="REM361" s="45"/>
      <c r="REN361" s="45"/>
      <c r="REO361" s="45"/>
      <c r="REP361" s="45"/>
      <c r="REQ361" s="45"/>
      <c r="RER361" s="45"/>
      <c r="RES361" s="45"/>
      <c r="RET361" s="45"/>
      <c r="REU361" s="45"/>
      <c r="REV361" s="45"/>
      <c r="REW361" s="45"/>
      <c r="REX361" s="45"/>
      <c r="REY361" s="45"/>
      <c r="REZ361" s="45"/>
      <c r="RFA361" s="45"/>
      <c r="RFB361" s="45"/>
      <c r="RFC361" s="45"/>
      <c r="RFD361" s="45"/>
      <c r="RFE361" s="45"/>
      <c r="RFF361" s="45"/>
      <c r="RFG361" s="45"/>
      <c r="RFH361" s="45"/>
      <c r="RFI361" s="45"/>
      <c r="RFJ361" s="45"/>
      <c r="RFK361" s="45"/>
      <c r="RFL361" s="45"/>
      <c r="RFM361" s="45"/>
      <c r="RFN361" s="45"/>
      <c r="RFO361" s="45"/>
      <c r="RFP361" s="45"/>
      <c r="RFQ361" s="45"/>
      <c r="RFR361" s="45"/>
      <c r="RFS361" s="45"/>
      <c r="RFT361" s="45"/>
      <c r="RFU361" s="45"/>
      <c r="RFV361" s="45"/>
      <c r="RFW361" s="45"/>
      <c r="RFX361" s="45"/>
      <c r="RFY361" s="45"/>
      <c r="RFZ361" s="45"/>
      <c r="RGA361" s="45"/>
      <c r="RGB361" s="45"/>
      <c r="RGC361" s="45"/>
      <c r="RGD361" s="45"/>
      <c r="RGE361" s="45"/>
      <c r="RGF361" s="45"/>
      <c r="RGG361" s="45"/>
      <c r="RGH361" s="45"/>
      <c r="RGI361" s="45"/>
      <c r="RGJ361" s="45"/>
      <c r="RGK361" s="45"/>
      <c r="RGL361" s="45"/>
      <c r="RGM361" s="45"/>
      <c r="RGN361" s="45"/>
      <c r="RGO361" s="45"/>
      <c r="RGP361" s="45"/>
      <c r="RGQ361" s="45"/>
      <c r="RGR361" s="45"/>
      <c r="RGS361" s="45"/>
      <c r="RGT361" s="45"/>
      <c r="RGU361" s="45"/>
      <c r="RGV361" s="45"/>
      <c r="RGW361" s="45"/>
      <c r="RGX361" s="45"/>
      <c r="RGY361" s="45"/>
      <c r="RGZ361" s="45"/>
      <c r="RHA361" s="45"/>
      <c r="RHB361" s="45"/>
      <c r="RHC361" s="45"/>
      <c r="RHD361" s="45"/>
      <c r="RHE361" s="45"/>
      <c r="RHF361" s="45"/>
      <c r="RHG361" s="45"/>
      <c r="RHH361" s="45"/>
      <c r="RHI361" s="45"/>
      <c r="RHJ361" s="45"/>
      <c r="RHK361" s="45"/>
      <c r="RHL361" s="45"/>
      <c r="RHM361" s="45"/>
      <c r="RHN361" s="45"/>
      <c r="RHO361" s="45"/>
      <c r="RHP361" s="45"/>
      <c r="RHQ361" s="45"/>
      <c r="RHR361" s="45"/>
      <c r="RHS361" s="45"/>
      <c r="RHT361" s="45"/>
      <c r="RHU361" s="45"/>
      <c r="RHV361" s="45"/>
      <c r="RHW361" s="45"/>
      <c r="RHX361" s="45"/>
      <c r="RHY361" s="45"/>
      <c r="RHZ361" s="45"/>
      <c r="RIA361" s="45"/>
      <c r="RIB361" s="45"/>
      <c r="RIC361" s="45"/>
      <c r="RID361" s="45"/>
      <c r="RIE361" s="45"/>
      <c r="RIF361" s="45"/>
      <c r="RIG361" s="45"/>
      <c r="RIH361" s="45"/>
      <c r="RII361" s="45"/>
      <c r="RIJ361" s="45"/>
      <c r="RIK361" s="45"/>
      <c r="RIL361" s="45"/>
      <c r="RIM361" s="45"/>
      <c r="RIN361" s="45"/>
      <c r="RIO361" s="45"/>
      <c r="RIP361" s="45"/>
      <c r="RIQ361" s="45"/>
      <c r="RIR361" s="45"/>
      <c r="RIS361" s="45"/>
      <c r="RIT361" s="45"/>
      <c r="RIU361" s="45"/>
      <c r="RIV361" s="45"/>
      <c r="RIW361" s="45"/>
      <c r="RIX361" s="45"/>
      <c r="RIY361" s="45"/>
      <c r="RIZ361" s="45"/>
      <c r="RJA361" s="45"/>
      <c r="RJB361" s="45"/>
      <c r="RJC361" s="45"/>
      <c r="RJD361" s="45"/>
      <c r="RJE361" s="45"/>
      <c r="RJF361" s="45"/>
      <c r="RJG361" s="45"/>
      <c r="RJH361" s="45"/>
      <c r="RJI361" s="45"/>
      <c r="RJJ361" s="45"/>
      <c r="RJK361" s="45"/>
      <c r="RJL361" s="45"/>
      <c r="RJM361" s="45"/>
      <c r="RJN361" s="45"/>
      <c r="RJO361" s="45"/>
      <c r="RJP361" s="45"/>
      <c r="RJQ361" s="45"/>
      <c r="RJR361" s="45"/>
      <c r="RJS361" s="45"/>
      <c r="RJT361" s="45"/>
      <c r="RJU361" s="45"/>
      <c r="RJV361" s="45"/>
      <c r="RJW361" s="45"/>
      <c r="RJX361" s="45"/>
      <c r="RJY361" s="45"/>
      <c r="RJZ361" s="45"/>
      <c r="RKA361" s="45"/>
      <c r="RKB361" s="45"/>
      <c r="RKC361" s="45"/>
      <c r="RKD361" s="45"/>
      <c r="RKE361" s="45"/>
      <c r="RKF361" s="45"/>
      <c r="RKG361" s="45"/>
      <c r="RKH361" s="45"/>
      <c r="RKI361" s="45"/>
      <c r="RKJ361" s="45"/>
      <c r="RKK361" s="45"/>
      <c r="RKL361" s="45"/>
      <c r="RKM361" s="45"/>
      <c r="RKN361" s="45"/>
      <c r="RKO361" s="45"/>
      <c r="RKP361" s="45"/>
      <c r="RKQ361" s="45"/>
      <c r="RKR361" s="45"/>
      <c r="RKS361" s="45"/>
      <c r="RKT361" s="45"/>
      <c r="RKU361" s="45"/>
      <c r="RKV361" s="45"/>
      <c r="RKW361" s="45"/>
      <c r="RKX361" s="45"/>
      <c r="RKY361" s="45"/>
      <c r="RKZ361" s="45"/>
      <c r="RLA361" s="45"/>
      <c r="RLB361" s="45"/>
      <c r="RLC361" s="45"/>
      <c r="RLD361" s="45"/>
      <c r="RLE361" s="45"/>
      <c r="RLF361" s="45"/>
      <c r="RLG361" s="45"/>
      <c r="RLH361" s="45"/>
      <c r="RLI361" s="45"/>
      <c r="RLJ361" s="45"/>
      <c r="RLK361" s="45"/>
      <c r="RLL361" s="45"/>
      <c r="RLM361" s="45"/>
      <c r="RLN361" s="45"/>
      <c r="RLO361" s="45"/>
      <c r="RLP361" s="45"/>
      <c r="RLQ361" s="45"/>
      <c r="RLR361" s="45"/>
      <c r="RLS361" s="45"/>
      <c r="RLT361" s="45"/>
      <c r="RLU361" s="45"/>
      <c r="RLV361" s="45"/>
      <c r="RLW361" s="45"/>
      <c r="RLX361" s="45"/>
      <c r="RLY361" s="45"/>
      <c r="RLZ361" s="45"/>
      <c r="RMA361" s="45"/>
      <c r="RMB361" s="45"/>
      <c r="RMC361" s="45"/>
      <c r="RMD361" s="45"/>
      <c r="RME361" s="45"/>
      <c r="RMF361" s="45"/>
      <c r="RMG361" s="45"/>
      <c r="RMH361" s="45"/>
      <c r="RMI361" s="45"/>
      <c r="RMJ361" s="45"/>
      <c r="RMK361" s="45"/>
      <c r="RML361" s="45"/>
      <c r="RMM361" s="45"/>
      <c r="RMN361" s="45"/>
      <c r="RMO361" s="45"/>
      <c r="RMP361" s="45"/>
      <c r="RMQ361" s="45"/>
      <c r="RMR361" s="45"/>
      <c r="RMS361" s="45"/>
      <c r="RMT361" s="45"/>
      <c r="RMU361" s="45"/>
      <c r="RMV361" s="45"/>
      <c r="RMW361" s="45"/>
      <c r="RMX361" s="45"/>
      <c r="RMY361" s="45"/>
      <c r="RMZ361" s="45"/>
      <c r="RNA361" s="45"/>
      <c r="RNB361" s="45"/>
      <c r="RNC361" s="45"/>
      <c r="RND361" s="45"/>
      <c r="RNE361" s="45"/>
      <c r="RNF361" s="45"/>
      <c r="RNG361" s="45"/>
      <c r="RNH361" s="45"/>
      <c r="RNI361" s="45"/>
      <c r="RNJ361" s="45"/>
      <c r="RNK361" s="45"/>
      <c r="RNL361" s="45"/>
      <c r="RNM361" s="45"/>
      <c r="RNN361" s="45"/>
      <c r="RNO361" s="45"/>
      <c r="RNP361" s="45"/>
      <c r="RNQ361" s="45"/>
      <c r="RNR361" s="45"/>
      <c r="RNS361" s="45"/>
      <c r="RNT361" s="45"/>
      <c r="RNU361" s="45"/>
      <c r="RNV361" s="45"/>
      <c r="RNW361" s="45"/>
      <c r="RNX361" s="45"/>
      <c r="RNY361" s="45"/>
      <c r="RNZ361" s="45"/>
      <c r="ROA361" s="45"/>
      <c r="ROB361" s="45"/>
      <c r="ROC361" s="45"/>
      <c r="ROD361" s="45"/>
      <c r="ROE361" s="45"/>
      <c r="ROF361" s="45"/>
      <c r="ROG361" s="45"/>
      <c r="ROH361" s="45"/>
      <c r="ROI361" s="45"/>
      <c r="ROJ361" s="45"/>
      <c r="ROK361" s="45"/>
      <c r="ROL361" s="45"/>
      <c r="ROM361" s="45"/>
      <c r="RON361" s="45"/>
      <c r="ROO361" s="45"/>
      <c r="ROP361" s="45"/>
      <c r="ROQ361" s="45"/>
      <c r="ROR361" s="45"/>
      <c r="ROS361" s="45"/>
      <c r="ROT361" s="45"/>
      <c r="ROU361" s="45"/>
      <c r="ROV361" s="45"/>
      <c r="ROW361" s="45"/>
      <c r="ROX361" s="45"/>
      <c r="ROY361" s="45"/>
      <c r="ROZ361" s="45"/>
      <c r="RPA361" s="45"/>
      <c r="RPB361" s="45"/>
      <c r="RPC361" s="45"/>
      <c r="RPD361" s="45"/>
      <c r="RPE361" s="45"/>
      <c r="RPF361" s="45"/>
      <c r="RPG361" s="45"/>
      <c r="RPH361" s="45"/>
      <c r="RPI361" s="45"/>
      <c r="RPJ361" s="45"/>
      <c r="RPK361" s="45"/>
      <c r="RPL361" s="45"/>
      <c r="RPM361" s="45"/>
      <c r="RPN361" s="45"/>
      <c r="RPO361" s="45"/>
      <c r="RPP361" s="45"/>
      <c r="RPQ361" s="45"/>
      <c r="RPR361" s="45"/>
      <c r="RPS361" s="45"/>
      <c r="RPT361" s="45"/>
      <c r="RPU361" s="45"/>
      <c r="RPV361" s="45"/>
      <c r="RPW361" s="45"/>
      <c r="RPX361" s="45"/>
      <c r="RPY361" s="45"/>
      <c r="RPZ361" s="45"/>
      <c r="RQA361" s="45"/>
      <c r="RQB361" s="45"/>
      <c r="RQC361" s="45"/>
      <c r="RQD361" s="45"/>
      <c r="RQE361" s="45"/>
      <c r="RQF361" s="45"/>
      <c r="RQG361" s="45"/>
      <c r="RQH361" s="45"/>
      <c r="RQI361" s="45"/>
      <c r="RQJ361" s="45"/>
      <c r="RQK361" s="45"/>
      <c r="RQL361" s="45"/>
      <c r="RQM361" s="45"/>
      <c r="RQN361" s="45"/>
      <c r="RQO361" s="45"/>
      <c r="RQP361" s="45"/>
      <c r="RQQ361" s="45"/>
      <c r="RQR361" s="45"/>
      <c r="RQS361" s="45"/>
      <c r="RQT361" s="45"/>
      <c r="RQU361" s="45"/>
      <c r="RQV361" s="45"/>
      <c r="RQW361" s="45"/>
      <c r="RQX361" s="45"/>
      <c r="RQY361" s="45"/>
      <c r="RQZ361" s="45"/>
      <c r="RRA361" s="45"/>
      <c r="RRB361" s="45"/>
      <c r="RRC361" s="45"/>
      <c r="RRD361" s="45"/>
      <c r="RRE361" s="45"/>
      <c r="RRF361" s="45"/>
      <c r="RRG361" s="45"/>
      <c r="RRH361" s="45"/>
      <c r="RRI361" s="45"/>
      <c r="RRJ361" s="45"/>
      <c r="RRK361" s="45"/>
      <c r="RRL361" s="45"/>
      <c r="RRM361" s="45"/>
      <c r="RRN361" s="45"/>
      <c r="RRO361" s="45"/>
      <c r="RRP361" s="45"/>
      <c r="RRQ361" s="45"/>
      <c r="RRR361" s="45"/>
      <c r="RRS361" s="45"/>
      <c r="RRT361" s="45"/>
      <c r="RRU361" s="45"/>
      <c r="RRV361" s="45"/>
      <c r="RRW361" s="45"/>
      <c r="RRX361" s="45"/>
      <c r="RRY361" s="45"/>
      <c r="RRZ361" s="45"/>
      <c r="RSA361" s="45"/>
      <c r="RSB361" s="45"/>
      <c r="RSC361" s="45"/>
      <c r="RSD361" s="45"/>
      <c r="RSE361" s="45"/>
      <c r="RSF361" s="45"/>
      <c r="RSG361" s="45"/>
      <c r="RSH361" s="45"/>
      <c r="RSI361" s="45"/>
      <c r="RSJ361" s="45"/>
      <c r="RSK361" s="45"/>
      <c r="RSL361" s="45"/>
      <c r="RSM361" s="45"/>
      <c r="RSN361" s="45"/>
      <c r="RSO361" s="45"/>
      <c r="RSP361" s="45"/>
      <c r="RSQ361" s="45"/>
      <c r="RSR361" s="45"/>
      <c r="RSS361" s="45"/>
      <c r="RST361" s="45"/>
      <c r="RSU361" s="45"/>
      <c r="RSV361" s="45"/>
      <c r="RSW361" s="45"/>
      <c r="RSX361" s="45"/>
      <c r="RSY361" s="45"/>
      <c r="RSZ361" s="45"/>
      <c r="RTA361" s="45"/>
      <c r="RTB361" s="45"/>
      <c r="RTC361" s="45"/>
      <c r="RTD361" s="45"/>
      <c r="RTE361" s="45"/>
      <c r="RTF361" s="45"/>
      <c r="RTG361" s="45"/>
      <c r="RTH361" s="45"/>
      <c r="RTI361" s="45"/>
      <c r="RTJ361" s="45"/>
      <c r="RTK361" s="45"/>
      <c r="RTL361" s="45"/>
      <c r="RTM361" s="45"/>
      <c r="RTN361" s="45"/>
      <c r="RTO361" s="45"/>
      <c r="RTP361" s="45"/>
      <c r="RTQ361" s="45"/>
      <c r="RTR361" s="45"/>
      <c r="RTS361" s="45"/>
      <c r="RTT361" s="45"/>
      <c r="RTU361" s="45"/>
      <c r="RTV361" s="45"/>
      <c r="RTW361" s="45"/>
      <c r="RTX361" s="45"/>
      <c r="RTY361" s="45"/>
      <c r="RTZ361" s="45"/>
      <c r="RUA361" s="45"/>
      <c r="RUB361" s="45"/>
      <c r="RUC361" s="45"/>
      <c r="RUD361" s="45"/>
      <c r="RUE361" s="45"/>
      <c r="RUF361" s="45"/>
      <c r="RUG361" s="45"/>
      <c r="RUH361" s="45"/>
      <c r="RUI361" s="45"/>
      <c r="RUJ361" s="45"/>
      <c r="RUK361" s="45"/>
      <c r="RUL361" s="45"/>
      <c r="RUM361" s="45"/>
      <c r="RUN361" s="45"/>
      <c r="RUO361" s="45"/>
      <c r="RUP361" s="45"/>
      <c r="RUQ361" s="45"/>
      <c r="RUR361" s="45"/>
      <c r="RUS361" s="45"/>
      <c r="RUT361" s="45"/>
      <c r="RUU361" s="45"/>
      <c r="RUV361" s="45"/>
      <c r="RUW361" s="45"/>
      <c r="RUX361" s="45"/>
      <c r="RUY361" s="45"/>
      <c r="RUZ361" s="45"/>
      <c r="RVA361" s="45"/>
      <c r="RVB361" s="45"/>
      <c r="RVC361" s="45"/>
      <c r="RVD361" s="45"/>
      <c r="RVE361" s="45"/>
      <c r="RVF361" s="45"/>
      <c r="RVG361" s="45"/>
      <c r="RVH361" s="45"/>
      <c r="RVI361" s="45"/>
      <c r="RVJ361" s="45"/>
      <c r="RVK361" s="45"/>
      <c r="RVL361" s="45"/>
      <c r="RVM361" s="45"/>
      <c r="RVN361" s="45"/>
      <c r="RVO361" s="45"/>
      <c r="RVP361" s="45"/>
      <c r="RVQ361" s="45"/>
      <c r="RVR361" s="45"/>
      <c r="RVS361" s="45"/>
      <c r="RVT361" s="45"/>
      <c r="RVU361" s="45"/>
      <c r="RVV361" s="45"/>
      <c r="RVW361" s="45"/>
      <c r="RVX361" s="45"/>
      <c r="RVY361" s="45"/>
      <c r="RVZ361" s="45"/>
      <c r="RWA361" s="45"/>
      <c r="RWB361" s="45"/>
      <c r="RWC361" s="45"/>
      <c r="RWD361" s="45"/>
      <c r="RWE361" s="45"/>
      <c r="RWF361" s="45"/>
      <c r="RWG361" s="45"/>
      <c r="RWH361" s="45"/>
      <c r="RWI361" s="45"/>
      <c r="RWJ361" s="45"/>
      <c r="RWK361" s="45"/>
      <c r="RWL361" s="45"/>
      <c r="RWM361" s="45"/>
      <c r="RWN361" s="45"/>
      <c r="RWO361" s="45"/>
      <c r="RWP361" s="45"/>
      <c r="RWQ361" s="45"/>
      <c r="RWR361" s="45"/>
      <c r="RWS361" s="45"/>
      <c r="RWT361" s="45"/>
      <c r="RWU361" s="45"/>
      <c r="RWV361" s="45"/>
      <c r="RWW361" s="45"/>
      <c r="RWX361" s="45"/>
      <c r="RWY361" s="45"/>
      <c r="RWZ361" s="45"/>
      <c r="RXA361" s="45"/>
      <c r="RXB361" s="45"/>
      <c r="RXC361" s="45"/>
      <c r="RXD361" s="45"/>
      <c r="RXE361" s="45"/>
      <c r="RXF361" s="45"/>
      <c r="RXG361" s="45"/>
      <c r="RXH361" s="45"/>
      <c r="RXI361" s="45"/>
      <c r="RXJ361" s="45"/>
      <c r="RXK361" s="45"/>
      <c r="RXL361" s="45"/>
      <c r="RXM361" s="45"/>
      <c r="RXN361" s="45"/>
      <c r="RXO361" s="45"/>
      <c r="RXP361" s="45"/>
      <c r="RXQ361" s="45"/>
      <c r="RXR361" s="45"/>
      <c r="RXS361" s="45"/>
      <c r="RXT361" s="45"/>
      <c r="RXU361" s="45"/>
      <c r="RXV361" s="45"/>
      <c r="RXW361" s="45"/>
      <c r="RXX361" s="45"/>
      <c r="RXY361" s="45"/>
      <c r="RXZ361" s="45"/>
      <c r="RYA361" s="45"/>
      <c r="RYB361" s="45"/>
      <c r="RYC361" s="45"/>
      <c r="RYD361" s="45"/>
      <c r="RYE361" s="45"/>
      <c r="RYF361" s="45"/>
      <c r="RYG361" s="45"/>
      <c r="RYH361" s="45"/>
      <c r="RYI361" s="45"/>
      <c r="RYJ361" s="45"/>
      <c r="RYK361" s="45"/>
      <c r="RYL361" s="45"/>
      <c r="RYM361" s="45"/>
      <c r="RYN361" s="45"/>
      <c r="RYO361" s="45"/>
      <c r="RYP361" s="45"/>
      <c r="RYQ361" s="45"/>
      <c r="RYR361" s="45"/>
      <c r="RYS361" s="45"/>
      <c r="RYT361" s="45"/>
      <c r="RYU361" s="45"/>
      <c r="RYV361" s="45"/>
      <c r="RYW361" s="45"/>
      <c r="RYX361" s="45"/>
      <c r="RYY361" s="45"/>
      <c r="RYZ361" s="45"/>
      <c r="RZA361" s="45"/>
      <c r="RZB361" s="45"/>
      <c r="RZC361" s="45"/>
      <c r="RZD361" s="45"/>
      <c r="RZE361" s="45"/>
      <c r="RZF361" s="45"/>
      <c r="RZG361" s="45"/>
      <c r="RZH361" s="45"/>
      <c r="RZI361" s="45"/>
      <c r="RZJ361" s="45"/>
      <c r="RZK361" s="45"/>
      <c r="RZL361" s="45"/>
      <c r="RZM361" s="45"/>
      <c r="RZN361" s="45"/>
      <c r="RZO361" s="45"/>
      <c r="RZP361" s="45"/>
      <c r="RZQ361" s="45"/>
      <c r="RZR361" s="45"/>
      <c r="RZS361" s="45"/>
      <c r="RZT361" s="45"/>
      <c r="RZU361" s="45"/>
      <c r="RZV361" s="45"/>
      <c r="RZW361" s="45"/>
      <c r="RZX361" s="45"/>
      <c r="RZY361" s="45"/>
      <c r="RZZ361" s="45"/>
      <c r="SAA361" s="45"/>
      <c r="SAB361" s="45"/>
      <c r="SAC361" s="45"/>
      <c r="SAD361" s="45"/>
      <c r="SAE361" s="45"/>
      <c r="SAF361" s="45"/>
      <c r="SAG361" s="45"/>
      <c r="SAH361" s="45"/>
      <c r="SAI361" s="45"/>
      <c r="SAJ361" s="45"/>
      <c r="SAK361" s="45"/>
      <c r="SAL361" s="45"/>
      <c r="SAM361" s="45"/>
      <c r="SAN361" s="45"/>
      <c r="SAO361" s="45"/>
      <c r="SAP361" s="45"/>
      <c r="SAQ361" s="45"/>
      <c r="SAR361" s="45"/>
      <c r="SAS361" s="45"/>
      <c r="SAT361" s="45"/>
      <c r="SAU361" s="45"/>
      <c r="SAV361" s="45"/>
      <c r="SAW361" s="45"/>
      <c r="SAX361" s="45"/>
      <c r="SAY361" s="45"/>
      <c r="SAZ361" s="45"/>
      <c r="SBA361" s="45"/>
      <c r="SBB361" s="45"/>
      <c r="SBC361" s="45"/>
      <c r="SBD361" s="45"/>
      <c r="SBE361" s="45"/>
      <c r="SBF361" s="45"/>
      <c r="SBG361" s="45"/>
      <c r="SBH361" s="45"/>
      <c r="SBI361" s="45"/>
      <c r="SBJ361" s="45"/>
      <c r="SBK361" s="45"/>
      <c r="SBL361" s="45"/>
      <c r="SBM361" s="45"/>
      <c r="SBN361" s="45"/>
      <c r="SBO361" s="45"/>
      <c r="SBP361" s="45"/>
      <c r="SBQ361" s="45"/>
      <c r="SBR361" s="45"/>
      <c r="SBS361" s="45"/>
      <c r="SBT361" s="45"/>
      <c r="SBU361" s="45"/>
      <c r="SBV361" s="45"/>
      <c r="SBW361" s="45"/>
      <c r="SBX361" s="45"/>
      <c r="SBY361" s="45"/>
      <c r="SBZ361" s="45"/>
      <c r="SCA361" s="45"/>
      <c r="SCB361" s="45"/>
      <c r="SCC361" s="45"/>
      <c r="SCD361" s="45"/>
      <c r="SCE361" s="45"/>
      <c r="SCF361" s="45"/>
      <c r="SCG361" s="45"/>
      <c r="SCH361" s="45"/>
      <c r="SCI361" s="45"/>
      <c r="SCJ361" s="45"/>
      <c r="SCK361" s="45"/>
      <c r="SCL361" s="45"/>
      <c r="SCM361" s="45"/>
      <c r="SCN361" s="45"/>
      <c r="SCO361" s="45"/>
      <c r="SCP361" s="45"/>
      <c r="SCQ361" s="45"/>
      <c r="SCR361" s="45"/>
      <c r="SCS361" s="45"/>
      <c r="SCT361" s="45"/>
      <c r="SCU361" s="45"/>
      <c r="SCV361" s="45"/>
      <c r="SCW361" s="45"/>
      <c r="SCX361" s="45"/>
      <c r="SCY361" s="45"/>
      <c r="SCZ361" s="45"/>
      <c r="SDA361" s="45"/>
      <c r="SDB361" s="45"/>
      <c r="SDC361" s="45"/>
      <c r="SDD361" s="45"/>
      <c r="SDE361" s="45"/>
      <c r="SDF361" s="45"/>
      <c r="SDG361" s="45"/>
      <c r="SDH361" s="45"/>
      <c r="SDI361" s="45"/>
      <c r="SDJ361" s="45"/>
      <c r="SDK361" s="45"/>
      <c r="SDL361" s="45"/>
      <c r="SDM361" s="45"/>
      <c r="SDN361" s="45"/>
      <c r="SDO361" s="45"/>
      <c r="SDP361" s="45"/>
      <c r="SDQ361" s="45"/>
      <c r="SDR361" s="45"/>
      <c r="SDS361" s="45"/>
      <c r="SDT361" s="45"/>
      <c r="SDU361" s="45"/>
      <c r="SDV361" s="45"/>
      <c r="SDW361" s="45"/>
      <c r="SDX361" s="45"/>
      <c r="SDY361" s="45"/>
      <c r="SDZ361" s="45"/>
      <c r="SEA361" s="45"/>
      <c r="SEB361" s="45"/>
      <c r="SEC361" s="45"/>
      <c r="SED361" s="45"/>
      <c r="SEE361" s="45"/>
      <c r="SEF361" s="45"/>
      <c r="SEG361" s="45"/>
      <c r="SEH361" s="45"/>
      <c r="SEI361" s="45"/>
      <c r="SEJ361" s="45"/>
      <c r="SEK361" s="45"/>
      <c r="SEL361" s="45"/>
      <c r="SEM361" s="45"/>
      <c r="SEN361" s="45"/>
      <c r="SEO361" s="45"/>
      <c r="SEP361" s="45"/>
      <c r="SEQ361" s="45"/>
      <c r="SER361" s="45"/>
      <c r="SES361" s="45"/>
      <c r="SET361" s="45"/>
      <c r="SEU361" s="45"/>
      <c r="SEV361" s="45"/>
      <c r="SEW361" s="45"/>
      <c r="SEX361" s="45"/>
      <c r="SEY361" s="45"/>
      <c r="SEZ361" s="45"/>
      <c r="SFA361" s="45"/>
      <c r="SFB361" s="45"/>
      <c r="SFC361" s="45"/>
      <c r="SFD361" s="45"/>
      <c r="SFE361" s="45"/>
      <c r="SFF361" s="45"/>
      <c r="SFG361" s="45"/>
      <c r="SFH361" s="45"/>
      <c r="SFI361" s="45"/>
      <c r="SFJ361" s="45"/>
      <c r="SFK361" s="45"/>
      <c r="SFL361" s="45"/>
      <c r="SFM361" s="45"/>
      <c r="SFN361" s="45"/>
      <c r="SFO361" s="45"/>
      <c r="SFP361" s="45"/>
      <c r="SFQ361" s="45"/>
      <c r="SFR361" s="45"/>
      <c r="SFS361" s="45"/>
      <c r="SFT361" s="45"/>
      <c r="SFU361" s="45"/>
      <c r="SFV361" s="45"/>
      <c r="SFW361" s="45"/>
      <c r="SFX361" s="45"/>
      <c r="SFY361" s="45"/>
      <c r="SFZ361" s="45"/>
      <c r="SGA361" s="45"/>
      <c r="SGB361" s="45"/>
      <c r="SGC361" s="45"/>
      <c r="SGD361" s="45"/>
      <c r="SGE361" s="45"/>
      <c r="SGF361" s="45"/>
      <c r="SGG361" s="45"/>
      <c r="SGH361" s="45"/>
      <c r="SGI361" s="45"/>
      <c r="SGJ361" s="45"/>
      <c r="SGK361" s="45"/>
      <c r="SGL361" s="45"/>
      <c r="SGM361" s="45"/>
      <c r="SGN361" s="45"/>
      <c r="SGO361" s="45"/>
      <c r="SGP361" s="45"/>
      <c r="SGQ361" s="45"/>
      <c r="SGR361" s="45"/>
      <c r="SGS361" s="45"/>
      <c r="SGT361" s="45"/>
      <c r="SGU361" s="45"/>
      <c r="SGV361" s="45"/>
      <c r="SGW361" s="45"/>
      <c r="SGX361" s="45"/>
      <c r="SGY361" s="45"/>
      <c r="SGZ361" s="45"/>
      <c r="SHA361" s="45"/>
      <c r="SHB361" s="45"/>
      <c r="SHC361" s="45"/>
      <c r="SHD361" s="45"/>
      <c r="SHE361" s="45"/>
      <c r="SHF361" s="45"/>
      <c r="SHG361" s="45"/>
      <c r="SHH361" s="45"/>
      <c r="SHI361" s="45"/>
      <c r="SHJ361" s="45"/>
      <c r="SHK361" s="45"/>
      <c r="SHL361" s="45"/>
      <c r="SHM361" s="45"/>
      <c r="SHN361" s="45"/>
      <c r="SHO361" s="45"/>
      <c r="SHP361" s="45"/>
      <c r="SHQ361" s="45"/>
      <c r="SHR361" s="45"/>
      <c r="SHS361" s="45"/>
      <c r="SHT361" s="45"/>
      <c r="SHU361" s="45"/>
      <c r="SHV361" s="45"/>
      <c r="SHW361" s="45"/>
      <c r="SHX361" s="45"/>
      <c r="SHY361" s="45"/>
      <c r="SHZ361" s="45"/>
      <c r="SIA361" s="45"/>
      <c r="SIB361" s="45"/>
      <c r="SIC361" s="45"/>
      <c r="SID361" s="45"/>
      <c r="SIE361" s="45"/>
      <c r="SIF361" s="45"/>
      <c r="SIG361" s="45"/>
      <c r="SIH361" s="45"/>
      <c r="SII361" s="45"/>
      <c r="SIJ361" s="45"/>
      <c r="SIK361" s="45"/>
      <c r="SIL361" s="45"/>
      <c r="SIM361" s="45"/>
      <c r="SIN361" s="45"/>
      <c r="SIO361" s="45"/>
      <c r="SIP361" s="45"/>
      <c r="SIQ361" s="45"/>
      <c r="SIR361" s="45"/>
      <c r="SIS361" s="45"/>
      <c r="SIT361" s="45"/>
      <c r="SIU361" s="45"/>
      <c r="SIV361" s="45"/>
      <c r="SIW361" s="45"/>
      <c r="SIX361" s="45"/>
      <c r="SIY361" s="45"/>
      <c r="SIZ361" s="45"/>
      <c r="SJA361" s="45"/>
      <c r="SJB361" s="45"/>
      <c r="SJC361" s="45"/>
      <c r="SJD361" s="45"/>
      <c r="SJE361" s="45"/>
      <c r="SJF361" s="45"/>
      <c r="SJG361" s="45"/>
      <c r="SJH361" s="45"/>
      <c r="SJI361" s="45"/>
      <c r="SJJ361" s="45"/>
      <c r="SJK361" s="45"/>
      <c r="SJL361" s="45"/>
      <c r="SJM361" s="45"/>
      <c r="SJN361" s="45"/>
      <c r="SJO361" s="45"/>
      <c r="SJP361" s="45"/>
      <c r="SJQ361" s="45"/>
      <c r="SJR361" s="45"/>
      <c r="SJS361" s="45"/>
      <c r="SJT361" s="45"/>
      <c r="SJU361" s="45"/>
      <c r="SJV361" s="45"/>
      <c r="SJW361" s="45"/>
      <c r="SJX361" s="45"/>
      <c r="SJY361" s="45"/>
      <c r="SJZ361" s="45"/>
      <c r="SKA361" s="45"/>
      <c r="SKB361" s="45"/>
      <c r="SKC361" s="45"/>
      <c r="SKD361" s="45"/>
      <c r="SKE361" s="45"/>
      <c r="SKF361" s="45"/>
      <c r="SKG361" s="45"/>
      <c r="SKH361" s="45"/>
      <c r="SKI361" s="45"/>
      <c r="SKJ361" s="45"/>
      <c r="SKK361" s="45"/>
      <c r="SKL361" s="45"/>
      <c r="SKM361" s="45"/>
      <c r="SKN361" s="45"/>
      <c r="SKO361" s="45"/>
      <c r="SKP361" s="45"/>
      <c r="SKQ361" s="45"/>
      <c r="SKR361" s="45"/>
      <c r="SKS361" s="45"/>
      <c r="SKT361" s="45"/>
      <c r="SKU361" s="45"/>
      <c r="SKV361" s="45"/>
      <c r="SKW361" s="45"/>
      <c r="SKX361" s="45"/>
      <c r="SKY361" s="45"/>
      <c r="SKZ361" s="45"/>
      <c r="SLA361" s="45"/>
      <c r="SLB361" s="45"/>
      <c r="SLC361" s="45"/>
      <c r="SLD361" s="45"/>
      <c r="SLE361" s="45"/>
      <c r="SLF361" s="45"/>
      <c r="SLG361" s="45"/>
      <c r="SLH361" s="45"/>
      <c r="SLI361" s="45"/>
      <c r="SLJ361" s="45"/>
      <c r="SLK361" s="45"/>
      <c r="SLL361" s="45"/>
      <c r="SLM361" s="45"/>
      <c r="SLN361" s="45"/>
      <c r="SLO361" s="45"/>
      <c r="SLP361" s="45"/>
      <c r="SLQ361" s="45"/>
      <c r="SLR361" s="45"/>
      <c r="SLS361" s="45"/>
      <c r="SLT361" s="45"/>
      <c r="SLU361" s="45"/>
      <c r="SLV361" s="45"/>
      <c r="SLW361" s="45"/>
      <c r="SLX361" s="45"/>
      <c r="SLY361" s="45"/>
      <c r="SLZ361" s="45"/>
      <c r="SMA361" s="45"/>
      <c r="SMB361" s="45"/>
      <c r="SMC361" s="45"/>
      <c r="SMD361" s="45"/>
      <c r="SME361" s="45"/>
      <c r="SMF361" s="45"/>
      <c r="SMG361" s="45"/>
      <c r="SMH361" s="45"/>
      <c r="SMI361" s="45"/>
      <c r="SMJ361" s="45"/>
      <c r="SMK361" s="45"/>
      <c r="SML361" s="45"/>
      <c r="SMM361" s="45"/>
      <c r="SMN361" s="45"/>
      <c r="SMO361" s="45"/>
      <c r="SMP361" s="45"/>
      <c r="SMQ361" s="45"/>
      <c r="SMR361" s="45"/>
      <c r="SMS361" s="45"/>
      <c r="SMT361" s="45"/>
      <c r="SMU361" s="45"/>
      <c r="SMV361" s="45"/>
      <c r="SMW361" s="45"/>
      <c r="SMX361" s="45"/>
      <c r="SMY361" s="45"/>
      <c r="SMZ361" s="45"/>
      <c r="SNA361" s="45"/>
      <c r="SNB361" s="45"/>
      <c r="SNC361" s="45"/>
      <c r="SND361" s="45"/>
      <c r="SNE361" s="45"/>
      <c r="SNF361" s="45"/>
      <c r="SNG361" s="45"/>
      <c r="SNH361" s="45"/>
      <c r="SNI361" s="45"/>
      <c r="SNJ361" s="45"/>
      <c r="SNK361" s="45"/>
      <c r="SNL361" s="45"/>
      <c r="SNM361" s="45"/>
      <c r="SNN361" s="45"/>
      <c r="SNO361" s="45"/>
      <c r="SNP361" s="45"/>
      <c r="SNQ361" s="45"/>
      <c r="SNR361" s="45"/>
      <c r="SNS361" s="45"/>
      <c r="SNT361" s="45"/>
      <c r="SNU361" s="45"/>
      <c r="SNV361" s="45"/>
      <c r="SNW361" s="45"/>
      <c r="SNX361" s="45"/>
      <c r="SNY361" s="45"/>
      <c r="SNZ361" s="45"/>
      <c r="SOA361" s="45"/>
      <c r="SOB361" s="45"/>
      <c r="SOC361" s="45"/>
      <c r="SOD361" s="45"/>
      <c r="SOE361" s="45"/>
      <c r="SOF361" s="45"/>
      <c r="SOG361" s="45"/>
      <c r="SOH361" s="45"/>
      <c r="SOI361" s="45"/>
      <c r="SOJ361" s="45"/>
      <c r="SOK361" s="45"/>
      <c r="SOL361" s="45"/>
      <c r="SOM361" s="45"/>
      <c r="SON361" s="45"/>
      <c r="SOO361" s="45"/>
      <c r="SOP361" s="45"/>
      <c r="SOQ361" s="45"/>
      <c r="SOR361" s="45"/>
      <c r="SOS361" s="45"/>
      <c r="SOT361" s="45"/>
      <c r="SOU361" s="45"/>
      <c r="SOV361" s="45"/>
      <c r="SOW361" s="45"/>
      <c r="SOX361" s="45"/>
      <c r="SOY361" s="45"/>
      <c r="SOZ361" s="45"/>
      <c r="SPA361" s="45"/>
      <c r="SPB361" s="45"/>
      <c r="SPC361" s="45"/>
      <c r="SPD361" s="45"/>
      <c r="SPE361" s="45"/>
      <c r="SPF361" s="45"/>
      <c r="SPG361" s="45"/>
      <c r="SPH361" s="45"/>
      <c r="SPI361" s="45"/>
      <c r="SPJ361" s="45"/>
      <c r="SPK361" s="45"/>
      <c r="SPL361" s="45"/>
      <c r="SPM361" s="45"/>
      <c r="SPN361" s="45"/>
      <c r="SPO361" s="45"/>
      <c r="SPP361" s="45"/>
      <c r="SPQ361" s="45"/>
      <c r="SPR361" s="45"/>
      <c r="SPS361" s="45"/>
      <c r="SPT361" s="45"/>
      <c r="SPU361" s="45"/>
      <c r="SPV361" s="45"/>
      <c r="SPW361" s="45"/>
      <c r="SPX361" s="45"/>
      <c r="SPY361" s="45"/>
      <c r="SPZ361" s="45"/>
      <c r="SQA361" s="45"/>
      <c r="SQB361" s="45"/>
      <c r="SQC361" s="45"/>
      <c r="SQD361" s="45"/>
      <c r="SQE361" s="45"/>
      <c r="SQF361" s="45"/>
      <c r="SQG361" s="45"/>
      <c r="SQH361" s="45"/>
      <c r="SQI361" s="45"/>
      <c r="SQJ361" s="45"/>
      <c r="SQK361" s="45"/>
      <c r="SQL361" s="45"/>
      <c r="SQM361" s="45"/>
      <c r="SQN361" s="45"/>
      <c r="SQO361" s="45"/>
      <c r="SQP361" s="45"/>
      <c r="SQQ361" s="45"/>
      <c r="SQR361" s="45"/>
      <c r="SQS361" s="45"/>
      <c r="SQT361" s="45"/>
      <c r="SQU361" s="45"/>
      <c r="SQV361" s="45"/>
      <c r="SQW361" s="45"/>
      <c r="SQX361" s="45"/>
      <c r="SQY361" s="45"/>
      <c r="SQZ361" s="45"/>
      <c r="SRA361" s="45"/>
      <c r="SRB361" s="45"/>
      <c r="SRC361" s="45"/>
      <c r="SRD361" s="45"/>
      <c r="SRE361" s="45"/>
      <c r="SRF361" s="45"/>
      <c r="SRG361" s="45"/>
      <c r="SRH361" s="45"/>
      <c r="SRI361" s="45"/>
      <c r="SRJ361" s="45"/>
      <c r="SRK361" s="45"/>
      <c r="SRL361" s="45"/>
      <c r="SRM361" s="45"/>
      <c r="SRN361" s="45"/>
      <c r="SRO361" s="45"/>
      <c r="SRP361" s="45"/>
      <c r="SRQ361" s="45"/>
      <c r="SRR361" s="45"/>
      <c r="SRS361" s="45"/>
      <c r="SRT361" s="45"/>
      <c r="SRU361" s="45"/>
      <c r="SRV361" s="45"/>
      <c r="SRW361" s="45"/>
      <c r="SRX361" s="45"/>
      <c r="SRY361" s="45"/>
      <c r="SRZ361" s="45"/>
      <c r="SSA361" s="45"/>
      <c r="SSB361" s="45"/>
      <c r="SSC361" s="45"/>
      <c r="SSD361" s="45"/>
      <c r="SSE361" s="45"/>
      <c r="SSF361" s="45"/>
      <c r="SSG361" s="45"/>
      <c r="SSH361" s="45"/>
      <c r="SSI361" s="45"/>
      <c r="SSJ361" s="45"/>
      <c r="SSK361" s="45"/>
      <c r="SSL361" s="45"/>
      <c r="SSM361" s="45"/>
      <c r="SSN361" s="45"/>
      <c r="SSO361" s="45"/>
      <c r="SSP361" s="45"/>
      <c r="SSQ361" s="45"/>
      <c r="SSR361" s="45"/>
      <c r="SSS361" s="45"/>
      <c r="SST361" s="45"/>
      <c r="SSU361" s="45"/>
      <c r="SSV361" s="45"/>
      <c r="SSW361" s="45"/>
      <c r="SSX361" s="45"/>
      <c r="SSY361" s="45"/>
      <c r="SSZ361" s="45"/>
      <c r="STA361" s="45"/>
      <c r="STB361" s="45"/>
      <c r="STC361" s="45"/>
      <c r="STD361" s="45"/>
      <c r="STE361" s="45"/>
      <c r="STF361" s="45"/>
      <c r="STG361" s="45"/>
      <c r="STH361" s="45"/>
      <c r="STI361" s="45"/>
      <c r="STJ361" s="45"/>
      <c r="STK361" s="45"/>
      <c r="STL361" s="45"/>
      <c r="STM361" s="45"/>
      <c r="STN361" s="45"/>
      <c r="STO361" s="45"/>
      <c r="STP361" s="45"/>
      <c r="STQ361" s="45"/>
      <c r="STR361" s="45"/>
      <c r="STS361" s="45"/>
      <c r="STT361" s="45"/>
      <c r="STU361" s="45"/>
      <c r="STV361" s="45"/>
      <c r="STW361" s="45"/>
      <c r="STX361" s="45"/>
      <c r="STY361" s="45"/>
      <c r="STZ361" s="45"/>
      <c r="SUA361" s="45"/>
      <c r="SUB361" s="45"/>
      <c r="SUC361" s="45"/>
      <c r="SUD361" s="45"/>
      <c r="SUE361" s="45"/>
      <c r="SUF361" s="45"/>
      <c r="SUG361" s="45"/>
      <c r="SUH361" s="45"/>
      <c r="SUI361" s="45"/>
      <c r="SUJ361" s="45"/>
      <c r="SUK361" s="45"/>
      <c r="SUL361" s="45"/>
      <c r="SUM361" s="45"/>
      <c r="SUN361" s="45"/>
      <c r="SUO361" s="45"/>
      <c r="SUP361" s="45"/>
      <c r="SUQ361" s="45"/>
      <c r="SUR361" s="45"/>
      <c r="SUS361" s="45"/>
      <c r="SUT361" s="45"/>
      <c r="SUU361" s="45"/>
      <c r="SUV361" s="45"/>
      <c r="SUW361" s="45"/>
      <c r="SUX361" s="45"/>
      <c r="SUY361" s="45"/>
      <c r="SUZ361" s="45"/>
      <c r="SVA361" s="45"/>
      <c r="SVB361" s="45"/>
      <c r="SVC361" s="45"/>
      <c r="SVD361" s="45"/>
      <c r="SVE361" s="45"/>
      <c r="SVF361" s="45"/>
      <c r="SVG361" s="45"/>
      <c r="SVH361" s="45"/>
      <c r="SVI361" s="45"/>
      <c r="SVJ361" s="45"/>
      <c r="SVK361" s="45"/>
      <c r="SVL361" s="45"/>
      <c r="SVM361" s="45"/>
      <c r="SVN361" s="45"/>
      <c r="SVO361" s="45"/>
      <c r="SVP361" s="45"/>
      <c r="SVQ361" s="45"/>
      <c r="SVR361" s="45"/>
      <c r="SVS361" s="45"/>
      <c r="SVT361" s="45"/>
      <c r="SVU361" s="45"/>
      <c r="SVV361" s="45"/>
      <c r="SVW361" s="45"/>
      <c r="SVX361" s="45"/>
      <c r="SVY361" s="45"/>
      <c r="SVZ361" s="45"/>
      <c r="SWA361" s="45"/>
      <c r="SWB361" s="45"/>
      <c r="SWC361" s="45"/>
      <c r="SWD361" s="45"/>
      <c r="SWE361" s="45"/>
      <c r="SWF361" s="45"/>
      <c r="SWG361" s="45"/>
      <c r="SWH361" s="45"/>
      <c r="SWI361" s="45"/>
      <c r="SWJ361" s="45"/>
      <c r="SWK361" s="45"/>
      <c r="SWL361" s="45"/>
      <c r="SWM361" s="45"/>
      <c r="SWN361" s="45"/>
      <c r="SWO361" s="45"/>
      <c r="SWP361" s="45"/>
      <c r="SWQ361" s="45"/>
      <c r="SWR361" s="45"/>
      <c r="SWS361" s="45"/>
      <c r="SWT361" s="45"/>
      <c r="SWU361" s="45"/>
      <c r="SWV361" s="45"/>
      <c r="SWW361" s="45"/>
      <c r="SWX361" s="45"/>
      <c r="SWY361" s="45"/>
      <c r="SWZ361" s="45"/>
      <c r="SXA361" s="45"/>
      <c r="SXB361" s="45"/>
      <c r="SXC361" s="45"/>
      <c r="SXD361" s="45"/>
      <c r="SXE361" s="45"/>
      <c r="SXF361" s="45"/>
      <c r="SXG361" s="45"/>
      <c r="SXH361" s="45"/>
      <c r="SXI361" s="45"/>
      <c r="SXJ361" s="45"/>
      <c r="SXK361" s="45"/>
      <c r="SXL361" s="45"/>
      <c r="SXM361" s="45"/>
      <c r="SXN361" s="45"/>
      <c r="SXO361" s="45"/>
      <c r="SXP361" s="45"/>
      <c r="SXQ361" s="45"/>
      <c r="SXR361" s="45"/>
      <c r="SXS361" s="45"/>
      <c r="SXT361" s="45"/>
      <c r="SXU361" s="45"/>
      <c r="SXV361" s="45"/>
      <c r="SXW361" s="45"/>
      <c r="SXX361" s="45"/>
      <c r="SXY361" s="45"/>
      <c r="SXZ361" s="45"/>
      <c r="SYA361" s="45"/>
      <c r="SYB361" s="45"/>
      <c r="SYC361" s="45"/>
      <c r="SYD361" s="45"/>
      <c r="SYE361" s="45"/>
      <c r="SYF361" s="45"/>
      <c r="SYG361" s="45"/>
      <c r="SYH361" s="45"/>
      <c r="SYI361" s="45"/>
      <c r="SYJ361" s="45"/>
      <c r="SYK361" s="45"/>
      <c r="SYL361" s="45"/>
      <c r="SYM361" s="45"/>
      <c r="SYN361" s="45"/>
      <c r="SYO361" s="45"/>
      <c r="SYP361" s="45"/>
      <c r="SYQ361" s="45"/>
      <c r="SYR361" s="45"/>
      <c r="SYS361" s="45"/>
      <c r="SYT361" s="45"/>
      <c r="SYU361" s="45"/>
      <c r="SYV361" s="45"/>
      <c r="SYW361" s="45"/>
      <c r="SYX361" s="45"/>
      <c r="SYY361" s="45"/>
      <c r="SYZ361" s="45"/>
      <c r="SZA361" s="45"/>
      <c r="SZB361" s="45"/>
      <c r="SZC361" s="45"/>
      <c r="SZD361" s="45"/>
      <c r="SZE361" s="45"/>
      <c r="SZF361" s="45"/>
      <c r="SZG361" s="45"/>
      <c r="SZH361" s="45"/>
      <c r="SZI361" s="45"/>
      <c r="SZJ361" s="45"/>
      <c r="SZK361" s="45"/>
      <c r="SZL361" s="45"/>
      <c r="SZM361" s="45"/>
      <c r="SZN361" s="45"/>
      <c r="SZO361" s="45"/>
      <c r="SZP361" s="45"/>
      <c r="SZQ361" s="45"/>
      <c r="SZR361" s="45"/>
      <c r="SZS361" s="45"/>
      <c r="SZT361" s="45"/>
      <c r="SZU361" s="45"/>
      <c r="SZV361" s="45"/>
      <c r="SZW361" s="45"/>
      <c r="SZX361" s="45"/>
      <c r="SZY361" s="45"/>
      <c r="SZZ361" s="45"/>
      <c r="TAA361" s="45"/>
      <c r="TAB361" s="45"/>
      <c r="TAC361" s="45"/>
      <c r="TAD361" s="45"/>
      <c r="TAE361" s="45"/>
      <c r="TAF361" s="45"/>
      <c r="TAG361" s="45"/>
      <c r="TAH361" s="45"/>
      <c r="TAI361" s="45"/>
      <c r="TAJ361" s="45"/>
      <c r="TAK361" s="45"/>
      <c r="TAL361" s="45"/>
      <c r="TAM361" s="45"/>
      <c r="TAN361" s="45"/>
      <c r="TAO361" s="45"/>
      <c r="TAP361" s="45"/>
      <c r="TAQ361" s="45"/>
      <c r="TAR361" s="45"/>
      <c r="TAS361" s="45"/>
      <c r="TAT361" s="45"/>
      <c r="TAU361" s="45"/>
      <c r="TAV361" s="45"/>
      <c r="TAW361" s="45"/>
      <c r="TAX361" s="45"/>
      <c r="TAY361" s="45"/>
      <c r="TAZ361" s="45"/>
      <c r="TBA361" s="45"/>
      <c r="TBB361" s="45"/>
      <c r="TBC361" s="45"/>
      <c r="TBD361" s="45"/>
      <c r="TBE361" s="45"/>
      <c r="TBF361" s="45"/>
      <c r="TBG361" s="45"/>
      <c r="TBH361" s="45"/>
      <c r="TBI361" s="45"/>
      <c r="TBJ361" s="45"/>
      <c r="TBK361" s="45"/>
      <c r="TBL361" s="45"/>
      <c r="TBM361" s="45"/>
      <c r="TBN361" s="45"/>
      <c r="TBO361" s="45"/>
      <c r="TBP361" s="45"/>
      <c r="TBQ361" s="45"/>
      <c r="TBR361" s="45"/>
      <c r="TBS361" s="45"/>
      <c r="TBT361" s="45"/>
      <c r="TBU361" s="45"/>
      <c r="TBV361" s="45"/>
      <c r="TBW361" s="45"/>
      <c r="TBX361" s="45"/>
      <c r="TBY361" s="45"/>
      <c r="TBZ361" s="45"/>
      <c r="TCA361" s="45"/>
      <c r="TCB361" s="45"/>
      <c r="TCC361" s="45"/>
      <c r="TCD361" s="45"/>
      <c r="TCE361" s="45"/>
      <c r="TCF361" s="45"/>
      <c r="TCG361" s="45"/>
      <c r="TCH361" s="45"/>
      <c r="TCI361" s="45"/>
      <c r="TCJ361" s="45"/>
      <c r="TCK361" s="45"/>
      <c r="TCL361" s="45"/>
      <c r="TCM361" s="45"/>
      <c r="TCN361" s="45"/>
      <c r="TCO361" s="45"/>
      <c r="TCP361" s="45"/>
      <c r="TCQ361" s="45"/>
      <c r="TCR361" s="45"/>
      <c r="TCS361" s="45"/>
      <c r="TCT361" s="45"/>
      <c r="TCU361" s="45"/>
      <c r="TCV361" s="45"/>
      <c r="TCW361" s="45"/>
      <c r="TCX361" s="45"/>
      <c r="TCY361" s="45"/>
      <c r="TCZ361" s="45"/>
      <c r="TDA361" s="45"/>
      <c r="TDB361" s="45"/>
      <c r="TDC361" s="45"/>
      <c r="TDD361" s="45"/>
      <c r="TDE361" s="45"/>
      <c r="TDF361" s="45"/>
      <c r="TDG361" s="45"/>
      <c r="TDH361" s="45"/>
      <c r="TDI361" s="45"/>
      <c r="TDJ361" s="45"/>
      <c r="TDK361" s="45"/>
      <c r="TDL361" s="45"/>
      <c r="TDM361" s="45"/>
      <c r="TDN361" s="45"/>
      <c r="TDO361" s="45"/>
      <c r="TDP361" s="45"/>
      <c r="TDQ361" s="45"/>
      <c r="TDR361" s="45"/>
      <c r="TDS361" s="45"/>
      <c r="TDT361" s="45"/>
      <c r="TDU361" s="45"/>
      <c r="TDV361" s="45"/>
      <c r="TDW361" s="45"/>
      <c r="TDX361" s="45"/>
      <c r="TDY361" s="45"/>
      <c r="TDZ361" s="45"/>
      <c r="TEA361" s="45"/>
      <c r="TEB361" s="45"/>
      <c r="TEC361" s="45"/>
      <c r="TED361" s="45"/>
      <c r="TEE361" s="45"/>
      <c r="TEF361" s="45"/>
      <c r="TEG361" s="45"/>
      <c r="TEH361" s="45"/>
      <c r="TEI361" s="45"/>
      <c r="TEJ361" s="45"/>
      <c r="TEK361" s="45"/>
      <c r="TEL361" s="45"/>
      <c r="TEM361" s="45"/>
      <c r="TEN361" s="45"/>
      <c r="TEO361" s="45"/>
      <c r="TEP361" s="45"/>
      <c r="TEQ361" s="45"/>
      <c r="TER361" s="45"/>
      <c r="TES361" s="45"/>
      <c r="TET361" s="45"/>
      <c r="TEU361" s="45"/>
      <c r="TEV361" s="45"/>
      <c r="TEW361" s="45"/>
      <c r="TEX361" s="45"/>
      <c r="TEY361" s="45"/>
      <c r="TEZ361" s="45"/>
      <c r="TFA361" s="45"/>
      <c r="TFB361" s="45"/>
      <c r="TFC361" s="45"/>
      <c r="TFD361" s="45"/>
      <c r="TFE361" s="45"/>
      <c r="TFF361" s="45"/>
      <c r="TFG361" s="45"/>
      <c r="TFH361" s="45"/>
      <c r="TFI361" s="45"/>
      <c r="TFJ361" s="45"/>
      <c r="TFK361" s="45"/>
      <c r="TFL361" s="45"/>
      <c r="TFM361" s="45"/>
      <c r="TFN361" s="45"/>
      <c r="TFO361" s="45"/>
      <c r="TFP361" s="45"/>
      <c r="TFQ361" s="45"/>
      <c r="TFR361" s="45"/>
      <c r="TFS361" s="45"/>
      <c r="TFT361" s="45"/>
      <c r="TFU361" s="45"/>
      <c r="TFV361" s="45"/>
      <c r="TFW361" s="45"/>
      <c r="TFX361" s="45"/>
      <c r="TFY361" s="45"/>
      <c r="TFZ361" s="45"/>
      <c r="TGA361" s="45"/>
      <c r="TGB361" s="45"/>
      <c r="TGC361" s="45"/>
      <c r="TGD361" s="45"/>
      <c r="TGE361" s="45"/>
      <c r="TGF361" s="45"/>
      <c r="TGG361" s="45"/>
      <c r="TGH361" s="45"/>
      <c r="TGI361" s="45"/>
      <c r="TGJ361" s="45"/>
      <c r="TGK361" s="45"/>
      <c r="TGL361" s="45"/>
      <c r="TGM361" s="45"/>
      <c r="TGN361" s="45"/>
      <c r="TGO361" s="45"/>
      <c r="TGP361" s="45"/>
      <c r="TGQ361" s="45"/>
      <c r="TGR361" s="45"/>
      <c r="TGS361" s="45"/>
      <c r="TGT361" s="45"/>
      <c r="TGU361" s="45"/>
      <c r="TGV361" s="45"/>
      <c r="TGW361" s="45"/>
      <c r="TGX361" s="45"/>
      <c r="TGY361" s="45"/>
      <c r="TGZ361" s="45"/>
      <c r="THA361" s="45"/>
      <c r="THB361" s="45"/>
      <c r="THC361" s="45"/>
      <c r="THD361" s="45"/>
      <c r="THE361" s="45"/>
      <c r="THF361" s="45"/>
      <c r="THG361" s="45"/>
      <c r="THH361" s="45"/>
      <c r="THI361" s="45"/>
      <c r="THJ361" s="45"/>
      <c r="THK361" s="45"/>
      <c r="THL361" s="45"/>
      <c r="THM361" s="45"/>
      <c r="THN361" s="45"/>
      <c r="THO361" s="45"/>
      <c r="THP361" s="45"/>
      <c r="THQ361" s="45"/>
      <c r="THR361" s="45"/>
      <c r="THS361" s="45"/>
      <c r="THT361" s="45"/>
      <c r="THU361" s="45"/>
      <c r="THV361" s="45"/>
      <c r="THW361" s="45"/>
      <c r="THX361" s="45"/>
      <c r="THY361" s="45"/>
      <c r="THZ361" s="45"/>
      <c r="TIA361" s="45"/>
      <c r="TIB361" s="45"/>
      <c r="TIC361" s="45"/>
      <c r="TID361" s="45"/>
      <c r="TIE361" s="45"/>
      <c r="TIF361" s="45"/>
      <c r="TIG361" s="45"/>
      <c r="TIH361" s="45"/>
      <c r="TII361" s="45"/>
      <c r="TIJ361" s="45"/>
      <c r="TIK361" s="45"/>
      <c r="TIL361" s="45"/>
      <c r="TIM361" s="45"/>
      <c r="TIN361" s="45"/>
      <c r="TIO361" s="45"/>
      <c r="TIP361" s="45"/>
      <c r="TIQ361" s="45"/>
      <c r="TIR361" s="45"/>
      <c r="TIS361" s="45"/>
      <c r="TIT361" s="45"/>
      <c r="TIU361" s="45"/>
      <c r="TIV361" s="45"/>
      <c r="TIW361" s="45"/>
      <c r="TIX361" s="45"/>
      <c r="TIY361" s="45"/>
      <c r="TIZ361" s="45"/>
      <c r="TJA361" s="45"/>
      <c r="TJB361" s="45"/>
      <c r="TJC361" s="45"/>
      <c r="TJD361" s="45"/>
      <c r="TJE361" s="45"/>
      <c r="TJF361" s="45"/>
      <c r="TJG361" s="45"/>
      <c r="TJH361" s="45"/>
      <c r="TJI361" s="45"/>
      <c r="TJJ361" s="45"/>
      <c r="TJK361" s="45"/>
      <c r="TJL361" s="45"/>
      <c r="TJM361" s="45"/>
      <c r="TJN361" s="45"/>
      <c r="TJO361" s="45"/>
      <c r="TJP361" s="45"/>
      <c r="TJQ361" s="45"/>
      <c r="TJR361" s="45"/>
      <c r="TJS361" s="45"/>
      <c r="TJT361" s="45"/>
      <c r="TJU361" s="45"/>
      <c r="TJV361" s="45"/>
      <c r="TJW361" s="45"/>
      <c r="TJX361" s="45"/>
      <c r="TJY361" s="45"/>
      <c r="TJZ361" s="45"/>
      <c r="TKA361" s="45"/>
      <c r="TKB361" s="45"/>
      <c r="TKC361" s="45"/>
      <c r="TKD361" s="45"/>
      <c r="TKE361" s="45"/>
      <c r="TKF361" s="45"/>
      <c r="TKG361" s="45"/>
      <c r="TKH361" s="45"/>
      <c r="TKI361" s="45"/>
      <c r="TKJ361" s="45"/>
      <c r="TKK361" s="45"/>
      <c r="TKL361" s="45"/>
      <c r="TKM361" s="45"/>
      <c r="TKN361" s="45"/>
      <c r="TKO361" s="45"/>
      <c r="TKP361" s="45"/>
      <c r="TKQ361" s="45"/>
      <c r="TKR361" s="45"/>
      <c r="TKS361" s="45"/>
      <c r="TKT361" s="45"/>
      <c r="TKU361" s="45"/>
      <c r="TKV361" s="45"/>
      <c r="TKW361" s="45"/>
      <c r="TKX361" s="45"/>
      <c r="TKY361" s="45"/>
      <c r="TKZ361" s="45"/>
      <c r="TLA361" s="45"/>
      <c r="TLB361" s="45"/>
      <c r="TLC361" s="45"/>
      <c r="TLD361" s="45"/>
      <c r="TLE361" s="45"/>
      <c r="TLF361" s="45"/>
      <c r="TLG361" s="45"/>
      <c r="TLH361" s="45"/>
      <c r="TLI361" s="45"/>
      <c r="TLJ361" s="45"/>
      <c r="TLK361" s="45"/>
      <c r="TLL361" s="45"/>
      <c r="TLM361" s="45"/>
      <c r="TLN361" s="45"/>
      <c r="TLO361" s="45"/>
      <c r="TLP361" s="45"/>
      <c r="TLQ361" s="45"/>
      <c r="TLR361" s="45"/>
      <c r="TLS361" s="45"/>
      <c r="TLT361" s="45"/>
      <c r="TLU361" s="45"/>
      <c r="TLV361" s="45"/>
      <c r="TLW361" s="45"/>
      <c r="TLX361" s="45"/>
      <c r="TLY361" s="45"/>
      <c r="TLZ361" s="45"/>
      <c r="TMA361" s="45"/>
      <c r="TMB361" s="45"/>
      <c r="TMC361" s="45"/>
      <c r="TMD361" s="45"/>
      <c r="TME361" s="45"/>
      <c r="TMF361" s="45"/>
      <c r="TMG361" s="45"/>
      <c r="TMH361" s="45"/>
      <c r="TMI361" s="45"/>
      <c r="TMJ361" s="45"/>
      <c r="TMK361" s="45"/>
      <c r="TML361" s="45"/>
      <c r="TMM361" s="45"/>
      <c r="TMN361" s="45"/>
      <c r="TMO361" s="45"/>
      <c r="TMP361" s="45"/>
      <c r="TMQ361" s="45"/>
      <c r="TMR361" s="45"/>
      <c r="TMS361" s="45"/>
      <c r="TMT361" s="45"/>
      <c r="TMU361" s="45"/>
      <c r="TMV361" s="45"/>
      <c r="TMW361" s="45"/>
      <c r="TMX361" s="45"/>
      <c r="TMY361" s="45"/>
      <c r="TMZ361" s="45"/>
      <c r="TNA361" s="45"/>
      <c r="TNB361" s="45"/>
      <c r="TNC361" s="45"/>
      <c r="TND361" s="45"/>
      <c r="TNE361" s="45"/>
      <c r="TNF361" s="45"/>
      <c r="TNG361" s="45"/>
      <c r="TNH361" s="45"/>
      <c r="TNI361" s="45"/>
      <c r="TNJ361" s="45"/>
      <c r="TNK361" s="45"/>
      <c r="TNL361" s="45"/>
      <c r="TNM361" s="45"/>
      <c r="TNN361" s="45"/>
      <c r="TNO361" s="45"/>
      <c r="TNP361" s="45"/>
      <c r="TNQ361" s="45"/>
      <c r="TNR361" s="45"/>
      <c r="TNS361" s="45"/>
      <c r="TNT361" s="45"/>
      <c r="TNU361" s="45"/>
      <c r="TNV361" s="45"/>
      <c r="TNW361" s="45"/>
      <c r="TNX361" s="45"/>
      <c r="TNY361" s="45"/>
      <c r="TNZ361" s="45"/>
      <c r="TOA361" s="45"/>
      <c r="TOB361" s="45"/>
      <c r="TOC361" s="45"/>
      <c r="TOD361" s="45"/>
      <c r="TOE361" s="45"/>
      <c r="TOF361" s="45"/>
      <c r="TOG361" s="45"/>
      <c r="TOH361" s="45"/>
      <c r="TOI361" s="45"/>
      <c r="TOJ361" s="45"/>
      <c r="TOK361" s="45"/>
      <c r="TOL361" s="45"/>
      <c r="TOM361" s="45"/>
      <c r="TON361" s="45"/>
      <c r="TOO361" s="45"/>
      <c r="TOP361" s="45"/>
      <c r="TOQ361" s="45"/>
      <c r="TOR361" s="45"/>
      <c r="TOS361" s="45"/>
      <c r="TOT361" s="45"/>
      <c r="TOU361" s="45"/>
      <c r="TOV361" s="45"/>
      <c r="TOW361" s="45"/>
      <c r="TOX361" s="45"/>
      <c r="TOY361" s="45"/>
      <c r="TOZ361" s="45"/>
      <c r="TPA361" s="45"/>
      <c r="TPB361" s="45"/>
      <c r="TPC361" s="45"/>
      <c r="TPD361" s="45"/>
      <c r="TPE361" s="45"/>
      <c r="TPF361" s="45"/>
      <c r="TPG361" s="45"/>
      <c r="TPH361" s="45"/>
      <c r="TPI361" s="45"/>
      <c r="TPJ361" s="45"/>
      <c r="TPK361" s="45"/>
      <c r="TPL361" s="45"/>
      <c r="TPM361" s="45"/>
      <c r="TPN361" s="45"/>
      <c r="TPO361" s="45"/>
      <c r="TPP361" s="45"/>
      <c r="TPQ361" s="45"/>
      <c r="TPR361" s="45"/>
      <c r="TPS361" s="45"/>
      <c r="TPT361" s="45"/>
      <c r="TPU361" s="45"/>
      <c r="TPV361" s="45"/>
      <c r="TPW361" s="45"/>
      <c r="TPX361" s="45"/>
      <c r="TPY361" s="45"/>
      <c r="TPZ361" s="45"/>
      <c r="TQA361" s="45"/>
      <c r="TQB361" s="45"/>
      <c r="TQC361" s="45"/>
      <c r="TQD361" s="45"/>
      <c r="TQE361" s="45"/>
      <c r="TQF361" s="45"/>
      <c r="TQG361" s="45"/>
      <c r="TQH361" s="45"/>
      <c r="TQI361" s="45"/>
      <c r="TQJ361" s="45"/>
      <c r="TQK361" s="45"/>
      <c r="TQL361" s="45"/>
      <c r="TQM361" s="45"/>
      <c r="TQN361" s="45"/>
      <c r="TQO361" s="45"/>
      <c r="TQP361" s="45"/>
      <c r="TQQ361" s="45"/>
      <c r="TQR361" s="45"/>
      <c r="TQS361" s="45"/>
      <c r="TQT361" s="45"/>
      <c r="TQU361" s="45"/>
      <c r="TQV361" s="45"/>
      <c r="TQW361" s="45"/>
      <c r="TQX361" s="45"/>
      <c r="TQY361" s="45"/>
      <c r="TQZ361" s="45"/>
      <c r="TRA361" s="45"/>
      <c r="TRB361" s="45"/>
      <c r="TRC361" s="45"/>
      <c r="TRD361" s="45"/>
      <c r="TRE361" s="45"/>
      <c r="TRF361" s="45"/>
      <c r="TRG361" s="45"/>
      <c r="TRH361" s="45"/>
      <c r="TRI361" s="45"/>
      <c r="TRJ361" s="45"/>
      <c r="TRK361" s="45"/>
      <c r="TRL361" s="45"/>
      <c r="TRM361" s="45"/>
      <c r="TRN361" s="45"/>
      <c r="TRO361" s="45"/>
      <c r="TRP361" s="45"/>
      <c r="TRQ361" s="45"/>
      <c r="TRR361" s="45"/>
      <c r="TRS361" s="45"/>
      <c r="TRT361" s="45"/>
      <c r="TRU361" s="45"/>
      <c r="TRV361" s="45"/>
      <c r="TRW361" s="45"/>
      <c r="TRX361" s="45"/>
      <c r="TRY361" s="45"/>
      <c r="TRZ361" s="45"/>
      <c r="TSA361" s="45"/>
      <c r="TSB361" s="45"/>
      <c r="TSC361" s="45"/>
      <c r="TSD361" s="45"/>
      <c r="TSE361" s="45"/>
      <c r="TSF361" s="45"/>
      <c r="TSG361" s="45"/>
      <c r="TSH361" s="45"/>
      <c r="TSI361" s="45"/>
      <c r="TSJ361" s="45"/>
      <c r="TSK361" s="45"/>
      <c r="TSL361" s="45"/>
      <c r="TSM361" s="45"/>
      <c r="TSN361" s="45"/>
      <c r="TSO361" s="45"/>
      <c r="TSP361" s="45"/>
      <c r="TSQ361" s="45"/>
      <c r="TSR361" s="45"/>
      <c r="TSS361" s="45"/>
      <c r="TST361" s="45"/>
      <c r="TSU361" s="45"/>
      <c r="TSV361" s="45"/>
      <c r="TSW361" s="45"/>
      <c r="TSX361" s="45"/>
      <c r="TSY361" s="45"/>
      <c r="TSZ361" s="45"/>
      <c r="TTA361" s="45"/>
      <c r="TTB361" s="45"/>
      <c r="TTC361" s="45"/>
      <c r="TTD361" s="45"/>
      <c r="TTE361" s="45"/>
      <c r="TTF361" s="45"/>
      <c r="TTG361" s="45"/>
      <c r="TTH361" s="45"/>
      <c r="TTI361" s="45"/>
      <c r="TTJ361" s="45"/>
      <c r="TTK361" s="45"/>
      <c r="TTL361" s="45"/>
      <c r="TTM361" s="45"/>
      <c r="TTN361" s="45"/>
      <c r="TTO361" s="45"/>
      <c r="TTP361" s="45"/>
      <c r="TTQ361" s="45"/>
      <c r="TTR361" s="45"/>
      <c r="TTS361" s="45"/>
      <c r="TTT361" s="45"/>
      <c r="TTU361" s="45"/>
      <c r="TTV361" s="45"/>
      <c r="TTW361" s="45"/>
      <c r="TTX361" s="45"/>
      <c r="TTY361" s="45"/>
      <c r="TTZ361" s="45"/>
      <c r="TUA361" s="45"/>
      <c r="TUB361" s="45"/>
      <c r="TUC361" s="45"/>
      <c r="TUD361" s="45"/>
      <c r="TUE361" s="45"/>
      <c r="TUF361" s="45"/>
      <c r="TUG361" s="45"/>
      <c r="TUH361" s="45"/>
      <c r="TUI361" s="45"/>
      <c r="TUJ361" s="45"/>
      <c r="TUK361" s="45"/>
      <c r="TUL361" s="45"/>
      <c r="TUM361" s="45"/>
      <c r="TUN361" s="45"/>
      <c r="TUO361" s="45"/>
      <c r="TUP361" s="45"/>
      <c r="TUQ361" s="45"/>
      <c r="TUR361" s="45"/>
      <c r="TUS361" s="45"/>
      <c r="TUT361" s="45"/>
      <c r="TUU361" s="45"/>
      <c r="TUV361" s="45"/>
      <c r="TUW361" s="45"/>
      <c r="TUX361" s="45"/>
      <c r="TUY361" s="45"/>
      <c r="TUZ361" s="45"/>
      <c r="TVA361" s="45"/>
      <c r="TVB361" s="45"/>
      <c r="TVC361" s="45"/>
      <c r="TVD361" s="45"/>
      <c r="TVE361" s="45"/>
      <c r="TVF361" s="45"/>
      <c r="TVG361" s="45"/>
      <c r="TVH361" s="45"/>
      <c r="TVI361" s="45"/>
      <c r="TVJ361" s="45"/>
      <c r="TVK361" s="45"/>
      <c r="TVL361" s="45"/>
      <c r="TVM361" s="45"/>
      <c r="TVN361" s="45"/>
      <c r="TVO361" s="45"/>
      <c r="TVP361" s="45"/>
      <c r="TVQ361" s="45"/>
      <c r="TVR361" s="45"/>
      <c r="TVS361" s="45"/>
      <c r="TVT361" s="45"/>
      <c r="TVU361" s="45"/>
      <c r="TVV361" s="45"/>
      <c r="TVW361" s="45"/>
      <c r="TVX361" s="45"/>
      <c r="TVY361" s="45"/>
      <c r="TVZ361" s="45"/>
      <c r="TWA361" s="45"/>
      <c r="TWB361" s="45"/>
      <c r="TWC361" s="45"/>
      <c r="TWD361" s="45"/>
      <c r="TWE361" s="45"/>
      <c r="TWF361" s="45"/>
      <c r="TWG361" s="45"/>
      <c r="TWH361" s="45"/>
      <c r="TWI361" s="45"/>
      <c r="TWJ361" s="45"/>
      <c r="TWK361" s="45"/>
      <c r="TWL361" s="45"/>
      <c r="TWM361" s="45"/>
      <c r="TWN361" s="45"/>
      <c r="TWO361" s="45"/>
      <c r="TWP361" s="45"/>
      <c r="TWQ361" s="45"/>
      <c r="TWR361" s="45"/>
      <c r="TWS361" s="45"/>
      <c r="TWT361" s="45"/>
      <c r="TWU361" s="45"/>
      <c r="TWV361" s="45"/>
      <c r="TWW361" s="45"/>
      <c r="TWX361" s="45"/>
      <c r="TWY361" s="45"/>
      <c r="TWZ361" s="45"/>
      <c r="TXA361" s="45"/>
      <c r="TXB361" s="45"/>
      <c r="TXC361" s="45"/>
      <c r="TXD361" s="45"/>
      <c r="TXE361" s="45"/>
      <c r="TXF361" s="45"/>
      <c r="TXG361" s="45"/>
      <c r="TXH361" s="45"/>
      <c r="TXI361" s="45"/>
      <c r="TXJ361" s="45"/>
      <c r="TXK361" s="45"/>
      <c r="TXL361" s="45"/>
      <c r="TXM361" s="45"/>
      <c r="TXN361" s="45"/>
      <c r="TXO361" s="45"/>
      <c r="TXP361" s="45"/>
      <c r="TXQ361" s="45"/>
      <c r="TXR361" s="45"/>
      <c r="TXS361" s="45"/>
      <c r="TXT361" s="45"/>
      <c r="TXU361" s="45"/>
      <c r="TXV361" s="45"/>
      <c r="TXW361" s="45"/>
      <c r="TXX361" s="45"/>
      <c r="TXY361" s="45"/>
      <c r="TXZ361" s="45"/>
      <c r="TYA361" s="45"/>
      <c r="TYB361" s="45"/>
      <c r="TYC361" s="45"/>
      <c r="TYD361" s="45"/>
      <c r="TYE361" s="45"/>
      <c r="TYF361" s="45"/>
      <c r="TYG361" s="45"/>
      <c r="TYH361" s="45"/>
      <c r="TYI361" s="45"/>
      <c r="TYJ361" s="45"/>
      <c r="TYK361" s="45"/>
      <c r="TYL361" s="45"/>
      <c r="TYM361" s="45"/>
      <c r="TYN361" s="45"/>
      <c r="TYO361" s="45"/>
      <c r="TYP361" s="45"/>
      <c r="TYQ361" s="45"/>
      <c r="TYR361" s="45"/>
      <c r="TYS361" s="45"/>
      <c r="TYT361" s="45"/>
      <c r="TYU361" s="45"/>
      <c r="TYV361" s="45"/>
      <c r="TYW361" s="45"/>
      <c r="TYX361" s="45"/>
      <c r="TYY361" s="45"/>
      <c r="TYZ361" s="45"/>
      <c r="TZA361" s="45"/>
      <c r="TZB361" s="45"/>
      <c r="TZC361" s="45"/>
      <c r="TZD361" s="45"/>
      <c r="TZE361" s="45"/>
      <c r="TZF361" s="45"/>
      <c r="TZG361" s="45"/>
      <c r="TZH361" s="45"/>
      <c r="TZI361" s="45"/>
      <c r="TZJ361" s="45"/>
      <c r="TZK361" s="45"/>
      <c r="TZL361" s="45"/>
      <c r="TZM361" s="45"/>
      <c r="TZN361" s="45"/>
      <c r="TZO361" s="45"/>
      <c r="TZP361" s="45"/>
      <c r="TZQ361" s="45"/>
      <c r="TZR361" s="45"/>
      <c r="TZS361" s="45"/>
      <c r="TZT361" s="45"/>
      <c r="TZU361" s="45"/>
      <c r="TZV361" s="45"/>
      <c r="TZW361" s="45"/>
      <c r="TZX361" s="45"/>
      <c r="TZY361" s="45"/>
      <c r="TZZ361" s="45"/>
      <c r="UAA361" s="45"/>
      <c r="UAB361" s="45"/>
      <c r="UAC361" s="45"/>
      <c r="UAD361" s="45"/>
      <c r="UAE361" s="45"/>
      <c r="UAF361" s="45"/>
      <c r="UAG361" s="45"/>
      <c r="UAH361" s="45"/>
      <c r="UAI361" s="45"/>
      <c r="UAJ361" s="45"/>
      <c r="UAK361" s="45"/>
      <c r="UAL361" s="45"/>
      <c r="UAM361" s="45"/>
      <c r="UAN361" s="45"/>
      <c r="UAO361" s="45"/>
      <c r="UAP361" s="45"/>
      <c r="UAQ361" s="45"/>
      <c r="UAR361" s="45"/>
      <c r="UAS361" s="45"/>
      <c r="UAT361" s="45"/>
      <c r="UAU361" s="45"/>
      <c r="UAV361" s="45"/>
      <c r="UAW361" s="45"/>
      <c r="UAX361" s="45"/>
      <c r="UAY361" s="45"/>
      <c r="UAZ361" s="45"/>
      <c r="UBA361" s="45"/>
      <c r="UBB361" s="45"/>
      <c r="UBC361" s="45"/>
      <c r="UBD361" s="45"/>
      <c r="UBE361" s="45"/>
      <c r="UBF361" s="45"/>
      <c r="UBG361" s="45"/>
      <c r="UBH361" s="45"/>
      <c r="UBI361" s="45"/>
      <c r="UBJ361" s="45"/>
      <c r="UBK361" s="45"/>
      <c r="UBL361" s="45"/>
      <c r="UBM361" s="45"/>
      <c r="UBN361" s="45"/>
      <c r="UBO361" s="45"/>
      <c r="UBP361" s="45"/>
      <c r="UBQ361" s="45"/>
      <c r="UBR361" s="45"/>
      <c r="UBS361" s="45"/>
      <c r="UBT361" s="45"/>
      <c r="UBU361" s="45"/>
      <c r="UBV361" s="45"/>
      <c r="UBW361" s="45"/>
      <c r="UBX361" s="45"/>
      <c r="UBY361" s="45"/>
      <c r="UBZ361" s="45"/>
      <c r="UCA361" s="45"/>
      <c r="UCB361" s="45"/>
      <c r="UCC361" s="45"/>
      <c r="UCD361" s="45"/>
      <c r="UCE361" s="45"/>
      <c r="UCF361" s="45"/>
      <c r="UCG361" s="45"/>
      <c r="UCH361" s="45"/>
      <c r="UCI361" s="45"/>
      <c r="UCJ361" s="45"/>
      <c r="UCK361" s="45"/>
      <c r="UCL361" s="45"/>
      <c r="UCM361" s="45"/>
      <c r="UCN361" s="45"/>
      <c r="UCO361" s="45"/>
      <c r="UCP361" s="45"/>
      <c r="UCQ361" s="45"/>
      <c r="UCR361" s="45"/>
      <c r="UCS361" s="45"/>
      <c r="UCT361" s="45"/>
      <c r="UCU361" s="45"/>
      <c r="UCV361" s="45"/>
      <c r="UCW361" s="45"/>
      <c r="UCX361" s="45"/>
      <c r="UCY361" s="45"/>
      <c r="UCZ361" s="45"/>
      <c r="UDA361" s="45"/>
      <c r="UDB361" s="45"/>
      <c r="UDC361" s="45"/>
      <c r="UDD361" s="45"/>
      <c r="UDE361" s="45"/>
      <c r="UDF361" s="45"/>
      <c r="UDG361" s="45"/>
      <c r="UDH361" s="45"/>
      <c r="UDI361" s="45"/>
      <c r="UDJ361" s="45"/>
      <c r="UDK361" s="45"/>
      <c r="UDL361" s="45"/>
      <c r="UDM361" s="45"/>
      <c r="UDN361" s="45"/>
      <c r="UDO361" s="45"/>
      <c r="UDP361" s="45"/>
      <c r="UDQ361" s="45"/>
      <c r="UDR361" s="45"/>
      <c r="UDS361" s="45"/>
      <c r="UDT361" s="45"/>
      <c r="UDU361" s="45"/>
      <c r="UDV361" s="45"/>
      <c r="UDW361" s="45"/>
      <c r="UDX361" s="45"/>
      <c r="UDY361" s="45"/>
      <c r="UDZ361" s="45"/>
      <c r="UEA361" s="45"/>
      <c r="UEB361" s="45"/>
      <c r="UEC361" s="45"/>
      <c r="UED361" s="45"/>
      <c r="UEE361" s="45"/>
      <c r="UEF361" s="45"/>
      <c r="UEG361" s="45"/>
      <c r="UEH361" s="45"/>
      <c r="UEI361" s="45"/>
      <c r="UEJ361" s="45"/>
      <c r="UEK361" s="45"/>
      <c r="UEL361" s="45"/>
      <c r="UEM361" s="45"/>
      <c r="UEN361" s="45"/>
      <c r="UEO361" s="45"/>
      <c r="UEP361" s="45"/>
      <c r="UEQ361" s="45"/>
      <c r="UER361" s="45"/>
      <c r="UES361" s="45"/>
      <c r="UET361" s="45"/>
      <c r="UEU361" s="45"/>
      <c r="UEV361" s="45"/>
      <c r="UEW361" s="45"/>
      <c r="UEX361" s="45"/>
      <c r="UEY361" s="45"/>
      <c r="UEZ361" s="45"/>
      <c r="UFA361" s="45"/>
      <c r="UFB361" s="45"/>
      <c r="UFC361" s="45"/>
      <c r="UFD361" s="45"/>
      <c r="UFE361" s="45"/>
      <c r="UFF361" s="45"/>
      <c r="UFG361" s="45"/>
      <c r="UFH361" s="45"/>
      <c r="UFI361" s="45"/>
      <c r="UFJ361" s="45"/>
      <c r="UFK361" s="45"/>
      <c r="UFL361" s="45"/>
      <c r="UFM361" s="45"/>
      <c r="UFN361" s="45"/>
      <c r="UFO361" s="45"/>
      <c r="UFP361" s="45"/>
      <c r="UFQ361" s="45"/>
      <c r="UFR361" s="45"/>
      <c r="UFS361" s="45"/>
      <c r="UFT361" s="45"/>
      <c r="UFU361" s="45"/>
      <c r="UFV361" s="45"/>
      <c r="UFW361" s="45"/>
      <c r="UFX361" s="45"/>
      <c r="UFY361" s="45"/>
      <c r="UFZ361" s="45"/>
      <c r="UGA361" s="45"/>
      <c r="UGB361" s="45"/>
      <c r="UGC361" s="45"/>
      <c r="UGD361" s="45"/>
      <c r="UGE361" s="45"/>
      <c r="UGF361" s="45"/>
      <c r="UGG361" s="45"/>
      <c r="UGH361" s="45"/>
      <c r="UGI361" s="45"/>
      <c r="UGJ361" s="45"/>
      <c r="UGK361" s="45"/>
      <c r="UGL361" s="45"/>
      <c r="UGM361" s="45"/>
      <c r="UGN361" s="45"/>
      <c r="UGO361" s="45"/>
      <c r="UGP361" s="45"/>
      <c r="UGQ361" s="45"/>
      <c r="UGR361" s="45"/>
      <c r="UGS361" s="45"/>
      <c r="UGT361" s="45"/>
      <c r="UGU361" s="45"/>
      <c r="UGV361" s="45"/>
      <c r="UGW361" s="45"/>
      <c r="UGX361" s="45"/>
      <c r="UGY361" s="45"/>
      <c r="UGZ361" s="45"/>
      <c r="UHA361" s="45"/>
      <c r="UHB361" s="45"/>
      <c r="UHC361" s="45"/>
      <c r="UHD361" s="45"/>
      <c r="UHE361" s="45"/>
      <c r="UHF361" s="45"/>
      <c r="UHG361" s="45"/>
      <c r="UHH361" s="45"/>
      <c r="UHI361" s="45"/>
      <c r="UHJ361" s="45"/>
      <c r="UHK361" s="45"/>
      <c r="UHL361" s="45"/>
      <c r="UHM361" s="45"/>
      <c r="UHN361" s="45"/>
      <c r="UHO361" s="45"/>
      <c r="UHP361" s="45"/>
      <c r="UHQ361" s="45"/>
      <c r="UHR361" s="45"/>
      <c r="UHS361" s="45"/>
      <c r="UHT361" s="45"/>
      <c r="UHU361" s="45"/>
      <c r="UHV361" s="45"/>
      <c r="UHW361" s="45"/>
      <c r="UHX361" s="45"/>
      <c r="UHY361" s="45"/>
      <c r="UHZ361" s="45"/>
      <c r="UIA361" s="45"/>
      <c r="UIB361" s="45"/>
      <c r="UIC361" s="45"/>
      <c r="UID361" s="45"/>
      <c r="UIE361" s="45"/>
      <c r="UIF361" s="45"/>
      <c r="UIG361" s="45"/>
      <c r="UIH361" s="45"/>
      <c r="UII361" s="45"/>
      <c r="UIJ361" s="45"/>
      <c r="UIK361" s="45"/>
      <c r="UIL361" s="45"/>
      <c r="UIM361" s="45"/>
      <c r="UIN361" s="45"/>
      <c r="UIO361" s="45"/>
      <c r="UIP361" s="45"/>
      <c r="UIQ361" s="45"/>
      <c r="UIR361" s="45"/>
      <c r="UIS361" s="45"/>
      <c r="UIT361" s="45"/>
      <c r="UIU361" s="45"/>
      <c r="UIV361" s="45"/>
      <c r="UIW361" s="45"/>
      <c r="UIX361" s="45"/>
      <c r="UIY361" s="45"/>
      <c r="UIZ361" s="45"/>
      <c r="UJA361" s="45"/>
      <c r="UJB361" s="45"/>
      <c r="UJC361" s="45"/>
      <c r="UJD361" s="45"/>
      <c r="UJE361" s="45"/>
      <c r="UJF361" s="45"/>
      <c r="UJG361" s="45"/>
      <c r="UJH361" s="45"/>
      <c r="UJI361" s="45"/>
      <c r="UJJ361" s="45"/>
      <c r="UJK361" s="45"/>
      <c r="UJL361" s="45"/>
      <c r="UJM361" s="45"/>
      <c r="UJN361" s="45"/>
      <c r="UJO361" s="45"/>
      <c r="UJP361" s="45"/>
      <c r="UJQ361" s="45"/>
      <c r="UJR361" s="45"/>
      <c r="UJS361" s="45"/>
      <c r="UJT361" s="45"/>
      <c r="UJU361" s="45"/>
      <c r="UJV361" s="45"/>
      <c r="UJW361" s="45"/>
      <c r="UJX361" s="45"/>
      <c r="UJY361" s="45"/>
      <c r="UJZ361" s="45"/>
      <c r="UKA361" s="45"/>
      <c r="UKB361" s="45"/>
      <c r="UKC361" s="45"/>
      <c r="UKD361" s="45"/>
      <c r="UKE361" s="45"/>
      <c r="UKF361" s="45"/>
      <c r="UKG361" s="45"/>
      <c r="UKH361" s="45"/>
      <c r="UKI361" s="45"/>
      <c r="UKJ361" s="45"/>
      <c r="UKK361" s="45"/>
      <c r="UKL361" s="45"/>
      <c r="UKM361" s="45"/>
      <c r="UKN361" s="45"/>
      <c r="UKO361" s="45"/>
      <c r="UKP361" s="45"/>
      <c r="UKQ361" s="45"/>
      <c r="UKR361" s="45"/>
      <c r="UKS361" s="45"/>
      <c r="UKT361" s="45"/>
      <c r="UKU361" s="45"/>
      <c r="UKV361" s="45"/>
      <c r="UKW361" s="45"/>
      <c r="UKX361" s="45"/>
      <c r="UKY361" s="45"/>
      <c r="UKZ361" s="45"/>
      <c r="ULA361" s="45"/>
      <c r="ULB361" s="45"/>
      <c r="ULC361" s="45"/>
      <c r="ULD361" s="45"/>
      <c r="ULE361" s="45"/>
      <c r="ULF361" s="45"/>
      <c r="ULG361" s="45"/>
      <c r="ULH361" s="45"/>
      <c r="ULI361" s="45"/>
      <c r="ULJ361" s="45"/>
      <c r="ULK361" s="45"/>
      <c r="ULL361" s="45"/>
      <c r="ULM361" s="45"/>
      <c r="ULN361" s="45"/>
      <c r="ULO361" s="45"/>
      <c r="ULP361" s="45"/>
      <c r="ULQ361" s="45"/>
      <c r="ULR361" s="45"/>
      <c r="ULS361" s="45"/>
      <c r="ULT361" s="45"/>
      <c r="ULU361" s="45"/>
      <c r="ULV361" s="45"/>
      <c r="ULW361" s="45"/>
      <c r="ULX361" s="45"/>
      <c r="ULY361" s="45"/>
      <c r="ULZ361" s="45"/>
      <c r="UMA361" s="45"/>
      <c r="UMB361" s="45"/>
      <c r="UMC361" s="45"/>
      <c r="UMD361" s="45"/>
      <c r="UME361" s="45"/>
      <c r="UMF361" s="45"/>
      <c r="UMG361" s="45"/>
      <c r="UMH361" s="45"/>
      <c r="UMI361" s="45"/>
      <c r="UMJ361" s="45"/>
      <c r="UMK361" s="45"/>
      <c r="UML361" s="45"/>
      <c r="UMM361" s="45"/>
      <c r="UMN361" s="45"/>
      <c r="UMO361" s="45"/>
      <c r="UMP361" s="45"/>
      <c r="UMQ361" s="45"/>
      <c r="UMR361" s="45"/>
      <c r="UMS361" s="45"/>
      <c r="UMT361" s="45"/>
      <c r="UMU361" s="45"/>
      <c r="UMV361" s="45"/>
      <c r="UMW361" s="45"/>
      <c r="UMX361" s="45"/>
      <c r="UMY361" s="45"/>
      <c r="UMZ361" s="45"/>
      <c r="UNA361" s="45"/>
      <c r="UNB361" s="45"/>
      <c r="UNC361" s="45"/>
      <c r="UND361" s="45"/>
      <c r="UNE361" s="45"/>
      <c r="UNF361" s="45"/>
      <c r="UNG361" s="45"/>
      <c r="UNH361" s="45"/>
      <c r="UNI361" s="45"/>
      <c r="UNJ361" s="45"/>
      <c r="UNK361" s="45"/>
      <c r="UNL361" s="45"/>
      <c r="UNM361" s="45"/>
      <c r="UNN361" s="45"/>
      <c r="UNO361" s="45"/>
      <c r="UNP361" s="45"/>
      <c r="UNQ361" s="45"/>
      <c r="UNR361" s="45"/>
      <c r="UNS361" s="45"/>
      <c r="UNT361" s="45"/>
      <c r="UNU361" s="45"/>
      <c r="UNV361" s="45"/>
      <c r="UNW361" s="45"/>
      <c r="UNX361" s="45"/>
      <c r="UNY361" s="45"/>
      <c r="UNZ361" s="45"/>
      <c r="UOA361" s="45"/>
      <c r="UOB361" s="45"/>
      <c r="UOC361" s="45"/>
      <c r="UOD361" s="45"/>
      <c r="UOE361" s="45"/>
      <c r="UOF361" s="45"/>
      <c r="UOG361" s="45"/>
      <c r="UOH361" s="45"/>
      <c r="UOI361" s="45"/>
      <c r="UOJ361" s="45"/>
      <c r="UOK361" s="45"/>
      <c r="UOL361" s="45"/>
      <c r="UOM361" s="45"/>
      <c r="UON361" s="45"/>
      <c r="UOO361" s="45"/>
      <c r="UOP361" s="45"/>
      <c r="UOQ361" s="45"/>
      <c r="UOR361" s="45"/>
      <c r="UOS361" s="45"/>
      <c r="UOT361" s="45"/>
      <c r="UOU361" s="45"/>
      <c r="UOV361" s="45"/>
      <c r="UOW361" s="45"/>
      <c r="UOX361" s="45"/>
      <c r="UOY361" s="45"/>
      <c r="UOZ361" s="45"/>
      <c r="UPA361" s="45"/>
      <c r="UPB361" s="45"/>
      <c r="UPC361" s="45"/>
      <c r="UPD361" s="45"/>
      <c r="UPE361" s="45"/>
      <c r="UPF361" s="45"/>
      <c r="UPG361" s="45"/>
      <c r="UPH361" s="45"/>
      <c r="UPI361" s="45"/>
      <c r="UPJ361" s="45"/>
      <c r="UPK361" s="45"/>
      <c r="UPL361" s="45"/>
      <c r="UPM361" s="45"/>
      <c r="UPN361" s="45"/>
      <c r="UPO361" s="45"/>
      <c r="UPP361" s="45"/>
      <c r="UPQ361" s="45"/>
      <c r="UPR361" s="45"/>
      <c r="UPS361" s="45"/>
      <c r="UPT361" s="45"/>
      <c r="UPU361" s="45"/>
      <c r="UPV361" s="45"/>
      <c r="UPW361" s="45"/>
      <c r="UPX361" s="45"/>
      <c r="UPY361" s="45"/>
      <c r="UPZ361" s="45"/>
      <c r="UQA361" s="45"/>
      <c r="UQB361" s="45"/>
      <c r="UQC361" s="45"/>
      <c r="UQD361" s="45"/>
      <c r="UQE361" s="45"/>
      <c r="UQF361" s="45"/>
      <c r="UQG361" s="45"/>
      <c r="UQH361" s="45"/>
      <c r="UQI361" s="45"/>
      <c r="UQJ361" s="45"/>
      <c r="UQK361" s="45"/>
      <c r="UQL361" s="45"/>
      <c r="UQM361" s="45"/>
      <c r="UQN361" s="45"/>
      <c r="UQO361" s="45"/>
      <c r="UQP361" s="45"/>
      <c r="UQQ361" s="45"/>
      <c r="UQR361" s="45"/>
      <c r="UQS361" s="45"/>
      <c r="UQT361" s="45"/>
      <c r="UQU361" s="45"/>
      <c r="UQV361" s="45"/>
      <c r="UQW361" s="45"/>
      <c r="UQX361" s="45"/>
      <c r="UQY361" s="45"/>
      <c r="UQZ361" s="45"/>
      <c r="URA361" s="45"/>
      <c r="URB361" s="45"/>
      <c r="URC361" s="45"/>
      <c r="URD361" s="45"/>
      <c r="URE361" s="45"/>
      <c r="URF361" s="45"/>
      <c r="URG361" s="45"/>
      <c r="URH361" s="45"/>
      <c r="URI361" s="45"/>
      <c r="URJ361" s="45"/>
      <c r="URK361" s="45"/>
      <c r="URL361" s="45"/>
      <c r="URM361" s="45"/>
      <c r="URN361" s="45"/>
      <c r="URO361" s="45"/>
      <c r="URP361" s="45"/>
      <c r="URQ361" s="45"/>
      <c r="URR361" s="45"/>
      <c r="URS361" s="45"/>
      <c r="URT361" s="45"/>
      <c r="URU361" s="45"/>
      <c r="URV361" s="45"/>
      <c r="URW361" s="45"/>
      <c r="URX361" s="45"/>
      <c r="URY361" s="45"/>
      <c r="URZ361" s="45"/>
      <c r="USA361" s="45"/>
      <c r="USB361" s="45"/>
      <c r="USC361" s="45"/>
      <c r="USD361" s="45"/>
      <c r="USE361" s="45"/>
      <c r="USF361" s="45"/>
      <c r="USG361" s="45"/>
      <c r="USH361" s="45"/>
      <c r="USI361" s="45"/>
      <c r="USJ361" s="45"/>
      <c r="USK361" s="45"/>
      <c r="USL361" s="45"/>
      <c r="USM361" s="45"/>
      <c r="USN361" s="45"/>
      <c r="USO361" s="45"/>
      <c r="USP361" s="45"/>
      <c r="USQ361" s="45"/>
      <c r="USR361" s="45"/>
      <c r="USS361" s="45"/>
      <c r="UST361" s="45"/>
      <c r="USU361" s="45"/>
      <c r="USV361" s="45"/>
      <c r="USW361" s="45"/>
      <c r="USX361" s="45"/>
      <c r="USY361" s="45"/>
      <c r="USZ361" s="45"/>
      <c r="UTA361" s="45"/>
      <c r="UTB361" s="45"/>
      <c r="UTC361" s="45"/>
      <c r="UTD361" s="45"/>
      <c r="UTE361" s="45"/>
      <c r="UTF361" s="45"/>
      <c r="UTG361" s="45"/>
      <c r="UTH361" s="45"/>
      <c r="UTI361" s="45"/>
      <c r="UTJ361" s="45"/>
      <c r="UTK361" s="45"/>
      <c r="UTL361" s="45"/>
      <c r="UTM361" s="45"/>
      <c r="UTN361" s="45"/>
      <c r="UTO361" s="45"/>
      <c r="UTP361" s="45"/>
      <c r="UTQ361" s="45"/>
      <c r="UTR361" s="45"/>
      <c r="UTS361" s="45"/>
      <c r="UTT361" s="45"/>
      <c r="UTU361" s="45"/>
      <c r="UTV361" s="45"/>
      <c r="UTW361" s="45"/>
      <c r="UTX361" s="45"/>
      <c r="UTY361" s="45"/>
      <c r="UTZ361" s="45"/>
      <c r="UUA361" s="45"/>
      <c r="UUB361" s="45"/>
      <c r="UUC361" s="45"/>
      <c r="UUD361" s="45"/>
      <c r="UUE361" s="45"/>
      <c r="UUF361" s="45"/>
      <c r="UUG361" s="45"/>
      <c r="UUH361" s="45"/>
      <c r="UUI361" s="45"/>
      <c r="UUJ361" s="45"/>
      <c r="UUK361" s="45"/>
      <c r="UUL361" s="45"/>
      <c r="UUM361" s="45"/>
      <c r="UUN361" s="45"/>
      <c r="UUO361" s="45"/>
      <c r="UUP361" s="45"/>
      <c r="UUQ361" s="45"/>
      <c r="UUR361" s="45"/>
      <c r="UUS361" s="45"/>
      <c r="UUT361" s="45"/>
      <c r="UUU361" s="45"/>
      <c r="UUV361" s="45"/>
      <c r="UUW361" s="45"/>
      <c r="UUX361" s="45"/>
      <c r="UUY361" s="45"/>
      <c r="UUZ361" s="45"/>
      <c r="UVA361" s="45"/>
      <c r="UVB361" s="45"/>
      <c r="UVC361" s="45"/>
      <c r="UVD361" s="45"/>
      <c r="UVE361" s="45"/>
      <c r="UVF361" s="45"/>
      <c r="UVG361" s="45"/>
      <c r="UVH361" s="45"/>
      <c r="UVI361" s="45"/>
      <c r="UVJ361" s="45"/>
      <c r="UVK361" s="45"/>
      <c r="UVL361" s="45"/>
      <c r="UVM361" s="45"/>
      <c r="UVN361" s="45"/>
      <c r="UVO361" s="45"/>
      <c r="UVP361" s="45"/>
      <c r="UVQ361" s="45"/>
      <c r="UVR361" s="45"/>
      <c r="UVS361" s="45"/>
      <c r="UVT361" s="45"/>
      <c r="UVU361" s="45"/>
      <c r="UVV361" s="45"/>
      <c r="UVW361" s="45"/>
      <c r="UVX361" s="45"/>
      <c r="UVY361" s="45"/>
      <c r="UVZ361" s="45"/>
      <c r="UWA361" s="45"/>
      <c r="UWB361" s="45"/>
      <c r="UWC361" s="45"/>
      <c r="UWD361" s="45"/>
      <c r="UWE361" s="45"/>
      <c r="UWF361" s="45"/>
      <c r="UWG361" s="45"/>
      <c r="UWH361" s="45"/>
      <c r="UWI361" s="45"/>
      <c r="UWJ361" s="45"/>
      <c r="UWK361" s="45"/>
      <c r="UWL361" s="45"/>
      <c r="UWM361" s="45"/>
      <c r="UWN361" s="45"/>
      <c r="UWO361" s="45"/>
      <c r="UWP361" s="45"/>
      <c r="UWQ361" s="45"/>
      <c r="UWR361" s="45"/>
      <c r="UWS361" s="45"/>
      <c r="UWT361" s="45"/>
      <c r="UWU361" s="45"/>
      <c r="UWV361" s="45"/>
      <c r="UWW361" s="45"/>
      <c r="UWX361" s="45"/>
      <c r="UWY361" s="45"/>
      <c r="UWZ361" s="45"/>
      <c r="UXA361" s="45"/>
      <c r="UXB361" s="45"/>
      <c r="UXC361" s="45"/>
      <c r="UXD361" s="45"/>
      <c r="UXE361" s="45"/>
      <c r="UXF361" s="45"/>
      <c r="UXG361" s="45"/>
      <c r="UXH361" s="45"/>
      <c r="UXI361" s="45"/>
      <c r="UXJ361" s="45"/>
      <c r="UXK361" s="45"/>
      <c r="UXL361" s="45"/>
      <c r="UXM361" s="45"/>
      <c r="UXN361" s="45"/>
      <c r="UXO361" s="45"/>
      <c r="UXP361" s="45"/>
      <c r="UXQ361" s="45"/>
      <c r="UXR361" s="45"/>
      <c r="UXS361" s="45"/>
      <c r="UXT361" s="45"/>
      <c r="UXU361" s="45"/>
      <c r="UXV361" s="45"/>
      <c r="UXW361" s="45"/>
      <c r="UXX361" s="45"/>
      <c r="UXY361" s="45"/>
      <c r="UXZ361" s="45"/>
      <c r="UYA361" s="45"/>
      <c r="UYB361" s="45"/>
      <c r="UYC361" s="45"/>
      <c r="UYD361" s="45"/>
      <c r="UYE361" s="45"/>
      <c r="UYF361" s="45"/>
      <c r="UYG361" s="45"/>
      <c r="UYH361" s="45"/>
      <c r="UYI361" s="45"/>
      <c r="UYJ361" s="45"/>
      <c r="UYK361" s="45"/>
      <c r="UYL361" s="45"/>
      <c r="UYM361" s="45"/>
      <c r="UYN361" s="45"/>
      <c r="UYO361" s="45"/>
      <c r="UYP361" s="45"/>
      <c r="UYQ361" s="45"/>
      <c r="UYR361" s="45"/>
      <c r="UYS361" s="45"/>
      <c r="UYT361" s="45"/>
      <c r="UYU361" s="45"/>
      <c r="UYV361" s="45"/>
      <c r="UYW361" s="45"/>
      <c r="UYX361" s="45"/>
      <c r="UYY361" s="45"/>
      <c r="UYZ361" s="45"/>
      <c r="UZA361" s="45"/>
      <c r="UZB361" s="45"/>
      <c r="UZC361" s="45"/>
      <c r="UZD361" s="45"/>
      <c r="UZE361" s="45"/>
      <c r="UZF361" s="45"/>
      <c r="UZG361" s="45"/>
      <c r="UZH361" s="45"/>
      <c r="UZI361" s="45"/>
      <c r="UZJ361" s="45"/>
      <c r="UZK361" s="45"/>
      <c r="UZL361" s="45"/>
      <c r="UZM361" s="45"/>
      <c r="UZN361" s="45"/>
      <c r="UZO361" s="45"/>
      <c r="UZP361" s="45"/>
      <c r="UZQ361" s="45"/>
      <c r="UZR361" s="45"/>
      <c r="UZS361" s="45"/>
      <c r="UZT361" s="45"/>
      <c r="UZU361" s="45"/>
      <c r="UZV361" s="45"/>
      <c r="UZW361" s="45"/>
      <c r="UZX361" s="45"/>
      <c r="UZY361" s="45"/>
      <c r="UZZ361" s="45"/>
      <c r="VAA361" s="45"/>
      <c r="VAB361" s="45"/>
      <c r="VAC361" s="45"/>
      <c r="VAD361" s="45"/>
      <c r="VAE361" s="45"/>
      <c r="VAF361" s="45"/>
      <c r="VAG361" s="45"/>
      <c r="VAH361" s="45"/>
      <c r="VAI361" s="45"/>
      <c r="VAJ361" s="45"/>
      <c r="VAK361" s="45"/>
      <c r="VAL361" s="45"/>
      <c r="VAM361" s="45"/>
      <c r="VAN361" s="45"/>
      <c r="VAO361" s="45"/>
      <c r="VAP361" s="45"/>
      <c r="VAQ361" s="45"/>
      <c r="VAR361" s="45"/>
      <c r="VAS361" s="45"/>
      <c r="VAT361" s="45"/>
      <c r="VAU361" s="45"/>
      <c r="VAV361" s="45"/>
      <c r="VAW361" s="45"/>
      <c r="VAX361" s="45"/>
      <c r="VAY361" s="45"/>
      <c r="VAZ361" s="45"/>
      <c r="VBA361" s="45"/>
      <c r="VBB361" s="45"/>
      <c r="VBC361" s="45"/>
      <c r="VBD361" s="45"/>
      <c r="VBE361" s="45"/>
      <c r="VBF361" s="45"/>
      <c r="VBG361" s="45"/>
      <c r="VBH361" s="45"/>
      <c r="VBI361" s="45"/>
      <c r="VBJ361" s="45"/>
      <c r="VBK361" s="45"/>
      <c r="VBL361" s="45"/>
      <c r="VBM361" s="45"/>
      <c r="VBN361" s="45"/>
      <c r="VBO361" s="45"/>
      <c r="VBP361" s="45"/>
      <c r="VBQ361" s="45"/>
      <c r="VBR361" s="45"/>
      <c r="VBS361" s="45"/>
      <c r="VBT361" s="45"/>
      <c r="VBU361" s="45"/>
      <c r="VBV361" s="45"/>
      <c r="VBW361" s="45"/>
      <c r="VBX361" s="45"/>
      <c r="VBY361" s="45"/>
      <c r="VBZ361" s="45"/>
      <c r="VCA361" s="45"/>
      <c r="VCB361" s="45"/>
      <c r="VCC361" s="45"/>
      <c r="VCD361" s="45"/>
      <c r="VCE361" s="45"/>
      <c r="VCF361" s="45"/>
      <c r="VCG361" s="45"/>
      <c r="VCH361" s="45"/>
      <c r="VCI361" s="45"/>
      <c r="VCJ361" s="45"/>
      <c r="VCK361" s="45"/>
      <c r="VCL361" s="45"/>
      <c r="VCM361" s="45"/>
      <c r="VCN361" s="45"/>
      <c r="VCO361" s="45"/>
      <c r="VCP361" s="45"/>
      <c r="VCQ361" s="45"/>
      <c r="VCR361" s="45"/>
      <c r="VCS361" s="45"/>
      <c r="VCT361" s="45"/>
      <c r="VCU361" s="45"/>
      <c r="VCV361" s="45"/>
      <c r="VCW361" s="45"/>
      <c r="VCX361" s="45"/>
      <c r="VCY361" s="45"/>
      <c r="VCZ361" s="45"/>
      <c r="VDA361" s="45"/>
      <c r="VDB361" s="45"/>
      <c r="VDC361" s="45"/>
      <c r="VDD361" s="45"/>
      <c r="VDE361" s="45"/>
      <c r="VDF361" s="45"/>
      <c r="VDG361" s="45"/>
      <c r="VDH361" s="45"/>
      <c r="VDI361" s="45"/>
      <c r="VDJ361" s="45"/>
      <c r="VDK361" s="45"/>
      <c r="VDL361" s="45"/>
      <c r="VDM361" s="45"/>
      <c r="VDN361" s="45"/>
      <c r="VDO361" s="45"/>
      <c r="VDP361" s="45"/>
      <c r="VDQ361" s="45"/>
      <c r="VDR361" s="45"/>
      <c r="VDS361" s="45"/>
      <c r="VDT361" s="45"/>
      <c r="VDU361" s="45"/>
      <c r="VDV361" s="45"/>
      <c r="VDW361" s="45"/>
      <c r="VDX361" s="45"/>
      <c r="VDY361" s="45"/>
      <c r="VDZ361" s="45"/>
      <c r="VEA361" s="45"/>
      <c r="VEB361" s="45"/>
      <c r="VEC361" s="45"/>
      <c r="VED361" s="45"/>
      <c r="VEE361" s="45"/>
      <c r="VEF361" s="45"/>
      <c r="VEG361" s="45"/>
      <c r="VEH361" s="45"/>
      <c r="VEI361" s="45"/>
      <c r="VEJ361" s="45"/>
      <c r="VEK361" s="45"/>
      <c r="VEL361" s="45"/>
      <c r="VEM361" s="45"/>
      <c r="VEN361" s="45"/>
      <c r="VEO361" s="45"/>
      <c r="VEP361" s="45"/>
      <c r="VEQ361" s="45"/>
      <c r="VER361" s="45"/>
      <c r="VES361" s="45"/>
      <c r="VET361" s="45"/>
      <c r="VEU361" s="45"/>
      <c r="VEV361" s="45"/>
      <c r="VEW361" s="45"/>
      <c r="VEX361" s="45"/>
      <c r="VEY361" s="45"/>
      <c r="VEZ361" s="45"/>
      <c r="VFA361" s="45"/>
      <c r="VFB361" s="45"/>
      <c r="VFC361" s="45"/>
      <c r="VFD361" s="45"/>
      <c r="VFE361" s="45"/>
      <c r="VFF361" s="45"/>
      <c r="VFG361" s="45"/>
      <c r="VFH361" s="45"/>
      <c r="VFI361" s="45"/>
      <c r="VFJ361" s="45"/>
      <c r="VFK361" s="45"/>
      <c r="VFL361" s="45"/>
      <c r="VFM361" s="45"/>
      <c r="VFN361" s="45"/>
      <c r="VFO361" s="45"/>
      <c r="VFP361" s="45"/>
      <c r="VFQ361" s="45"/>
      <c r="VFR361" s="45"/>
      <c r="VFS361" s="45"/>
      <c r="VFT361" s="45"/>
      <c r="VFU361" s="45"/>
      <c r="VFV361" s="45"/>
      <c r="VFW361" s="45"/>
      <c r="VFX361" s="45"/>
      <c r="VFY361" s="45"/>
      <c r="VFZ361" s="45"/>
      <c r="VGA361" s="45"/>
      <c r="VGB361" s="45"/>
      <c r="VGC361" s="45"/>
      <c r="VGD361" s="45"/>
      <c r="VGE361" s="45"/>
      <c r="VGF361" s="45"/>
      <c r="VGG361" s="45"/>
      <c r="VGH361" s="45"/>
      <c r="VGI361" s="45"/>
      <c r="VGJ361" s="45"/>
      <c r="VGK361" s="45"/>
      <c r="VGL361" s="45"/>
      <c r="VGM361" s="45"/>
      <c r="VGN361" s="45"/>
      <c r="VGO361" s="45"/>
      <c r="VGP361" s="45"/>
      <c r="VGQ361" s="45"/>
      <c r="VGR361" s="45"/>
      <c r="VGS361" s="45"/>
      <c r="VGT361" s="45"/>
      <c r="VGU361" s="45"/>
      <c r="VGV361" s="45"/>
      <c r="VGW361" s="45"/>
      <c r="VGX361" s="45"/>
      <c r="VGY361" s="45"/>
      <c r="VGZ361" s="45"/>
      <c r="VHA361" s="45"/>
      <c r="VHB361" s="45"/>
      <c r="VHC361" s="45"/>
      <c r="VHD361" s="45"/>
      <c r="VHE361" s="45"/>
      <c r="VHF361" s="45"/>
      <c r="VHG361" s="45"/>
      <c r="VHH361" s="45"/>
      <c r="VHI361" s="45"/>
      <c r="VHJ361" s="45"/>
      <c r="VHK361" s="45"/>
      <c r="VHL361" s="45"/>
      <c r="VHM361" s="45"/>
      <c r="VHN361" s="45"/>
      <c r="VHO361" s="45"/>
      <c r="VHP361" s="45"/>
      <c r="VHQ361" s="45"/>
      <c r="VHR361" s="45"/>
      <c r="VHS361" s="45"/>
      <c r="VHT361" s="45"/>
      <c r="VHU361" s="45"/>
      <c r="VHV361" s="45"/>
      <c r="VHW361" s="45"/>
      <c r="VHX361" s="45"/>
      <c r="VHY361" s="45"/>
      <c r="VHZ361" s="45"/>
      <c r="VIA361" s="45"/>
      <c r="VIB361" s="45"/>
      <c r="VIC361" s="45"/>
      <c r="VID361" s="45"/>
      <c r="VIE361" s="45"/>
      <c r="VIF361" s="45"/>
      <c r="VIG361" s="45"/>
      <c r="VIH361" s="45"/>
      <c r="VII361" s="45"/>
      <c r="VIJ361" s="45"/>
      <c r="VIK361" s="45"/>
      <c r="VIL361" s="45"/>
      <c r="VIM361" s="45"/>
      <c r="VIN361" s="45"/>
      <c r="VIO361" s="45"/>
      <c r="VIP361" s="45"/>
      <c r="VIQ361" s="45"/>
      <c r="VIR361" s="45"/>
      <c r="VIS361" s="45"/>
      <c r="VIT361" s="45"/>
      <c r="VIU361" s="45"/>
      <c r="VIV361" s="45"/>
      <c r="VIW361" s="45"/>
      <c r="VIX361" s="45"/>
      <c r="VIY361" s="45"/>
      <c r="VIZ361" s="45"/>
      <c r="VJA361" s="45"/>
      <c r="VJB361" s="45"/>
      <c r="VJC361" s="45"/>
      <c r="VJD361" s="45"/>
      <c r="VJE361" s="45"/>
      <c r="VJF361" s="45"/>
      <c r="VJG361" s="45"/>
      <c r="VJH361" s="45"/>
      <c r="VJI361" s="45"/>
      <c r="VJJ361" s="45"/>
      <c r="VJK361" s="45"/>
      <c r="VJL361" s="45"/>
      <c r="VJM361" s="45"/>
      <c r="VJN361" s="45"/>
      <c r="VJO361" s="45"/>
      <c r="VJP361" s="45"/>
      <c r="VJQ361" s="45"/>
      <c r="VJR361" s="45"/>
      <c r="VJS361" s="45"/>
      <c r="VJT361" s="45"/>
      <c r="VJU361" s="45"/>
      <c r="VJV361" s="45"/>
      <c r="VJW361" s="45"/>
      <c r="VJX361" s="45"/>
      <c r="VJY361" s="45"/>
      <c r="VJZ361" s="45"/>
      <c r="VKA361" s="45"/>
      <c r="VKB361" s="45"/>
      <c r="VKC361" s="45"/>
      <c r="VKD361" s="45"/>
      <c r="VKE361" s="45"/>
      <c r="VKF361" s="45"/>
      <c r="VKG361" s="45"/>
      <c r="VKH361" s="45"/>
      <c r="VKI361" s="45"/>
      <c r="VKJ361" s="45"/>
      <c r="VKK361" s="45"/>
      <c r="VKL361" s="45"/>
      <c r="VKM361" s="45"/>
      <c r="VKN361" s="45"/>
      <c r="VKO361" s="45"/>
      <c r="VKP361" s="45"/>
      <c r="VKQ361" s="45"/>
      <c r="VKR361" s="45"/>
      <c r="VKS361" s="45"/>
      <c r="VKT361" s="45"/>
      <c r="VKU361" s="45"/>
      <c r="VKV361" s="45"/>
      <c r="VKW361" s="45"/>
      <c r="VKX361" s="45"/>
      <c r="VKY361" s="45"/>
      <c r="VKZ361" s="45"/>
      <c r="VLA361" s="45"/>
      <c r="VLB361" s="45"/>
      <c r="VLC361" s="45"/>
      <c r="VLD361" s="45"/>
      <c r="VLE361" s="45"/>
      <c r="VLF361" s="45"/>
      <c r="VLG361" s="45"/>
      <c r="VLH361" s="45"/>
      <c r="VLI361" s="45"/>
      <c r="VLJ361" s="45"/>
      <c r="VLK361" s="45"/>
      <c r="VLL361" s="45"/>
      <c r="VLM361" s="45"/>
      <c r="VLN361" s="45"/>
      <c r="VLO361" s="45"/>
      <c r="VLP361" s="45"/>
      <c r="VLQ361" s="45"/>
      <c r="VLR361" s="45"/>
      <c r="VLS361" s="45"/>
      <c r="VLT361" s="45"/>
      <c r="VLU361" s="45"/>
      <c r="VLV361" s="45"/>
      <c r="VLW361" s="45"/>
      <c r="VLX361" s="45"/>
      <c r="VLY361" s="45"/>
      <c r="VLZ361" s="45"/>
      <c r="VMA361" s="45"/>
      <c r="VMB361" s="45"/>
      <c r="VMC361" s="45"/>
      <c r="VMD361" s="45"/>
      <c r="VME361" s="45"/>
      <c r="VMF361" s="45"/>
      <c r="VMG361" s="45"/>
      <c r="VMH361" s="45"/>
      <c r="VMI361" s="45"/>
      <c r="VMJ361" s="45"/>
      <c r="VMK361" s="45"/>
      <c r="VML361" s="45"/>
      <c r="VMM361" s="45"/>
      <c r="VMN361" s="45"/>
      <c r="VMO361" s="45"/>
      <c r="VMP361" s="45"/>
      <c r="VMQ361" s="45"/>
      <c r="VMR361" s="45"/>
      <c r="VMS361" s="45"/>
      <c r="VMT361" s="45"/>
      <c r="VMU361" s="45"/>
      <c r="VMV361" s="45"/>
      <c r="VMW361" s="45"/>
      <c r="VMX361" s="45"/>
      <c r="VMY361" s="45"/>
      <c r="VMZ361" s="45"/>
      <c r="VNA361" s="45"/>
      <c r="VNB361" s="45"/>
      <c r="VNC361" s="45"/>
      <c r="VND361" s="45"/>
      <c r="VNE361" s="45"/>
      <c r="VNF361" s="45"/>
      <c r="VNG361" s="45"/>
      <c r="VNH361" s="45"/>
      <c r="VNI361" s="45"/>
      <c r="VNJ361" s="45"/>
      <c r="VNK361" s="45"/>
      <c r="VNL361" s="45"/>
      <c r="VNM361" s="45"/>
      <c r="VNN361" s="45"/>
      <c r="VNO361" s="45"/>
      <c r="VNP361" s="45"/>
      <c r="VNQ361" s="45"/>
      <c r="VNR361" s="45"/>
      <c r="VNS361" s="45"/>
      <c r="VNT361" s="45"/>
      <c r="VNU361" s="45"/>
      <c r="VNV361" s="45"/>
      <c r="VNW361" s="45"/>
      <c r="VNX361" s="45"/>
      <c r="VNY361" s="45"/>
      <c r="VNZ361" s="45"/>
      <c r="VOA361" s="45"/>
      <c r="VOB361" s="45"/>
      <c r="VOC361" s="45"/>
      <c r="VOD361" s="45"/>
      <c r="VOE361" s="45"/>
      <c r="VOF361" s="45"/>
      <c r="VOG361" s="45"/>
      <c r="VOH361" s="45"/>
      <c r="VOI361" s="45"/>
      <c r="VOJ361" s="45"/>
      <c r="VOK361" s="45"/>
      <c r="VOL361" s="45"/>
      <c r="VOM361" s="45"/>
      <c r="VON361" s="45"/>
      <c r="VOO361" s="45"/>
      <c r="VOP361" s="45"/>
      <c r="VOQ361" s="45"/>
      <c r="VOR361" s="45"/>
      <c r="VOS361" s="45"/>
      <c r="VOT361" s="45"/>
      <c r="VOU361" s="45"/>
      <c r="VOV361" s="45"/>
      <c r="VOW361" s="45"/>
      <c r="VOX361" s="45"/>
      <c r="VOY361" s="45"/>
      <c r="VOZ361" s="45"/>
      <c r="VPA361" s="45"/>
      <c r="VPB361" s="45"/>
      <c r="VPC361" s="45"/>
      <c r="VPD361" s="45"/>
      <c r="VPE361" s="45"/>
      <c r="VPF361" s="45"/>
      <c r="VPG361" s="45"/>
      <c r="VPH361" s="45"/>
      <c r="VPI361" s="45"/>
      <c r="VPJ361" s="45"/>
      <c r="VPK361" s="45"/>
      <c r="VPL361" s="45"/>
      <c r="VPM361" s="45"/>
      <c r="VPN361" s="45"/>
      <c r="VPO361" s="45"/>
      <c r="VPP361" s="45"/>
      <c r="VPQ361" s="45"/>
      <c r="VPR361" s="45"/>
      <c r="VPS361" s="45"/>
      <c r="VPT361" s="45"/>
      <c r="VPU361" s="45"/>
      <c r="VPV361" s="45"/>
      <c r="VPW361" s="45"/>
      <c r="VPX361" s="45"/>
      <c r="VPY361" s="45"/>
      <c r="VPZ361" s="45"/>
      <c r="VQA361" s="45"/>
      <c r="VQB361" s="45"/>
      <c r="VQC361" s="45"/>
      <c r="VQD361" s="45"/>
      <c r="VQE361" s="45"/>
      <c r="VQF361" s="45"/>
      <c r="VQG361" s="45"/>
      <c r="VQH361" s="45"/>
      <c r="VQI361" s="45"/>
      <c r="VQJ361" s="45"/>
      <c r="VQK361" s="45"/>
      <c r="VQL361" s="45"/>
      <c r="VQM361" s="45"/>
      <c r="VQN361" s="45"/>
      <c r="VQO361" s="45"/>
      <c r="VQP361" s="45"/>
      <c r="VQQ361" s="45"/>
      <c r="VQR361" s="45"/>
      <c r="VQS361" s="45"/>
      <c r="VQT361" s="45"/>
      <c r="VQU361" s="45"/>
      <c r="VQV361" s="45"/>
      <c r="VQW361" s="45"/>
      <c r="VQX361" s="45"/>
      <c r="VQY361" s="45"/>
      <c r="VQZ361" s="45"/>
      <c r="VRA361" s="45"/>
      <c r="VRB361" s="45"/>
      <c r="VRC361" s="45"/>
      <c r="VRD361" s="45"/>
      <c r="VRE361" s="45"/>
      <c r="VRF361" s="45"/>
      <c r="VRG361" s="45"/>
      <c r="VRH361" s="45"/>
      <c r="VRI361" s="45"/>
      <c r="VRJ361" s="45"/>
      <c r="VRK361" s="45"/>
      <c r="VRL361" s="45"/>
      <c r="VRM361" s="45"/>
      <c r="VRN361" s="45"/>
      <c r="VRO361" s="45"/>
      <c r="VRP361" s="45"/>
      <c r="VRQ361" s="45"/>
      <c r="VRR361" s="45"/>
      <c r="VRS361" s="45"/>
      <c r="VRT361" s="45"/>
      <c r="VRU361" s="45"/>
      <c r="VRV361" s="45"/>
      <c r="VRW361" s="45"/>
      <c r="VRX361" s="45"/>
      <c r="VRY361" s="45"/>
      <c r="VRZ361" s="45"/>
      <c r="VSA361" s="45"/>
      <c r="VSB361" s="45"/>
      <c r="VSC361" s="45"/>
      <c r="VSD361" s="45"/>
      <c r="VSE361" s="45"/>
      <c r="VSF361" s="45"/>
      <c r="VSG361" s="45"/>
      <c r="VSH361" s="45"/>
      <c r="VSI361" s="45"/>
      <c r="VSJ361" s="45"/>
      <c r="VSK361" s="45"/>
      <c r="VSL361" s="45"/>
      <c r="VSM361" s="45"/>
      <c r="VSN361" s="45"/>
      <c r="VSO361" s="45"/>
      <c r="VSP361" s="45"/>
      <c r="VSQ361" s="45"/>
      <c r="VSR361" s="45"/>
      <c r="VSS361" s="45"/>
      <c r="VST361" s="45"/>
      <c r="VSU361" s="45"/>
      <c r="VSV361" s="45"/>
      <c r="VSW361" s="45"/>
      <c r="VSX361" s="45"/>
      <c r="VSY361" s="45"/>
      <c r="VSZ361" s="45"/>
      <c r="VTA361" s="45"/>
      <c r="VTB361" s="45"/>
      <c r="VTC361" s="45"/>
      <c r="VTD361" s="45"/>
      <c r="VTE361" s="45"/>
      <c r="VTF361" s="45"/>
      <c r="VTG361" s="45"/>
      <c r="VTH361" s="45"/>
      <c r="VTI361" s="45"/>
      <c r="VTJ361" s="45"/>
      <c r="VTK361" s="45"/>
      <c r="VTL361" s="45"/>
      <c r="VTM361" s="45"/>
      <c r="VTN361" s="45"/>
      <c r="VTO361" s="45"/>
      <c r="VTP361" s="45"/>
      <c r="VTQ361" s="45"/>
      <c r="VTR361" s="45"/>
      <c r="VTS361" s="45"/>
      <c r="VTT361" s="45"/>
      <c r="VTU361" s="45"/>
      <c r="VTV361" s="45"/>
      <c r="VTW361" s="45"/>
      <c r="VTX361" s="45"/>
      <c r="VTY361" s="45"/>
      <c r="VTZ361" s="45"/>
      <c r="VUA361" s="45"/>
      <c r="VUB361" s="45"/>
      <c r="VUC361" s="45"/>
      <c r="VUD361" s="45"/>
      <c r="VUE361" s="45"/>
      <c r="VUF361" s="45"/>
      <c r="VUG361" s="45"/>
      <c r="VUH361" s="45"/>
      <c r="VUI361" s="45"/>
      <c r="VUJ361" s="45"/>
      <c r="VUK361" s="45"/>
      <c r="VUL361" s="45"/>
      <c r="VUM361" s="45"/>
      <c r="VUN361" s="45"/>
      <c r="VUO361" s="45"/>
      <c r="VUP361" s="45"/>
      <c r="VUQ361" s="45"/>
      <c r="VUR361" s="45"/>
      <c r="VUS361" s="45"/>
      <c r="VUT361" s="45"/>
      <c r="VUU361" s="45"/>
      <c r="VUV361" s="45"/>
      <c r="VUW361" s="45"/>
      <c r="VUX361" s="45"/>
      <c r="VUY361" s="45"/>
      <c r="VUZ361" s="45"/>
      <c r="VVA361" s="45"/>
      <c r="VVB361" s="45"/>
      <c r="VVC361" s="45"/>
      <c r="VVD361" s="45"/>
      <c r="VVE361" s="45"/>
      <c r="VVF361" s="45"/>
      <c r="VVG361" s="45"/>
      <c r="VVH361" s="45"/>
      <c r="VVI361" s="45"/>
      <c r="VVJ361" s="45"/>
      <c r="VVK361" s="45"/>
      <c r="VVL361" s="45"/>
      <c r="VVM361" s="45"/>
      <c r="VVN361" s="45"/>
      <c r="VVO361" s="45"/>
      <c r="VVP361" s="45"/>
      <c r="VVQ361" s="45"/>
      <c r="VVR361" s="45"/>
      <c r="VVS361" s="45"/>
      <c r="VVT361" s="45"/>
      <c r="VVU361" s="45"/>
      <c r="VVV361" s="45"/>
      <c r="VVW361" s="45"/>
      <c r="VVX361" s="45"/>
      <c r="VVY361" s="45"/>
      <c r="VVZ361" s="45"/>
      <c r="VWA361" s="45"/>
      <c r="VWB361" s="45"/>
      <c r="VWC361" s="45"/>
      <c r="VWD361" s="45"/>
      <c r="VWE361" s="45"/>
      <c r="VWF361" s="45"/>
      <c r="VWG361" s="45"/>
      <c r="VWH361" s="45"/>
      <c r="VWI361" s="45"/>
      <c r="VWJ361" s="45"/>
      <c r="VWK361" s="45"/>
      <c r="VWL361" s="45"/>
      <c r="VWM361" s="45"/>
      <c r="VWN361" s="45"/>
      <c r="VWO361" s="45"/>
      <c r="VWP361" s="45"/>
      <c r="VWQ361" s="45"/>
      <c r="VWR361" s="45"/>
      <c r="VWS361" s="45"/>
      <c r="VWT361" s="45"/>
      <c r="VWU361" s="45"/>
      <c r="VWV361" s="45"/>
      <c r="VWW361" s="45"/>
      <c r="VWX361" s="45"/>
      <c r="VWY361" s="45"/>
      <c r="VWZ361" s="45"/>
      <c r="VXA361" s="45"/>
      <c r="VXB361" s="45"/>
      <c r="VXC361" s="45"/>
      <c r="VXD361" s="45"/>
      <c r="VXE361" s="45"/>
      <c r="VXF361" s="45"/>
      <c r="VXG361" s="45"/>
      <c r="VXH361" s="45"/>
      <c r="VXI361" s="45"/>
      <c r="VXJ361" s="45"/>
      <c r="VXK361" s="45"/>
      <c r="VXL361" s="45"/>
      <c r="VXM361" s="45"/>
      <c r="VXN361" s="45"/>
      <c r="VXO361" s="45"/>
      <c r="VXP361" s="45"/>
      <c r="VXQ361" s="45"/>
      <c r="VXR361" s="45"/>
      <c r="VXS361" s="45"/>
      <c r="VXT361" s="45"/>
      <c r="VXU361" s="45"/>
      <c r="VXV361" s="45"/>
      <c r="VXW361" s="45"/>
      <c r="VXX361" s="45"/>
      <c r="VXY361" s="45"/>
      <c r="VXZ361" s="45"/>
      <c r="VYA361" s="45"/>
      <c r="VYB361" s="45"/>
      <c r="VYC361" s="45"/>
      <c r="VYD361" s="45"/>
      <c r="VYE361" s="45"/>
      <c r="VYF361" s="45"/>
      <c r="VYG361" s="45"/>
      <c r="VYH361" s="45"/>
      <c r="VYI361" s="45"/>
      <c r="VYJ361" s="45"/>
      <c r="VYK361" s="45"/>
      <c r="VYL361" s="45"/>
      <c r="VYM361" s="45"/>
      <c r="VYN361" s="45"/>
      <c r="VYO361" s="45"/>
      <c r="VYP361" s="45"/>
      <c r="VYQ361" s="45"/>
      <c r="VYR361" s="45"/>
      <c r="VYS361" s="45"/>
      <c r="VYT361" s="45"/>
      <c r="VYU361" s="45"/>
      <c r="VYV361" s="45"/>
      <c r="VYW361" s="45"/>
      <c r="VYX361" s="45"/>
      <c r="VYY361" s="45"/>
      <c r="VYZ361" s="45"/>
      <c r="VZA361" s="45"/>
      <c r="VZB361" s="45"/>
      <c r="VZC361" s="45"/>
      <c r="VZD361" s="45"/>
      <c r="VZE361" s="45"/>
      <c r="VZF361" s="45"/>
      <c r="VZG361" s="45"/>
      <c r="VZH361" s="45"/>
      <c r="VZI361" s="45"/>
      <c r="VZJ361" s="45"/>
      <c r="VZK361" s="45"/>
      <c r="VZL361" s="45"/>
      <c r="VZM361" s="45"/>
      <c r="VZN361" s="45"/>
      <c r="VZO361" s="45"/>
      <c r="VZP361" s="45"/>
      <c r="VZQ361" s="45"/>
      <c r="VZR361" s="45"/>
      <c r="VZS361" s="45"/>
      <c r="VZT361" s="45"/>
      <c r="VZU361" s="45"/>
      <c r="VZV361" s="45"/>
      <c r="VZW361" s="45"/>
      <c r="VZX361" s="45"/>
      <c r="VZY361" s="45"/>
      <c r="VZZ361" s="45"/>
      <c r="WAA361" s="45"/>
      <c r="WAB361" s="45"/>
      <c r="WAC361" s="45"/>
      <c r="WAD361" s="45"/>
      <c r="WAE361" s="45"/>
      <c r="WAF361" s="45"/>
      <c r="WAG361" s="45"/>
      <c r="WAH361" s="45"/>
      <c r="WAI361" s="45"/>
      <c r="WAJ361" s="45"/>
      <c r="WAK361" s="45"/>
      <c r="WAL361" s="45"/>
      <c r="WAM361" s="45"/>
      <c r="WAN361" s="45"/>
      <c r="WAO361" s="45"/>
      <c r="WAP361" s="45"/>
      <c r="WAQ361" s="45"/>
      <c r="WAR361" s="45"/>
      <c r="WAS361" s="45"/>
      <c r="WAT361" s="45"/>
      <c r="WAU361" s="45"/>
      <c r="WAV361" s="45"/>
      <c r="WAW361" s="45"/>
      <c r="WAX361" s="45"/>
      <c r="WAY361" s="45"/>
      <c r="WAZ361" s="45"/>
      <c r="WBA361" s="45"/>
      <c r="WBB361" s="45"/>
      <c r="WBC361" s="45"/>
      <c r="WBD361" s="45"/>
      <c r="WBE361" s="45"/>
      <c r="WBF361" s="45"/>
      <c r="WBG361" s="45"/>
      <c r="WBH361" s="45"/>
      <c r="WBI361" s="45"/>
      <c r="WBJ361" s="45"/>
      <c r="WBK361" s="45"/>
      <c r="WBL361" s="45"/>
      <c r="WBM361" s="45"/>
      <c r="WBN361" s="45"/>
      <c r="WBO361" s="45"/>
      <c r="WBP361" s="45"/>
      <c r="WBQ361" s="45"/>
      <c r="WBR361" s="45"/>
      <c r="WBS361" s="45"/>
      <c r="WBT361" s="45"/>
      <c r="WBU361" s="45"/>
      <c r="WBV361" s="45"/>
      <c r="WBW361" s="45"/>
      <c r="WBX361" s="45"/>
      <c r="WBY361" s="45"/>
      <c r="WBZ361" s="45"/>
      <c r="WCA361" s="45"/>
      <c r="WCB361" s="45"/>
      <c r="WCC361" s="45"/>
      <c r="WCD361" s="45"/>
      <c r="WCE361" s="45"/>
      <c r="WCF361" s="45"/>
      <c r="WCG361" s="45"/>
      <c r="WCH361" s="45"/>
      <c r="WCI361" s="45"/>
      <c r="WCJ361" s="45"/>
      <c r="WCK361" s="45"/>
      <c r="WCL361" s="45"/>
      <c r="WCM361" s="45"/>
      <c r="WCN361" s="45"/>
      <c r="WCO361" s="45"/>
      <c r="WCP361" s="45"/>
      <c r="WCQ361" s="45"/>
      <c r="WCR361" s="45"/>
      <c r="WCS361" s="45"/>
      <c r="WCT361" s="45"/>
      <c r="WCU361" s="45"/>
      <c r="WCV361" s="45"/>
      <c r="WCW361" s="45"/>
      <c r="WCX361" s="45"/>
      <c r="WCY361" s="45"/>
      <c r="WCZ361" s="45"/>
      <c r="WDA361" s="45"/>
      <c r="WDB361" s="45"/>
      <c r="WDC361" s="45"/>
      <c r="WDD361" s="45"/>
      <c r="WDE361" s="45"/>
      <c r="WDF361" s="45"/>
      <c r="WDG361" s="45"/>
      <c r="WDH361" s="45"/>
      <c r="WDI361" s="45"/>
      <c r="WDJ361" s="45"/>
      <c r="WDK361" s="45"/>
      <c r="WDL361" s="45"/>
      <c r="WDM361" s="45"/>
      <c r="WDN361" s="45"/>
      <c r="WDO361" s="45"/>
      <c r="WDP361" s="45"/>
      <c r="WDQ361" s="45"/>
      <c r="WDR361" s="45"/>
      <c r="WDS361" s="45"/>
      <c r="WDT361" s="45"/>
      <c r="WDU361" s="45"/>
      <c r="WDV361" s="45"/>
      <c r="WDW361" s="45"/>
      <c r="WDX361" s="45"/>
      <c r="WDY361" s="45"/>
      <c r="WDZ361" s="45"/>
      <c r="WEA361" s="45"/>
      <c r="WEB361" s="45"/>
      <c r="WEC361" s="45"/>
      <c r="WED361" s="45"/>
      <c r="WEE361" s="45"/>
      <c r="WEF361" s="45"/>
      <c r="WEG361" s="45"/>
      <c r="WEH361" s="45"/>
      <c r="WEI361" s="45"/>
      <c r="WEJ361" s="45"/>
      <c r="WEK361" s="45"/>
      <c r="WEL361" s="45"/>
      <c r="WEM361" s="45"/>
      <c r="WEN361" s="45"/>
      <c r="WEO361" s="45"/>
      <c r="WEP361" s="45"/>
      <c r="WEQ361" s="45"/>
      <c r="WER361" s="45"/>
      <c r="WES361" s="45"/>
      <c r="WET361" s="45"/>
      <c r="WEU361" s="45"/>
      <c r="WEV361" s="45"/>
      <c r="WEW361" s="45"/>
      <c r="WEX361" s="45"/>
      <c r="WEY361" s="45"/>
      <c r="WEZ361" s="45"/>
      <c r="WFA361" s="45"/>
      <c r="WFB361" s="45"/>
      <c r="WFC361" s="45"/>
      <c r="WFD361" s="45"/>
      <c r="WFE361" s="45"/>
      <c r="WFF361" s="45"/>
      <c r="WFG361" s="45"/>
      <c r="WFH361" s="45"/>
      <c r="WFI361" s="45"/>
      <c r="WFJ361" s="45"/>
      <c r="WFK361" s="45"/>
      <c r="WFL361" s="45"/>
      <c r="WFM361" s="45"/>
      <c r="WFN361" s="45"/>
      <c r="WFO361" s="45"/>
      <c r="WFP361" s="45"/>
      <c r="WFQ361" s="45"/>
      <c r="WFR361" s="45"/>
      <c r="WFS361" s="45"/>
      <c r="WFT361" s="45"/>
      <c r="WFU361" s="45"/>
      <c r="WFV361" s="45"/>
      <c r="WFW361" s="45"/>
      <c r="WFX361" s="45"/>
      <c r="WFY361" s="45"/>
      <c r="WFZ361" s="45"/>
      <c r="WGA361" s="45"/>
      <c r="WGB361" s="45"/>
      <c r="WGC361" s="45"/>
      <c r="WGD361" s="45"/>
      <c r="WGE361" s="45"/>
      <c r="WGF361" s="45"/>
      <c r="WGG361" s="45"/>
      <c r="WGH361" s="45"/>
      <c r="WGI361" s="45"/>
      <c r="WGJ361" s="45"/>
      <c r="WGK361" s="45"/>
      <c r="WGL361" s="45"/>
      <c r="WGM361" s="45"/>
      <c r="WGN361" s="45"/>
      <c r="WGO361" s="45"/>
      <c r="WGP361" s="45"/>
      <c r="WGQ361" s="45"/>
      <c r="WGR361" s="45"/>
      <c r="WGS361" s="45"/>
      <c r="WGT361" s="45"/>
      <c r="WGU361" s="45"/>
      <c r="WGV361" s="45"/>
      <c r="WGW361" s="45"/>
      <c r="WGX361" s="45"/>
      <c r="WGY361" s="45"/>
      <c r="WGZ361" s="45"/>
      <c r="WHA361" s="45"/>
      <c r="WHB361" s="45"/>
      <c r="WHC361" s="45"/>
      <c r="WHD361" s="45"/>
      <c r="WHE361" s="45"/>
      <c r="WHF361" s="45"/>
      <c r="WHG361" s="45"/>
      <c r="WHH361" s="45"/>
      <c r="WHI361" s="45"/>
      <c r="WHJ361" s="45"/>
      <c r="WHK361" s="45"/>
      <c r="WHL361" s="45"/>
      <c r="WHM361" s="45"/>
      <c r="WHN361" s="45"/>
      <c r="WHO361" s="45"/>
      <c r="WHP361" s="45"/>
      <c r="WHQ361" s="45"/>
      <c r="WHR361" s="45"/>
      <c r="WHS361" s="45"/>
      <c r="WHT361" s="45"/>
      <c r="WHU361" s="45"/>
      <c r="WHV361" s="45"/>
      <c r="WHW361" s="45"/>
      <c r="WHX361" s="45"/>
      <c r="WHY361" s="45"/>
      <c r="WHZ361" s="45"/>
      <c r="WIA361" s="45"/>
      <c r="WIB361" s="45"/>
      <c r="WIC361" s="45"/>
      <c r="WID361" s="45"/>
      <c r="WIE361" s="45"/>
      <c r="WIF361" s="45"/>
      <c r="WIG361" s="45"/>
      <c r="WIH361" s="45"/>
      <c r="WII361" s="45"/>
      <c r="WIJ361" s="45"/>
      <c r="WIK361" s="45"/>
      <c r="WIL361" s="45"/>
      <c r="WIM361" s="45"/>
      <c r="WIN361" s="45"/>
      <c r="WIO361" s="45"/>
      <c r="WIP361" s="45"/>
      <c r="WIQ361" s="45"/>
      <c r="WIR361" s="45"/>
      <c r="WIS361" s="45"/>
      <c r="WIT361" s="45"/>
      <c r="WIU361" s="45"/>
      <c r="WIV361" s="45"/>
      <c r="WIW361" s="45"/>
      <c r="WIX361" s="45"/>
      <c r="WIY361" s="45"/>
      <c r="WIZ361" s="45"/>
      <c r="WJA361" s="45"/>
      <c r="WJB361" s="45"/>
      <c r="WJC361" s="45"/>
      <c r="WJD361" s="45"/>
      <c r="WJE361" s="45"/>
      <c r="WJF361" s="45"/>
      <c r="WJG361" s="45"/>
      <c r="WJH361" s="45"/>
      <c r="WJI361" s="45"/>
      <c r="WJJ361" s="45"/>
      <c r="WJK361" s="45"/>
      <c r="WJL361" s="45"/>
      <c r="WJM361" s="45"/>
      <c r="WJN361" s="45"/>
      <c r="WJO361" s="45"/>
      <c r="WJP361" s="45"/>
      <c r="WJQ361" s="45"/>
      <c r="WJR361" s="45"/>
      <c r="WJS361" s="45"/>
      <c r="WJT361" s="45"/>
      <c r="WJU361" s="45"/>
      <c r="WJV361" s="45"/>
      <c r="WJW361" s="45"/>
      <c r="WJX361" s="45"/>
      <c r="WJY361" s="45"/>
      <c r="WJZ361" s="45"/>
      <c r="WKA361" s="45"/>
      <c r="WKB361" s="45"/>
      <c r="WKC361" s="45"/>
      <c r="WKD361" s="45"/>
      <c r="WKE361" s="45"/>
      <c r="WKF361" s="45"/>
      <c r="WKG361" s="45"/>
      <c r="WKH361" s="45"/>
      <c r="WKI361" s="45"/>
      <c r="WKJ361" s="45"/>
      <c r="WKK361" s="45"/>
      <c r="WKL361" s="45"/>
      <c r="WKM361" s="45"/>
      <c r="WKN361" s="45"/>
      <c r="WKO361" s="45"/>
      <c r="WKP361" s="45"/>
      <c r="WKQ361" s="45"/>
      <c r="WKR361" s="45"/>
      <c r="WKS361" s="45"/>
      <c r="WKT361" s="45"/>
      <c r="WKU361" s="45"/>
      <c r="WKV361" s="45"/>
      <c r="WKW361" s="45"/>
      <c r="WKX361" s="45"/>
      <c r="WKY361" s="45"/>
      <c r="WKZ361" s="45"/>
      <c r="WLA361" s="45"/>
      <c r="WLB361" s="45"/>
      <c r="WLC361" s="45"/>
      <c r="WLD361" s="45"/>
      <c r="WLE361" s="45"/>
      <c r="WLF361" s="45"/>
      <c r="WLG361" s="45"/>
      <c r="WLH361" s="45"/>
      <c r="WLI361" s="45"/>
      <c r="WLJ361" s="45"/>
      <c r="WLK361" s="45"/>
      <c r="WLL361" s="45"/>
      <c r="WLM361" s="45"/>
      <c r="WLN361" s="45"/>
      <c r="WLO361" s="45"/>
      <c r="WLP361" s="45"/>
      <c r="WLQ361" s="45"/>
      <c r="WLR361" s="45"/>
      <c r="WLS361" s="45"/>
      <c r="WLT361" s="45"/>
      <c r="WLU361" s="45"/>
      <c r="WLV361" s="45"/>
      <c r="WLW361" s="45"/>
      <c r="WLX361" s="45"/>
      <c r="WLY361" s="45"/>
      <c r="WLZ361" s="45"/>
      <c r="WMA361" s="45"/>
      <c r="WMB361" s="45"/>
      <c r="WMC361" s="45"/>
      <c r="WMD361" s="45"/>
      <c r="WME361" s="45"/>
      <c r="WMF361" s="45"/>
      <c r="WMG361" s="45"/>
      <c r="WMH361" s="45"/>
      <c r="WMI361" s="45"/>
      <c r="WMJ361" s="45"/>
      <c r="WMK361" s="45"/>
      <c r="WML361" s="45"/>
      <c r="WMM361" s="45"/>
      <c r="WMN361" s="45"/>
      <c r="WMO361" s="45"/>
      <c r="WMP361" s="45"/>
      <c r="WMQ361" s="45"/>
      <c r="WMR361" s="45"/>
      <c r="WMS361" s="45"/>
      <c r="WMT361" s="45"/>
      <c r="WMU361" s="45"/>
      <c r="WMV361" s="45"/>
      <c r="WMW361" s="45"/>
      <c r="WMX361" s="45"/>
      <c r="WMY361" s="45"/>
      <c r="WMZ361" s="45"/>
      <c r="WNA361" s="45"/>
      <c r="WNB361" s="45"/>
      <c r="WNC361" s="45"/>
      <c r="WND361" s="45"/>
      <c r="WNE361" s="45"/>
      <c r="WNF361" s="45"/>
      <c r="WNG361" s="45"/>
      <c r="WNH361" s="45"/>
      <c r="WNI361" s="45"/>
      <c r="WNJ361" s="45"/>
      <c r="WNK361" s="45"/>
      <c r="WNL361" s="45"/>
      <c r="WNM361" s="45"/>
      <c r="WNN361" s="45"/>
      <c r="WNO361" s="45"/>
      <c r="WNP361" s="45"/>
      <c r="WNQ361" s="45"/>
      <c r="WNR361" s="45"/>
      <c r="WNS361" s="45"/>
      <c r="WNT361" s="45"/>
      <c r="WNU361" s="45"/>
      <c r="WNV361" s="45"/>
      <c r="WNW361" s="45"/>
      <c r="WNX361" s="45"/>
      <c r="WNY361" s="45"/>
      <c r="WNZ361" s="45"/>
      <c r="WOA361" s="45"/>
      <c r="WOB361" s="45"/>
      <c r="WOC361" s="45"/>
      <c r="WOD361" s="45"/>
      <c r="WOE361" s="45"/>
      <c r="WOF361" s="45"/>
      <c r="WOG361" s="45"/>
      <c r="WOH361" s="45"/>
      <c r="WOI361" s="45"/>
      <c r="WOJ361" s="45"/>
      <c r="WOK361" s="45"/>
      <c r="WOL361" s="45"/>
      <c r="WOM361" s="45"/>
      <c r="WON361" s="45"/>
      <c r="WOO361" s="45"/>
      <c r="WOP361" s="45"/>
      <c r="WOQ361" s="45"/>
      <c r="WOR361" s="45"/>
      <c r="WOS361" s="45"/>
      <c r="WOT361" s="45"/>
      <c r="WOU361" s="45"/>
      <c r="WOV361" s="45"/>
      <c r="WOW361" s="45"/>
      <c r="WOX361" s="45"/>
      <c r="WOY361" s="45"/>
      <c r="WOZ361" s="45"/>
      <c r="WPA361" s="45"/>
      <c r="WPB361" s="45"/>
      <c r="WPC361" s="45"/>
      <c r="WPD361" s="45"/>
      <c r="WPE361" s="45"/>
      <c r="WPF361" s="45"/>
      <c r="WPG361" s="45"/>
      <c r="WPH361" s="45"/>
      <c r="WPI361" s="45"/>
      <c r="WPJ361" s="45"/>
      <c r="WPK361" s="45"/>
      <c r="WPL361" s="45"/>
      <c r="WPM361" s="45"/>
      <c r="WPN361" s="45"/>
      <c r="WPO361" s="45"/>
      <c r="WPP361" s="45"/>
      <c r="WPQ361" s="45"/>
      <c r="WPR361" s="45"/>
      <c r="WPS361" s="45"/>
      <c r="WPT361" s="45"/>
      <c r="WPU361" s="45"/>
      <c r="WPV361" s="45"/>
      <c r="WPW361" s="45"/>
      <c r="WPX361" s="45"/>
      <c r="WPY361" s="45"/>
      <c r="WPZ361" s="45"/>
      <c r="WQA361" s="45"/>
      <c r="WQB361" s="45"/>
      <c r="WQC361" s="45"/>
      <c r="WQD361" s="45"/>
      <c r="WQE361" s="45"/>
      <c r="WQF361" s="45"/>
      <c r="WQG361" s="45"/>
      <c r="WQH361" s="45"/>
      <c r="WQI361" s="45"/>
      <c r="WQJ361" s="45"/>
      <c r="WQK361" s="45"/>
      <c r="WQL361" s="45"/>
      <c r="WQM361" s="45"/>
      <c r="WQN361" s="45"/>
      <c r="WQO361" s="45"/>
      <c r="WQP361" s="45"/>
      <c r="WQQ361" s="45"/>
      <c r="WQR361" s="45"/>
      <c r="WQS361" s="45"/>
      <c r="WQT361" s="45"/>
      <c r="WQU361" s="45"/>
      <c r="WQV361" s="45"/>
      <c r="WQW361" s="45"/>
      <c r="WQX361" s="45"/>
      <c r="WQY361" s="45"/>
      <c r="WQZ361" s="45"/>
      <c r="WRA361" s="45"/>
      <c r="WRB361" s="45"/>
      <c r="WRC361" s="45"/>
      <c r="WRD361" s="45"/>
      <c r="WRE361" s="45"/>
      <c r="WRF361" s="45"/>
      <c r="WRG361" s="45"/>
      <c r="WRH361" s="45"/>
      <c r="WRI361" s="45"/>
      <c r="WRJ361" s="45"/>
      <c r="WRK361" s="45"/>
      <c r="WRL361" s="45"/>
      <c r="WRM361" s="45"/>
      <c r="WRN361" s="45"/>
      <c r="WRO361" s="45"/>
      <c r="WRP361" s="45"/>
      <c r="WRQ361" s="45"/>
      <c r="WRR361" s="45"/>
      <c r="WRS361" s="45"/>
      <c r="WRT361" s="45"/>
      <c r="WRU361" s="45"/>
      <c r="WRV361" s="45"/>
      <c r="WRW361" s="45"/>
      <c r="WRX361" s="45"/>
      <c r="WRY361" s="45"/>
      <c r="WRZ361" s="45"/>
      <c r="WSA361" s="45"/>
      <c r="WSB361" s="45"/>
      <c r="WSC361" s="45"/>
      <c r="WSD361" s="45"/>
      <c r="WSE361" s="45"/>
      <c r="WSF361" s="45"/>
      <c r="WSG361" s="45"/>
      <c r="WSH361" s="45"/>
      <c r="WSI361" s="45"/>
      <c r="WSJ361" s="45"/>
      <c r="WSK361" s="45"/>
      <c r="WSL361" s="45"/>
      <c r="WSM361" s="45"/>
      <c r="WSN361" s="45"/>
      <c r="WSO361" s="45"/>
      <c r="WSP361" s="45"/>
      <c r="WSQ361" s="45"/>
      <c r="WSR361" s="45"/>
      <c r="WSS361" s="45"/>
      <c r="WST361" s="45"/>
      <c r="WSU361" s="45"/>
      <c r="WSV361" s="45"/>
      <c r="WSW361" s="45"/>
      <c r="WSX361" s="45"/>
      <c r="WSY361" s="45"/>
      <c r="WSZ361" s="45"/>
      <c r="WTA361" s="45"/>
      <c r="WTB361" s="45"/>
      <c r="WTC361" s="45"/>
      <c r="WTD361" s="45"/>
      <c r="WTE361" s="45"/>
      <c r="WTF361" s="45"/>
      <c r="WTG361" s="45"/>
      <c r="WTH361" s="45"/>
      <c r="WTI361" s="45"/>
      <c r="WTJ361" s="45"/>
      <c r="WTK361" s="45"/>
      <c r="WTL361" s="45"/>
      <c r="WTM361" s="45"/>
      <c r="WTN361" s="45"/>
      <c r="WTO361" s="45"/>
      <c r="WTP361" s="45"/>
      <c r="WTQ361" s="45"/>
      <c r="WTR361" s="45"/>
      <c r="WTS361" s="45"/>
      <c r="WTT361" s="45"/>
      <c r="WTU361" s="45"/>
      <c r="WTV361" s="45"/>
      <c r="WTW361" s="45"/>
      <c r="WTX361" s="45"/>
      <c r="WTY361" s="45"/>
      <c r="WTZ361" s="45"/>
      <c r="WUA361" s="45"/>
      <c r="WUB361" s="45"/>
      <c r="WUC361" s="45"/>
      <c r="WUD361" s="45"/>
      <c r="WUE361" s="45"/>
      <c r="WUF361" s="45"/>
      <c r="WUG361" s="45"/>
      <c r="WUH361" s="45"/>
      <c r="WUI361" s="45"/>
      <c r="WUJ361" s="45"/>
      <c r="WUK361" s="45"/>
      <c r="WUL361" s="45"/>
      <c r="WUM361" s="45"/>
      <c r="WUN361" s="45"/>
      <c r="WUO361" s="45"/>
      <c r="WUP361" s="45"/>
      <c r="WUQ361" s="45"/>
      <c r="WUR361" s="45"/>
      <c r="WUS361" s="45"/>
      <c r="WUT361" s="45"/>
      <c r="WUU361" s="45"/>
      <c r="WUV361" s="45"/>
      <c r="WUW361" s="45"/>
      <c r="WUX361" s="45"/>
      <c r="WUY361" s="45"/>
      <c r="WUZ361" s="45"/>
      <c r="WVA361" s="45"/>
      <c r="WVB361" s="45"/>
      <c r="WVC361" s="45"/>
      <c r="WVD361" s="45"/>
      <c r="WVE361" s="45"/>
      <c r="WVF361" s="45"/>
      <c r="WVG361" s="45"/>
      <c r="WVH361" s="45"/>
      <c r="WVI361" s="45"/>
      <c r="WVJ361" s="45"/>
      <c r="WVK361" s="45"/>
      <c r="WVL361" s="45"/>
      <c r="WVM361" s="45"/>
      <c r="WVN361" s="45"/>
      <c r="WVO361" s="45"/>
      <c r="WVP361" s="45"/>
      <c r="WVQ361" s="45"/>
      <c r="WVR361" s="45"/>
      <c r="WVS361" s="45"/>
      <c r="WVT361" s="45"/>
      <c r="WVU361" s="45"/>
      <c r="WVV361" s="45"/>
      <c r="WVW361" s="45"/>
      <c r="WVX361" s="45"/>
      <c r="WVY361" s="45"/>
      <c r="WVZ361" s="45"/>
      <c r="WWA361" s="45"/>
      <c r="WWB361" s="45"/>
      <c r="WWC361" s="45"/>
      <c r="WWD361" s="45"/>
      <c r="WWE361" s="45"/>
      <c r="WWF361" s="45"/>
      <c r="WWG361" s="45"/>
      <c r="WWH361" s="45"/>
      <c r="WWI361" s="45"/>
      <c r="WWJ361" s="45"/>
      <c r="WWK361" s="45"/>
      <c r="WWL361" s="45"/>
      <c r="WWM361" s="45"/>
      <c r="WWN361" s="45"/>
      <c r="WWO361" s="45"/>
      <c r="WWP361" s="45"/>
      <c r="WWQ361" s="45"/>
      <c r="WWR361" s="45"/>
      <c r="WWS361" s="45"/>
      <c r="WWT361" s="45"/>
      <c r="WWU361" s="45"/>
      <c r="WWV361" s="45"/>
      <c r="WWW361" s="45"/>
      <c r="WWX361" s="45"/>
      <c r="WWY361" s="45"/>
      <c r="WWZ361" s="45"/>
      <c r="WXA361" s="45"/>
      <c r="WXB361" s="45"/>
      <c r="WXC361" s="45"/>
      <c r="WXD361" s="45"/>
      <c r="WXE361" s="45"/>
      <c r="WXF361" s="45"/>
      <c r="WXG361" s="45"/>
      <c r="WXH361" s="45"/>
      <c r="WXI361" s="45"/>
      <c r="WXJ361" s="45"/>
      <c r="WXK361" s="45"/>
      <c r="WXL361" s="45"/>
      <c r="WXM361" s="45"/>
      <c r="WXN361" s="45"/>
      <c r="WXO361" s="45"/>
      <c r="WXP361" s="45"/>
      <c r="WXQ361" s="45"/>
      <c r="WXR361" s="45"/>
      <c r="WXS361" s="45"/>
      <c r="WXT361" s="45"/>
      <c r="WXU361" s="45"/>
      <c r="WXV361" s="45"/>
      <c r="WXW361" s="45"/>
      <c r="WXX361" s="45"/>
      <c r="WXY361" s="45"/>
      <c r="WXZ361" s="45"/>
      <c r="WYA361" s="45"/>
      <c r="WYB361" s="45"/>
      <c r="WYC361" s="45"/>
      <c r="WYD361" s="45"/>
      <c r="WYE361" s="45"/>
      <c r="WYF361" s="45"/>
      <c r="WYG361" s="45"/>
      <c r="WYH361" s="45"/>
      <c r="WYI361" s="45"/>
      <c r="WYJ361" s="45"/>
      <c r="WYK361" s="45"/>
      <c r="WYL361" s="45"/>
      <c r="WYM361" s="45"/>
      <c r="WYN361" s="45"/>
      <c r="WYO361" s="45"/>
      <c r="WYP361" s="45"/>
      <c r="WYQ361" s="45"/>
      <c r="WYR361" s="45"/>
      <c r="WYS361" s="45"/>
      <c r="WYT361" s="45"/>
      <c r="WYU361" s="45"/>
      <c r="WYV361" s="45"/>
      <c r="WYW361" s="45"/>
      <c r="WYX361" s="45"/>
      <c r="WYY361" s="45"/>
      <c r="WYZ361" s="45"/>
      <c r="WZA361" s="45"/>
      <c r="WZB361" s="45"/>
      <c r="WZC361" s="45"/>
      <c r="WZD361" s="45"/>
      <c r="WZE361" s="45"/>
      <c r="WZF361" s="45"/>
      <c r="WZG361" s="45"/>
      <c r="WZH361" s="45"/>
      <c r="WZI361" s="45"/>
      <c r="WZJ361" s="45"/>
      <c r="WZK361" s="45"/>
      <c r="WZL361" s="45"/>
      <c r="WZM361" s="45"/>
      <c r="WZN361" s="45"/>
      <c r="WZO361" s="45"/>
      <c r="WZP361" s="45"/>
      <c r="WZQ361" s="45"/>
      <c r="WZR361" s="45"/>
      <c r="WZS361" s="45"/>
      <c r="WZT361" s="45"/>
      <c r="WZU361" s="45"/>
      <c r="WZV361" s="45"/>
      <c r="WZW361" s="45"/>
      <c r="WZX361" s="45"/>
      <c r="WZY361" s="45"/>
      <c r="WZZ361" s="45"/>
      <c r="XAA361" s="45"/>
      <c r="XAB361" s="45"/>
      <c r="XAC361" s="45"/>
      <c r="XAD361" s="45"/>
      <c r="XAE361" s="45"/>
      <c r="XAF361" s="45"/>
      <c r="XAG361" s="45"/>
      <c r="XAH361" s="45"/>
      <c r="XAI361" s="45"/>
      <c r="XAJ361" s="45"/>
      <c r="XAK361" s="45"/>
      <c r="XAL361" s="45"/>
      <c r="XAM361" s="45"/>
      <c r="XAN361" s="45"/>
      <c r="XAO361" s="45"/>
      <c r="XAP361" s="45"/>
      <c r="XAQ361" s="45"/>
      <c r="XAR361" s="45"/>
      <c r="XAS361" s="45"/>
      <c r="XAT361" s="45"/>
      <c r="XAU361" s="45"/>
      <c r="XAV361" s="45"/>
      <c r="XAW361" s="45"/>
      <c r="XAX361" s="45"/>
      <c r="XAY361" s="45"/>
      <c r="XAZ361" s="45"/>
      <c r="XBA361" s="45"/>
      <c r="XBB361" s="45"/>
      <c r="XBC361" s="45"/>
      <c r="XBD361" s="45"/>
      <c r="XBE361" s="45"/>
      <c r="XBF361" s="45"/>
      <c r="XBG361" s="45"/>
      <c r="XBH361" s="45"/>
      <c r="XBI361" s="45"/>
      <c r="XBJ361" s="45"/>
      <c r="XBK361" s="45"/>
      <c r="XBL361" s="45"/>
      <c r="XBM361" s="45"/>
      <c r="XBN361" s="45"/>
      <c r="XBO361" s="45"/>
      <c r="XBP361" s="45"/>
      <c r="XBQ361" s="45"/>
      <c r="XBR361" s="45"/>
      <c r="XBS361" s="45"/>
      <c r="XBT361" s="45"/>
      <c r="XBU361" s="45"/>
      <c r="XBV361" s="45"/>
      <c r="XBW361" s="45"/>
      <c r="XBX361" s="45"/>
      <c r="XBY361" s="45"/>
      <c r="XBZ361" s="45"/>
      <c r="XCA361" s="45"/>
      <c r="XCB361" s="45"/>
      <c r="XCC361" s="45"/>
      <c r="XCD361" s="45"/>
      <c r="XCE361" s="45"/>
      <c r="XCF361" s="45"/>
      <c r="XCG361" s="45"/>
      <c r="XCH361" s="45"/>
      <c r="XCI361" s="45"/>
      <c r="XCJ361" s="45"/>
      <c r="XCK361" s="45"/>
      <c r="XCL361" s="45"/>
      <c r="XCM361" s="45"/>
      <c r="XCN361" s="45"/>
      <c r="XCO361" s="45"/>
      <c r="XCP361" s="45"/>
      <c r="XCQ361" s="45"/>
      <c r="XCR361" s="45"/>
      <c r="XCS361" s="45"/>
      <c r="XCT361" s="45"/>
      <c r="XCU361" s="45"/>
      <c r="XCV361" s="45"/>
      <c r="XCW361" s="45"/>
      <c r="XCX361" s="45"/>
      <c r="XCY361" s="45"/>
      <c r="XCZ361" s="45"/>
      <c r="XDA361" s="45"/>
      <c r="XDB361" s="45"/>
      <c r="XDC361" s="45"/>
      <c r="XDD361" s="45"/>
      <c r="XDE361" s="45"/>
      <c r="XDF361" s="45"/>
      <c r="XDG361" s="45"/>
      <c r="XDH361" s="45"/>
      <c r="XDI361" s="45"/>
      <c r="XDJ361" s="45"/>
      <c r="XDK361" s="45"/>
      <c r="XDL361" s="45"/>
      <c r="XDM361" s="45"/>
      <c r="XDN361" s="45"/>
      <c r="XDO361" s="45"/>
      <c r="XDP361" s="45"/>
      <c r="XDQ361" s="45"/>
      <c r="XDR361" s="45"/>
      <c r="XDS361" s="45"/>
      <c r="XDT361" s="45"/>
      <c r="XDU361" s="45"/>
      <c r="XDV361" s="45"/>
      <c r="XDW361" s="45"/>
      <c r="XDX361" s="45"/>
      <c r="XDY361" s="45"/>
      <c r="XDZ361" s="45"/>
      <c r="XEA361" s="45"/>
      <c r="XEB361" s="45"/>
      <c r="XEC361" s="45"/>
      <c r="XED361" s="45"/>
      <c r="XEE361" s="45"/>
    </row>
    <row r="362" spans="1:16359" s="34" customFormat="1" ht="42" x14ac:dyDescent="0.15">
      <c r="A362" s="92"/>
      <c r="B362" s="67">
        <v>80111600</v>
      </c>
      <c r="C362" s="5" t="s">
        <v>483</v>
      </c>
      <c r="D362" s="47">
        <v>8</v>
      </c>
      <c r="E362" s="47">
        <v>8</v>
      </c>
      <c r="F362" s="47">
        <v>7</v>
      </c>
      <c r="G362" s="47">
        <v>1</v>
      </c>
      <c r="H362" s="7" t="s">
        <v>79</v>
      </c>
      <c r="I362" s="47">
        <v>0</v>
      </c>
      <c r="J362" s="27">
        <f>1910000*F362</f>
        <v>13370000</v>
      </c>
      <c r="K362" s="18">
        <f t="shared" si="18"/>
        <v>13370000</v>
      </c>
      <c r="L362" s="47">
        <v>0</v>
      </c>
      <c r="M362" s="47">
        <v>0</v>
      </c>
      <c r="N362" s="51" t="s">
        <v>19</v>
      </c>
      <c r="O362" s="31" t="s">
        <v>20</v>
      </c>
      <c r="P362" s="51" t="s">
        <v>91</v>
      </c>
      <c r="Q362" s="47">
        <v>3822500</v>
      </c>
      <c r="R362" s="62" t="s">
        <v>92</v>
      </c>
      <c r="S362" s="93"/>
    </row>
    <row r="363" spans="1:16359" s="34" customFormat="1" ht="63" x14ac:dyDescent="0.15">
      <c r="A363" s="92"/>
      <c r="B363" s="67">
        <v>80111600</v>
      </c>
      <c r="C363" s="5" t="s">
        <v>484</v>
      </c>
      <c r="D363" s="47">
        <v>7</v>
      </c>
      <c r="E363" s="47">
        <v>7</v>
      </c>
      <c r="F363" s="47">
        <v>5</v>
      </c>
      <c r="G363" s="47">
        <v>1</v>
      </c>
      <c r="H363" s="7" t="s">
        <v>79</v>
      </c>
      <c r="I363" s="47">
        <v>0</v>
      </c>
      <c r="J363" s="27">
        <f>3600000*F363</f>
        <v>18000000</v>
      </c>
      <c r="K363" s="18">
        <f t="shared" si="18"/>
        <v>18000000</v>
      </c>
      <c r="L363" s="47">
        <v>0</v>
      </c>
      <c r="M363" s="47">
        <v>0</v>
      </c>
      <c r="N363" s="51" t="s">
        <v>19</v>
      </c>
      <c r="O363" s="31" t="s">
        <v>20</v>
      </c>
      <c r="P363" s="51" t="s">
        <v>91</v>
      </c>
      <c r="Q363" s="47">
        <v>3822500</v>
      </c>
      <c r="R363" s="62" t="s">
        <v>92</v>
      </c>
      <c r="S363" s="93"/>
    </row>
    <row r="364" spans="1:16359" s="34" customFormat="1" ht="42" x14ac:dyDescent="0.15">
      <c r="A364" s="92"/>
      <c r="B364" s="67">
        <v>80111600</v>
      </c>
      <c r="C364" s="5" t="s">
        <v>485</v>
      </c>
      <c r="D364" s="47">
        <v>7</v>
      </c>
      <c r="E364" s="47">
        <v>7</v>
      </c>
      <c r="F364" s="47">
        <v>5</v>
      </c>
      <c r="G364" s="47">
        <v>1</v>
      </c>
      <c r="H364" s="7" t="s">
        <v>79</v>
      </c>
      <c r="I364" s="47">
        <v>0</v>
      </c>
      <c r="J364" s="27">
        <f>2808750*F364</f>
        <v>14043750</v>
      </c>
      <c r="K364" s="18">
        <f t="shared" si="18"/>
        <v>14043750</v>
      </c>
      <c r="L364" s="47">
        <v>0</v>
      </c>
      <c r="M364" s="47">
        <v>0</v>
      </c>
      <c r="N364" s="51" t="s">
        <v>19</v>
      </c>
      <c r="O364" s="31" t="s">
        <v>20</v>
      </c>
      <c r="P364" s="51" t="s">
        <v>91</v>
      </c>
      <c r="Q364" s="47">
        <v>3822500</v>
      </c>
      <c r="R364" s="62" t="s">
        <v>92</v>
      </c>
      <c r="S364" s="93"/>
    </row>
    <row r="365" spans="1:16359" s="34" customFormat="1" ht="42" x14ac:dyDescent="0.15">
      <c r="A365" s="92"/>
      <c r="B365" s="67">
        <v>80111600</v>
      </c>
      <c r="C365" s="5" t="s">
        <v>486</v>
      </c>
      <c r="D365" s="47">
        <v>7</v>
      </c>
      <c r="E365" s="47">
        <v>7</v>
      </c>
      <c r="F365" s="47">
        <v>5</v>
      </c>
      <c r="G365" s="47">
        <v>1</v>
      </c>
      <c r="H365" s="7" t="s">
        <v>79</v>
      </c>
      <c r="I365" s="47">
        <v>0</v>
      </c>
      <c r="J365" s="27">
        <f>2675000*F365</f>
        <v>13375000</v>
      </c>
      <c r="K365" s="18">
        <f t="shared" si="18"/>
        <v>13375000</v>
      </c>
      <c r="L365" s="47">
        <v>0</v>
      </c>
      <c r="M365" s="47">
        <v>0</v>
      </c>
      <c r="N365" s="51" t="s">
        <v>19</v>
      </c>
      <c r="O365" s="31" t="s">
        <v>20</v>
      </c>
      <c r="P365" s="51" t="s">
        <v>91</v>
      </c>
      <c r="Q365" s="47">
        <v>3822500</v>
      </c>
      <c r="R365" s="62" t="s">
        <v>92</v>
      </c>
      <c r="S365" s="93"/>
    </row>
    <row r="366" spans="1:16359" s="34" customFormat="1" ht="52.5" x14ac:dyDescent="0.15">
      <c r="A366" s="92"/>
      <c r="B366" s="67">
        <v>80111600</v>
      </c>
      <c r="C366" s="5" t="s">
        <v>487</v>
      </c>
      <c r="D366" s="47">
        <v>1</v>
      </c>
      <c r="E366" s="47">
        <v>1</v>
      </c>
      <c r="F366" s="47">
        <v>11</v>
      </c>
      <c r="G366" s="47">
        <v>1</v>
      </c>
      <c r="H366" s="7" t="s">
        <v>79</v>
      </c>
      <c r="I366" s="47">
        <v>0</v>
      </c>
      <c r="J366" s="27">
        <f>3500000*F366</f>
        <v>38500000</v>
      </c>
      <c r="K366" s="18">
        <f t="shared" si="18"/>
        <v>38500000</v>
      </c>
      <c r="L366" s="47">
        <v>0</v>
      </c>
      <c r="M366" s="47">
        <v>0</v>
      </c>
      <c r="N366" s="51" t="s">
        <v>19</v>
      </c>
      <c r="O366" s="31" t="s">
        <v>20</v>
      </c>
      <c r="P366" s="51" t="s">
        <v>91</v>
      </c>
      <c r="Q366" s="47">
        <v>3822500</v>
      </c>
      <c r="R366" s="62" t="s">
        <v>92</v>
      </c>
      <c r="S366" s="93"/>
    </row>
    <row r="367" spans="1:16359" s="34" customFormat="1" ht="52.5" x14ac:dyDescent="0.15">
      <c r="A367" s="92"/>
      <c r="B367" s="67">
        <v>80111600</v>
      </c>
      <c r="C367" s="5" t="s">
        <v>488</v>
      </c>
      <c r="D367" s="47">
        <v>7</v>
      </c>
      <c r="E367" s="47">
        <v>7</v>
      </c>
      <c r="F367" s="47">
        <v>5</v>
      </c>
      <c r="G367" s="47">
        <v>1</v>
      </c>
      <c r="H367" s="7" t="s">
        <v>79</v>
      </c>
      <c r="I367" s="47">
        <v>0</v>
      </c>
      <c r="J367" s="27">
        <f>4700000*F367</f>
        <v>23500000</v>
      </c>
      <c r="K367" s="18">
        <f t="shared" si="18"/>
        <v>23500000</v>
      </c>
      <c r="L367" s="47">
        <v>0</v>
      </c>
      <c r="M367" s="47">
        <v>0</v>
      </c>
      <c r="N367" s="51" t="s">
        <v>19</v>
      </c>
      <c r="O367" s="31" t="s">
        <v>20</v>
      </c>
      <c r="P367" s="51" t="s">
        <v>91</v>
      </c>
      <c r="Q367" s="47">
        <v>3822500</v>
      </c>
      <c r="R367" s="62" t="s">
        <v>92</v>
      </c>
      <c r="S367" s="93"/>
    </row>
    <row r="368" spans="1:16359" s="34" customFormat="1" ht="42" x14ac:dyDescent="0.15">
      <c r="A368" s="92"/>
      <c r="B368" s="67">
        <v>80111600</v>
      </c>
      <c r="C368" s="5" t="s">
        <v>489</v>
      </c>
      <c r="D368" s="47">
        <v>7</v>
      </c>
      <c r="E368" s="47">
        <v>7</v>
      </c>
      <c r="F368" s="47">
        <v>6</v>
      </c>
      <c r="G368" s="47">
        <v>1</v>
      </c>
      <c r="H368" s="7" t="s">
        <v>79</v>
      </c>
      <c r="I368" s="47">
        <v>0</v>
      </c>
      <c r="J368" s="27">
        <f>3034000*F368</f>
        <v>18204000</v>
      </c>
      <c r="K368" s="18">
        <f t="shared" si="18"/>
        <v>18204000</v>
      </c>
      <c r="L368" s="47">
        <v>0</v>
      </c>
      <c r="M368" s="47">
        <v>0</v>
      </c>
      <c r="N368" s="51" t="s">
        <v>19</v>
      </c>
      <c r="O368" s="31" t="s">
        <v>20</v>
      </c>
      <c r="P368" s="51" t="s">
        <v>91</v>
      </c>
      <c r="Q368" s="47">
        <v>3822500</v>
      </c>
      <c r="R368" s="62" t="s">
        <v>92</v>
      </c>
      <c r="S368" s="93"/>
    </row>
    <row r="369" spans="1:19" s="34" customFormat="1" ht="21" x14ac:dyDescent="0.15">
      <c r="A369" s="92"/>
      <c r="B369" s="67">
        <v>80111600</v>
      </c>
      <c r="C369" s="5" t="s">
        <v>490</v>
      </c>
      <c r="D369" s="47">
        <v>7</v>
      </c>
      <c r="E369" s="47">
        <v>7</v>
      </c>
      <c r="F369" s="47">
        <v>5</v>
      </c>
      <c r="G369" s="47">
        <v>1</v>
      </c>
      <c r="H369" s="7" t="s">
        <v>79</v>
      </c>
      <c r="I369" s="47">
        <v>0</v>
      </c>
      <c r="J369" s="27">
        <f>2247000*F369</f>
        <v>11235000</v>
      </c>
      <c r="K369" s="18">
        <f t="shared" si="18"/>
        <v>11235000</v>
      </c>
      <c r="L369" s="47">
        <v>0</v>
      </c>
      <c r="M369" s="47">
        <v>0</v>
      </c>
      <c r="N369" s="51" t="s">
        <v>19</v>
      </c>
      <c r="O369" s="31" t="s">
        <v>20</v>
      </c>
      <c r="P369" s="51" t="s">
        <v>91</v>
      </c>
      <c r="Q369" s="47">
        <v>3822500</v>
      </c>
      <c r="R369" s="62" t="s">
        <v>92</v>
      </c>
      <c r="S369" s="93"/>
    </row>
    <row r="370" spans="1:19" s="34" customFormat="1" ht="42" x14ac:dyDescent="0.15">
      <c r="A370" s="92"/>
      <c r="B370" s="67">
        <v>80111600</v>
      </c>
      <c r="C370" s="5" t="s">
        <v>491</v>
      </c>
      <c r="D370" s="47">
        <v>7</v>
      </c>
      <c r="E370" s="47">
        <v>7</v>
      </c>
      <c r="F370" s="47">
        <v>6</v>
      </c>
      <c r="G370" s="47">
        <v>1</v>
      </c>
      <c r="H370" s="7" t="s">
        <v>79</v>
      </c>
      <c r="I370" s="47">
        <v>0</v>
      </c>
      <c r="J370" s="27">
        <f>2800000*F370</f>
        <v>16800000</v>
      </c>
      <c r="K370" s="18">
        <f t="shared" si="18"/>
        <v>16800000</v>
      </c>
      <c r="L370" s="47">
        <v>0</v>
      </c>
      <c r="M370" s="47">
        <v>0</v>
      </c>
      <c r="N370" s="51" t="s">
        <v>19</v>
      </c>
      <c r="O370" s="31" t="s">
        <v>20</v>
      </c>
      <c r="P370" s="51" t="s">
        <v>91</v>
      </c>
      <c r="Q370" s="47">
        <v>3822500</v>
      </c>
      <c r="R370" s="62" t="s">
        <v>92</v>
      </c>
      <c r="S370" s="93"/>
    </row>
    <row r="371" spans="1:19" s="34" customFormat="1" ht="42" x14ac:dyDescent="0.15">
      <c r="A371" s="92"/>
      <c r="B371" s="67">
        <v>80111600</v>
      </c>
      <c r="C371" s="5" t="s">
        <v>492</v>
      </c>
      <c r="D371" s="47">
        <v>7</v>
      </c>
      <c r="E371" s="47">
        <v>7</v>
      </c>
      <c r="F371" s="47">
        <v>5</v>
      </c>
      <c r="G371" s="47">
        <v>1</v>
      </c>
      <c r="H371" s="7" t="s">
        <v>79</v>
      </c>
      <c r="I371" s="47">
        <v>0</v>
      </c>
      <c r="J371" s="27">
        <f>2354000*F371</f>
        <v>11770000</v>
      </c>
      <c r="K371" s="18">
        <f t="shared" si="18"/>
        <v>11770000</v>
      </c>
      <c r="L371" s="47">
        <v>0</v>
      </c>
      <c r="M371" s="47">
        <v>0</v>
      </c>
      <c r="N371" s="51" t="s">
        <v>19</v>
      </c>
      <c r="O371" s="31" t="s">
        <v>20</v>
      </c>
      <c r="P371" s="51" t="s">
        <v>91</v>
      </c>
      <c r="Q371" s="47">
        <v>3822500</v>
      </c>
      <c r="R371" s="62" t="s">
        <v>92</v>
      </c>
      <c r="S371" s="93"/>
    </row>
    <row r="372" spans="1:19" s="34" customFormat="1" ht="42" x14ac:dyDescent="0.15">
      <c r="A372" s="92"/>
      <c r="B372" s="67">
        <v>80111600</v>
      </c>
      <c r="C372" s="5" t="s">
        <v>493</v>
      </c>
      <c r="D372" s="47">
        <v>7</v>
      </c>
      <c r="E372" s="47">
        <v>7</v>
      </c>
      <c r="F372" s="47">
        <v>5</v>
      </c>
      <c r="G372" s="47">
        <v>1</v>
      </c>
      <c r="H372" s="7" t="s">
        <v>79</v>
      </c>
      <c r="I372" s="47">
        <v>0</v>
      </c>
      <c r="J372" s="27">
        <f>2247000*F372</f>
        <v>11235000</v>
      </c>
      <c r="K372" s="18">
        <f t="shared" si="18"/>
        <v>11235000</v>
      </c>
      <c r="L372" s="47">
        <v>0</v>
      </c>
      <c r="M372" s="47">
        <v>0</v>
      </c>
      <c r="N372" s="51" t="s">
        <v>19</v>
      </c>
      <c r="O372" s="31" t="s">
        <v>20</v>
      </c>
      <c r="P372" s="51" t="s">
        <v>91</v>
      </c>
      <c r="Q372" s="47">
        <v>3822500</v>
      </c>
      <c r="R372" s="62" t="s">
        <v>92</v>
      </c>
      <c r="S372" s="93"/>
    </row>
    <row r="373" spans="1:19" s="34" customFormat="1" ht="31.5" x14ac:dyDescent="0.15">
      <c r="A373" s="92"/>
      <c r="B373" s="67">
        <v>80111600</v>
      </c>
      <c r="C373" s="5" t="s">
        <v>494</v>
      </c>
      <c r="D373" s="47">
        <v>7</v>
      </c>
      <c r="E373" s="47">
        <v>7</v>
      </c>
      <c r="F373" s="47">
        <v>5</v>
      </c>
      <c r="G373" s="47">
        <v>1</v>
      </c>
      <c r="H373" s="7" t="s">
        <v>79</v>
      </c>
      <c r="I373" s="47">
        <v>0</v>
      </c>
      <c r="J373" s="27">
        <f>4200000*F373</f>
        <v>21000000</v>
      </c>
      <c r="K373" s="18">
        <f t="shared" si="18"/>
        <v>21000000</v>
      </c>
      <c r="L373" s="47">
        <v>0</v>
      </c>
      <c r="M373" s="47">
        <v>0</v>
      </c>
      <c r="N373" s="51" t="s">
        <v>19</v>
      </c>
      <c r="O373" s="31" t="s">
        <v>20</v>
      </c>
      <c r="P373" s="51" t="s">
        <v>91</v>
      </c>
      <c r="Q373" s="47">
        <v>3822500</v>
      </c>
      <c r="R373" s="62" t="s">
        <v>92</v>
      </c>
      <c r="S373" s="93"/>
    </row>
    <row r="374" spans="1:19" s="34" customFormat="1" ht="31.5" x14ac:dyDescent="0.15">
      <c r="A374" s="92"/>
      <c r="B374" s="67">
        <v>80111600</v>
      </c>
      <c r="C374" s="5" t="s">
        <v>308</v>
      </c>
      <c r="D374" s="47">
        <v>1</v>
      </c>
      <c r="E374" s="47">
        <v>1</v>
      </c>
      <c r="F374" s="47">
        <v>11</v>
      </c>
      <c r="G374" s="47">
        <v>1</v>
      </c>
      <c r="H374" s="7" t="s">
        <v>79</v>
      </c>
      <c r="I374" s="47">
        <v>0</v>
      </c>
      <c r="J374" s="16">
        <f>(3745000+255000)*F374</f>
        <v>44000000</v>
      </c>
      <c r="K374" s="18">
        <f t="shared" si="18"/>
        <v>44000000</v>
      </c>
      <c r="L374" s="47">
        <v>0</v>
      </c>
      <c r="M374" s="47">
        <v>0</v>
      </c>
      <c r="N374" s="51" t="s">
        <v>19</v>
      </c>
      <c r="O374" s="31" t="s">
        <v>20</v>
      </c>
      <c r="P374" s="51" t="s">
        <v>91</v>
      </c>
      <c r="Q374" s="47">
        <v>3822500</v>
      </c>
      <c r="R374" s="62" t="s">
        <v>92</v>
      </c>
      <c r="S374" s="93"/>
    </row>
    <row r="375" spans="1:19" s="34" customFormat="1" ht="42" x14ac:dyDescent="0.15">
      <c r="A375" s="92"/>
      <c r="B375" s="67">
        <v>80111600</v>
      </c>
      <c r="C375" s="5" t="s">
        <v>495</v>
      </c>
      <c r="D375" s="47">
        <v>7</v>
      </c>
      <c r="E375" s="47">
        <v>7</v>
      </c>
      <c r="F375" s="47">
        <v>5</v>
      </c>
      <c r="G375" s="47">
        <v>1</v>
      </c>
      <c r="H375" s="7" t="s">
        <v>79</v>
      </c>
      <c r="I375" s="47">
        <v>0</v>
      </c>
      <c r="J375" s="16">
        <f>4200000*F375</f>
        <v>21000000</v>
      </c>
      <c r="K375" s="18">
        <f t="shared" si="18"/>
        <v>21000000</v>
      </c>
      <c r="L375" s="47">
        <v>0</v>
      </c>
      <c r="M375" s="47">
        <v>0</v>
      </c>
      <c r="N375" s="51" t="s">
        <v>19</v>
      </c>
      <c r="O375" s="31" t="s">
        <v>20</v>
      </c>
      <c r="P375" s="51" t="s">
        <v>91</v>
      </c>
      <c r="Q375" s="47">
        <v>3822500</v>
      </c>
      <c r="R375" s="62" t="s">
        <v>92</v>
      </c>
      <c r="S375" s="93"/>
    </row>
    <row r="376" spans="1:19" s="34" customFormat="1" ht="52.5" x14ac:dyDescent="0.15">
      <c r="A376" s="92"/>
      <c r="B376" s="67">
        <v>80111600</v>
      </c>
      <c r="C376" s="5" t="s">
        <v>175</v>
      </c>
      <c r="D376" s="47">
        <v>1</v>
      </c>
      <c r="E376" s="47">
        <v>1</v>
      </c>
      <c r="F376" s="47">
        <v>12</v>
      </c>
      <c r="G376" s="47">
        <v>1</v>
      </c>
      <c r="H376" s="7" t="s">
        <v>79</v>
      </c>
      <c r="I376" s="47">
        <v>0</v>
      </c>
      <c r="J376" s="16">
        <f>2900000*F376</f>
        <v>34800000</v>
      </c>
      <c r="K376" s="18">
        <f t="shared" si="18"/>
        <v>34800000</v>
      </c>
      <c r="L376" s="47">
        <v>0</v>
      </c>
      <c r="M376" s="47">
        <v>0</v>
      </c>
      <c r="N376" s="51" t="s">
        <v>19</v>
      </c>
      <c r="O376" s="31" t="s">
        <v>20</v>
      </c>
      <c r="P376" s="51" t="s">
        <v>91</v>
      </c>
      <c r="Q376" s="47">
        <v>3822500</v>
      </c>
      <c r="R376" s="62" t="s">
        <v>92</v>
      </c>
      <c r="S376" s="93"/>
    </row>
    <row r="377" spans="1:19" s="34" customFormat="1" ht="73.5" x14ac:dyDescent="0.15">
      <c r="A377" s="92"/>
      <c r="B377" s="67">
        <v>80111600</v>
      </c>
      <c r="C377" s="5" t="s">
        <v>176</v>
      </c>
      <c r="D377" s="47">
        <v>7</v>
      </c>
      <c r="E377" s="47">
        <v>7</v>
      </c>
      <c r="F377" s="47">
        <v>6</v>
      </c>
      <c r="G377" s="47">
        <v>1</v>
      </c>
      <c r="H377" s="7" t="s">
        <v>79</v>
      </c>
      <c r="I377" s="47">
        <v>0</v>
      </c>
      <c r="J377" s="16">
        <f>3033450*F377</f>
        <v>18200700</v>
      </c>
      <c r="K377" s="18">
        <f t="shared" si="18"/>
        <v>18200700</v>
      </c>
      <c r="L377" s="47">
        <v>0</v>
      </c>
      <c r="M377" s="47">
        <v>0</v>
      </c>
      <c r="N377" s="51" t="s">
        <v>19</v>
      </c>
      <c r="O377" s="31" t="s">
        <v>20</v>
      </c>
      <c r="P377" s="51" t="s">
        <v>91</v>
      </c>
      <c r="Q377" s="47">
        <v>3822500</v>
      </c>
      <c r="R377" s="62" t="s">
        <v>92</v>
      </c>
      <c r="S377" s="93"/>
    </row>
    <row r="378" spans="1:19" s="34" customFormat="1" ht="31.5" x14ac:dyDescent="0.15">
      <c r="A378" s="92"/>
      <c r="B378" s="67">
        <v>80111600</v>
      </c>
      <c r="C378" s="5" t="s">
        <v>496</v>
      </c>
      <c r="D378" s="47">
        <v>7</v>
      </c>
      <c r="E378" s="47">
        <v>7</v>
      </c>
      <c r="F378" s="47">
        <v>5</v>
      </c>
      <c r="G378" s="47">
        <v>1</v>
      </c>
      <c r="H378" s="7" t="s">
        <v>79</v>
      </c>
      <c r="I378" s="47">
        <v>0</v>
      </c>
      <c r="J378" s="16">
        <f>3600000*F378</f>
        <v>18000000</v>
      </c>
      <c r="K378" s="18">
        <f t="shared" si="18"/>
        <v>18000000</v>
      </c>
      <c r="L378" s="47">
        <v>0</v>
      </c>
      <c r="M378" s="47">
        <v>0</v>
      </c>
      <c r="N378" s="51" t="s">
        <v>19</v>
      </c>
      <c r="O378" s="31" t="s">
        <v>20</v>
      </c>
      <c r="P378" s="51" t="s">
        <v>91</v>
      </c>
      <c r="Q378" s="47">
        <v>3822500</v>
      </c>
      <c r="R378" s="62" t="s">
        <v>92</v>
      </c>
      <c r="S378" s="93"/>
    </row>
    <row r="379" spans="1:19" s="34" customFormat="1" ht="42" x14ac:dyDescent="0.15">
      <c r="A379" s="92"/>
      <c r="B379" s="67">
        <v>80111600</v>
      </c>
      <c r="C379" s="5" t="s">
        <v>497</v>
      </c>
      <c r="D379" s="47">
        <v>1</v>
      </c>
      <c r="E379" s="47">
        <v>1</v>
      </c>
      <c r="F379" s="47">
        <v>12</v>
      </c>
      <c r="G379" s="47">
        <v>1</v>
      </c>
      <c r="H379" s="7" t="s">
        <v>79</v>
      </c>
      <c r="I379" s="47">
        <v>0</v>
      </c>
      <c r="J379" s="16">
        <f>5000000*F379</f>
        <v>60000000</v>
      </c>
      <c r="K379" s="18">
        <f t="shared" si="18"/>
        <v>60000000</v>
      </c>
      <c r="L379" s="47">
        <v>0</v>
      </c>
      <c r="M379" s="47">
        <v>0</v>
      </c>
      <c r="N379" s="51" t="s">
        <v>19</v>
      </c>
      <c r="O379" s="31" t="s">
        <v>20</v>
      </c>
      <c r="P379" s="51" t="s">
        <v>91</v>
      </c>
      <c r="Q379" s="47">
        <v>3822500</v>
      </c>
      <c r="R379" s="62" t="s">
        <v>92</v>
      </c>
      <c r="S379" s="93"/>
    </row>
    <row r="380" spans="1:19" s="34" customFormat="1" ht="42" x14ac:dyDescent="0.15">
      <c r="A380" s="92"/>
      <c r="B380" s="67">
        <v>80111600</v>
      </c>
      <c r="C380" s="5" t="s">
        <v>498</v>
      </c>
      <c r="D380" s="47">
        <v>1</v>
      </c>
      <c r="E380" s="47">
        <v>1</v>
      </c>
      <c r="F380" s="47">
        <v>11</v>
      </c>
      <c r="G380" s="47">
        <v>1</v>
      </c>
      <c r="H380" s="7" t="s">
        <v>79</v>
      </c>
      <c r="I380" s="47">
        <v>0</v>
      </c>
      <c r="J380" s="16">
        <f>2354000*F380</f>
        <v>25894000</v>
      </c>
      <c r="K380" s="18">
        <f t="shared" si="18"/>
        <v>25894000</v>
      </c>
      <c r="L380" s="47">
        <v>0</v>
      </c>
      <c r="M380" s="47">
        <v>0</v>
      </c>
      <c r="N380" s="51" t="s">
        <v>19</v>
      </c>
      <c r="O380" s="31" t="s">
        <v>20</v>
      </c>
      <c r="P380" s="51" t="s">
        <v>91</v>
      </c>
      <c r="Q380" s="47">
        <v>3822500</v>
      </c>
      <c r="R380" s="62" t="s">
        <v>92</v>
      </c>
      <c r="S380" s="93"/>
    </row>
    <row r="381" spans="1:19" s="34" customFormat="1" ht="42" x14ac:dyDescent="0.15">
      <c r="A381" s="92"/>
      <c r="B381" s="67">
        <v>80111600</v>
      </c>
      <c r="C381" s="5" t="s">
        <v>189</v>
      </c>
      <c r="D381" s="47">
        <v>1</v>
      </c>
      <c r="E381" s="47">
        <v>1</v>
      </c>
      <c r="F381" s="47">
        <v>11</v>
      </c>
      <c r="G381" s="47">
        <v>1</v>
      </c>
      <c r="H381" s="7" t="s">
        <v>79</v>
      </c>
      <c r="I381" s="47">
        <v>0</v>
      </c>
      <c r="J381" s="16">
        <f>4000000*F381</f>
        <v>44000000</v>
      </c>
      <c r="K381" s="18">
        <f t="shared" si="18"/>
        <v>44000000</v>
      </c>
      <c r="L381" s="47">
        <v>0</v>
      </c>
      <c r="M381" s="47">
        <v>0</v>
      </c>
      <c r="N381" s="51" t="s">
        <v>19</v>
      </c>
      <c r="O381" s="31" t="s">
        <v>20</v>
      </c>
      <c r="P381" s="51" t="s">
        <v>91</v>
      </c>
      <c r="Q381" s="47">
        <v>3822500</v>
      </c>
      <c r="R381" s="62" t="s">
        <v>92</v>
      </c>
      <c r="S381" s="93"/>
    </row>
    <row r="382" spans="1:19" s="34" customFormat="1" ht="42" x14ac:dyDescent="0.15">
      <c r="A382" s="92"/>
      <c r="B382" s="67">
        <v>80111600</v>
      </c>
      <c r="C382" s="46" t="s">
        <v>506</v>
      </c>
      <c r="D382" s="47">
        <v>1</v>
      </c>
      <c r="E382" s="47">
        <v>1</v>
      </c>
      <c r="F382" s="47">
        <v>11</v>
      </c>
      <c r="G382" s="47">
        <v>1</v>
      </c>
      <c r="H382" s="7" t="s">
        <v>79</v>
      </c>
      <c r="I382" s="47">
        <v>0</v>
      </c>
      <c r="J382" s="16">
        <f>4000000*F382</f>
        <v>44000000</v>
      </c>
      <c r="K382" s="18">
        <f t="shared" si="18"/>
        <v>44000000</v>
      </c>
      <c r="L382" s="47">
        <v>0</v>
      </c>
      <c r="M382" s="47">
        <v>0</v>
      </c>
      <c r="N382" s="51" t="s">
        <v>19</v>
      </c>
      <c r="O382" s="31" t="s">
        <v>20</v>
      </c>
      <c r="P382" s="51" t="s">
        <v>91</v>
      </c>
      <c r="Q382" s="47">
        <v>3822500</v>
      </c>
      <c r="R382" s="62" t="s">
        <v>92</v>
      </c>
      <c r="S382" s="93"/>
    </row>
    <row r="383" spans="1:19" s="34" customFormat="1" ht="31.5" x14ac:dyDescent="0.15">
      <c r="A383" s="92"/>
      <c r="B383" s="67">
        <v>80111600</v>
      </c>
      <c r="C383" s="5" t="s">
        <v>499</v>
      </c>
      <c r="D383" s="47">
        <v>1</v>
      </c>
      <c r="E383" s="47">
        <v>1</v>
      </c>
      <c r="F383" s="47">
        <v>11</v>
      </c>
      <c r="G383" s="47">
        <v>1</v>
      </c>
      <c r="H383" s="7" t="s">
        <v>79</v>
      </c>
      <c r="I383" s="47">
        <v>0</v>
      </c>
      <c r="J383" s="16">
        <f>3100000*F383</f>
        <v>34100000</v>
      </c>
      <c r="K383" s="18">
        <f t="shared" si="18"/>
        <v>34100000</v>
      </c>
      <c r="L383" s="47">
        <v>0</v>
      </c>
      <c r="M383" s="47">
        <v>0</v>
      </c>
      <c r="N383" s="51" t="s">
        <v>19</v>
      </c>
      <c r="O383" s="31" t="s">
        <v>20</v>
      </c>
      <c r="P383" s="51" t="s">
        <v>91</v>
      </c>
      <c r="Q383" s="47">
        <v>3822500</v>
      </c>
      <c r="R383" s="62" t="s">
        <v>92</v>
      </c>
      <c r="S383" s="93"/>
    </row>
    <row r="384" spans="1:19" s="34" customFormat="1" ht="31.5" x14ac:dyDescent="0.15">
      <c r="A384" s="92"/>
      <c r="B384" s="67">
        <v>80111600</v>
      </c>
      <c r="C384" s="5" t="s">
        <v>499</v>
      </c>
      <c r="D384" s="47">
        <v>1</v>
      </c>
      <c r="E384" s="47">
        <v>1</v>
      </c>
      <c r="F384" s="47">
        <v>11</v>
      </c>
      <c r="G384" s="47">
        <v>1</v>
      </c>
      <c r="H384" s="7" t="s">
        <v>79</v>
      </c>
      <c r="I384" s="47">
        <v>0</v>
      </c>
      <c r="J384" s="16">
        <f>3100000*F384</f>
        <v>34100000</v>
      </c>
      <c r="K384" s="18">
        <f t="shared" si="18"/>
        <v>34100000</v>
      </c>
      <c r="L384" s="47">
        <v>0</v>
      </c>
      <c r="M384" s="47">
        <v>0</v>
      </c>
      <c r="N384" s="51" t="s">
        <v>19</v>
      </c>
      <c r="O384" s="31" t="s">
        <v>20</v>
      </c>
      <c r="P384" s="51" t="s">
        <v>91</v>
      </c>
      <c r="Q384" s="47">
        <v>3822500</v>
      </c>
      <c r="R384" s="62" t="s">
        <v>92</v>
      </c>
      <c r="S384" s="93"/>
    </row>
    <row r="385" spans="1:16360" s="34" customFormat="1" ht="52.5" x14ac:dyDescent="0.15">
      <c r="A385" s="92"/>
      <c r="B385" s="67">
        <v>80111600</v>
      </c>
      <c r="C385" s="46" t="s">
        <v>500</v>
      </c>
      <c r="D385" s="47">
        <v>1</v>
      </c>
      <c r="E385" s="47">
        <v>1</v>
      </c>
      <c r="F385" s="47">
        <v>11</v>
      </c>
      <c r="G385" s="47">
        <v>1</v>
      </c>
      <c r="H385" s="7" t="s">
        <v>79</v>
      </c>
      <c r="I385" s="47">
        <v>0</v>
      </c>
      <c r="J385" s="18">
        <f>3370500*F385</f>
        <v>37075500</v>
      </c>
      <c r="K385" s="18">
        <f t="shared" si="18"/>
        <v>37075500</v>
      </c>
      <c r="L385" s="47">
        <v>0</v>
      </c>
      <c r="M385" s="47">
        <v>0</v>
      </c>
      <c r="N385" s="51" t="s">
        <v>19</v>
      </c>
      <c r="O385" s="31" t="s">
        <v>20</v>
      </c>
      <c r="P385" s="51" t="s">
        <v>91</v>
      </c>
      <c r="Q385" s="47">
        <v>3822500</v>
      </c>
      <c r="R385" s="62" t="s">
        <v>92</v>
      </c>
      <c r="S385" s="93"/>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c r="BR385" s="39"/>
      <c r="BS385" s="39"/>
      <c r="BT385" s="39"/>
      <c r="BU385" s="39"/>
      <c r="BV385" s="39"/>
      <c r="BW385" s="39"/>
      <c r="BX385" s="39"/>
      <c r="BY385" s="39"/>
      <c r="BZ385" s="39"/>
      <c r="CA385" s="39"/>
      <c r="CB385" s="39"/>
      <c r="CC385" s="39"/>
      <c r="CD385" s="39"/>
      <c r="CE385" s="39"/>
      <c r="CF385" s="39"/>
      <c r="CG385" s="39"/>
      <c r="CH385" s="39"/>
      <c r="CI385" s="39"/>
      <c r="CJ385" s="39"/>
      <c r="CK385" s="39"/>
      <c r="CL385" s="39"/>
      <c r="CM385" s="39"/>
      <c r="CN385" s="39"/>
      <c r="CO385" s="39"/>
      <c r="CP385" s="39"/>
      <c r="CQ385" s="39"/>
      <c r="CR385" s="39"/>
      <c r="CS385" s="39"/>
      <c r="CT385" s="39"/>
      <c r="CU385" s="39"/>
      <c r="CV385" s="39"/>
      <c r="CW385" s="39"/>
      <c r="CX385" s="39"/>
      <c r="CY385" s="39"/>
      <c r="CZ385" s="39"/>
      <c r="DA385" s="39"/>
      <c r="DB385" s="39"/>
      <c r="DC385" s="39"/>
      <c r="DD385" s="39"/>
      <c r="DE385" s="39"/>
      <c r="DF385" s="39"/>
      <c r="DG385" s="39"/>
      <c r="DH385" s="39"/>
      <c r="DI385" s="39"/>
      <c r="DJ385" s="39"/>
      <c r="DK385" s="39"/>
      <c r="DL385" s="39"/>
      <c r="DM385" s="39"/>
      <c r="DN385" s="39"/>
      <c r="DO385" s="39"/>
      <c r="DP385" s="39"/>
      <c r="DQ385" s="39"/>
      <c r="DR385" s="39"/>
      <c r="DS385" s="39"/>
      <c r="DT385" s="39"/>
      <c r="DU385" s="39"/>
      <c r="DV385" s="39"/>
      <c r="DW385" s="39"/>
      <c r="DX385" s="39"/>
      <c r="DY385" s="39"/>
      <c r="DZ385" s="39"/>
      <c r="EA385" s="39"/>
      <c r="EB385" s="39"/>
      <c r="EC385" s="39"/>
      <c r="ED385" s="39"/>
      <c r="EE385" s="39"/>
      <c r="EF385" s="39"/>
      <c r="EG385" s="39"/>
      <c r="EH385" s="39"/>
      <c r="EI385" s="39"/>
      <c r="EJ385" s="39"/>
      <c r="EK385" s="39"/>
      <c r="EL385" s="39"/>
      <c r="EM385" s="39"/>
      <c r="EN385" s="39"/>
      <c r="EO385" s="39"/>
      <c r="EP385" s="39"/>
      <c r="EQ385" s="39"/>
      <c r="ER385" s="39"/>
      <c r="ES385" s="39"/>
      <c r="ET385" s="39"/>
      <c r="EU385" s="39"/>
      <c r="EV385" s="39"/>
      <c r="EW385" s="39"/>
      <c r="EX385" s="39"/>
      <c r="EY385" s="39"/>
      <c r="EZ385" s="39"/>
      <c r="FA385" s="39"/>
      <c r="FB385" s="39"/>
      <c r="FC385" s="39"/>
      <c r="FD385" s="39"/>
      <c r="FE385" s="39"/>
      <c r="FF385" s="39"/>
      <c r="FG385" s="39"/>
      <c r="FH385" s="39"/>
      <c r="FI385" s="39"/>
      <c r="FJ385" s="39"/>
      <c r="FK385" s="39"/>
      <c r="FL385" s="39"/>
      <c r="FM385" s="39"/>
      <c r="FN385" s="39"/>
      <c r="FO385" s="39"/>
      <c r="FP385" s="39"/>
      <c r="FQ385" s="39"/>
      <c r="FR385" s="39"/>
      <c r="FS385" s="39"/>
      <c r="FT385" s="39"/>
      <c r="FU385" s="39"/>
      <c r="FV385" s="39"/>
      <c r="FW385" s="39"/>
      <c r="FX385" s="39"/>
      <c r="FY385" s="39"/>
      <c r="FZ385" s="39"/>
      <c r="GA385" s="39"/>
      <c r="GB385" s="39"/>
      <c r="GC385" s="39"/>
      <c r="GD385" s="39"/>
      <c r="GE385" s="39"/>
      <c r="GF385" s="39"/>
      <c r="GG385" s="39"/>
      <c r="GH385" s="39"/>
      <c r="GI385" s="39"/>
      <c r="GJ385" s="39"/>
      <c r="GK385" s="39"/>
      <c r="GL385" s="39"/>
      <c r="GM385" s="39"/>
      <c r="GN385" s="39"/>
      <c r="GO385" s="39"/>
      <c r="GP385" s="39"/>
      <c r="GQ385" s="39"/>
      <c r="GR385" s="39"/>
      <c r="GS385" s="39"/>
      <c r="GT385" s="39"/>
      <c r="GU385" s="39"/>
      <c r="GV385" s="39"/>
      <c r="GW385" s="39"/>
      <c r="GX385" s="39"/>
      <c r="GY385" s="39"/>
      <c r="GZ385" s="39"/>
      <c r="HA385" s="39"/>
      <c r="HB385" s="39"/>
      <c r="HC385" s="39"/>
      <c r="HD385" s="39"/>
      <c r="HE385" s="39"/>
      <c r="HF385" s="39"/>
      <c r="HG385" s="39"/>
      <c r="HH385" s="39"/>
      <c r="HI385" s="39"/>
      <c r="HJ385" s="39"/>
      <c r="HK385" s="39"/>
      <c r="HL385" s="39"/>
      <c r="HM385" s="39"/>
      <c r="HN385" s="39"/>
      <c r="HO385" s="39"/>
      <c r="HP385" s="39"/>
      <c r="HQ385" s="39"/>
      <c r="HR385" s="39"/>
      <c r="HS385" s="39"/>
      <c r="HT385" s="39"/>
      <c r="HU385" s="39"/>
      <c r="HV385" s="39"/>
      <c r="HW385" s="39"/>
      <c r="HX385" s="39"/>
      <c r="HY385" s="39"/>
      <c r="HZ385" s="39"/>
      <c r="IA385" s="39"/>
      <c r="IB385" s="39"/>
      <c r="IC385" s="39"/>
      <c r="ID385" s="39"/>
      <c r="IE385" s="39"/>
      <c r="IF385" s="39"/>
      <c r="IG385" s="39"/>
      <c r="IH385" s="39"/>
      <c r="II385" s="39"/>
      <c r="IJ385" s="39"/>
      <c r="IK385" s="39"/>
      <c r="IL385" s="39"/>
      <c r="IM385" s="39"/>
      <c r="IN385" s="39"/>
      <c r="IO385" s="39"/>
      <c r="IP385" s="39"/>
      <c r="IQ385" s="39"/>
      <c r="IR385" s="39"/>
      <c r="IS385" s="39"/>
      <c r="IT385" s="39"/>
      <c r="IU385" s="39"/>
      <c r="IV385" s="39"/>
      <c r="IW385" s="39"/>
      <c r="IX385" s="39"/>
      <c r="IY385" s="39"/>
      <c r="IZ385" s="39"/>
      <c r="JA385" s="39"/>
      <c r="JB385" s="39"/>
      <c r="JC385" s="39"/>
      <c r="JD385" s="39"/>
      <c r="JE385" s="39"/>
      <c r="JF385" s="39"/>
      <c r="JG385" s="39"/>
      <c r="JH385" s="39"/>
      <c r="JI385" s="39"/>
      <c r="JJ385" s="39"/>
      <c r="JK385" s="39"/>
      <c r="JL385" s="39"/>
      <c r="JM385" s="39"/>
      <c r="JN385" s="39"/>
      <c r="JO385" s="39"/>
      <c r="JP385" s="39"/>
      <c r="JQ385" s="39"/>
      <c r="JR385" s="39"/>
      <c r="JS385" s="39"/>
      <c r="JT385" s="39"/>
      <c r="JU385" s="39"/>
      <c r="JV385" s="39"/>
      <c r="JW385" s="39"/>
      <c r="JX385" s="39"/>
      <c r="JY385" s="39"/>
      <c r="JZ385" s="39"/>
      <c r="KA385" s="39"/>
      <c r="KB385" s="39"/>
      <c r="KC385" s="39"/>
      <c r="KD385" s="39"/>
      <c r="KE385" s="39"/>
      <c r="KF385" s="39"/>
      <c r="KG385" s="39"/>
      <c r="KH385" s="39"/>
      <c r="KI385" s="39"/>
      <c r="KJ385" s="39"/>
      <c r="KK385" s="39"/>
      <c r="KL385" s="39"/>
      <c r="KM385" s="39"/>
      <c r="KN385" s="39"/>
      <c r="KO385" s="39"/>
      <c r="KP385" s="39"/>
      <c r="KQ385" s="39"/>
      <c r="KR385" s="39"/>
      <c r="KS385" s="39"/>
      <c r="KT385" s="39"/>
      <c r="KU385" s="39"/>
      <c r="KV385" s="39"/>
      <c r="KW385" s="39"/>
      <c r="KX385" s="39"/>
      <c r="KY385" s="39"/>
      <c r="KZ385" s="39"/>
      <c r="LA385" s="39"/>
      <c r="LB385" s="39"/>
      <c r="LC385" s="39"/>
      <c r="LD385" s="39"/>
      <c r="LE385" s="39"/>
      <c r="LF385" s="39"/>
      <c r="LG385" s="39"/>
      <c r="LH385" s="39"/>
      <c r="LI385" s="39"/>
      <c r="LJ385" s="39"/>
      <c r="LK385" s="39"/>
      <c r="LL385" s="39"/>
      <c r="LM385" s="39"/>
      <c r="LN385" s="39"/>
      <c r="LO385" s="39"/>
      <c r="LP385" s="39"/>
      <c r="LQ385" s="39"/>
      <c r="LR385" s="39"/>
      <c r="LS385" s="39"/>
      <c r="LT385" s="39"/>
      <c r="LU385" s="39"/>
      <c r="LV385" s="39"/>
      <c r="LW385" s="39"/>
      <c r="LX385" s="39"/>
      <c r="LY385" s="39"/>
      <c r="LZ385" s="39"/>
      <c r="MA385" s="39"/>
      <c r="MB385" s="39"/>
      <c r="MC385" s="39"/>
      <c r="MD385" s="39"/>
      <c r="ME385" s="39"/>
      <c r="MF385" s="39"/>
      <c r="MG385" s="39"/>
      <c r="MH385" s="39"/>
      <c r="MI385" s="39"/>
      <c r="MJ385" s="39"/>
      <c r="MK385" s="39"/>
      <c r="ML385" s="39"/>
      <c r="MM385" s="39"/>
      <c r="MN385" s="39"/>
      <c r="MO385" s="39"/>
      <c r="MP385" s="39"/>
      <c r="MQ385" s="39"/>
      <c r="MR385" s="39"/>
      <c r="MS385" s="39"/>
      <c r="MT385" s="39"/>
      <c r="MU385" s="39"/>
      <c r="MV385" s="39"/>
      <c r="MW385" s="39"/>
      <c r="MX385" s="39"/>
      <c r="MY385" s="39"/>
      <c r="MZ385" s="39"/>
      <c r="NA385" s="39"/>
      <c r="NB385" s="39"/>
      <c r="NC385" s="39"/>
      <c r="ND385" s="39"/>
      <c r="NE385" s="39"/>
      <c r="NF385" s="39"/>
      <c r="NG385" s="39"/>
      <c r="NH385" s="39"/>
      <c r="NI385" s="39"/>
      <c r="NJ385" s="39"/>
      <c r="NK385" s="39"/>
      <c r="NL385" s="39"/>
      <c r="NM385" s="39"/>
      <c r="NN385" s="39"/>
      <c r="NO385" s="39"/>
      <c r="NP385" s="39"/>
      <c r="NQ385" s="39"/>
      <c r="NR385" s="39"/>
      <c r="NS385" s="39"/>
      <c r="NT385" s="39"/>
      <c r="NU385" s="39"/>
      <c r="NV385" s="39"/>
      <c r="NW385" s="39"/>
      <c r="NX385" s="39"/>
      <c r="NY385" s="39"/>
      <c r="NZ385" s="39"/>
      <c r="OA385" s="39"/>
      <c r="OB385" s="39"/>
      <c r="OC385" s="39"/>
      <c r="OD385" s="39"/>
      <c r="OE385" s="39"/>
      <c r="OF385" s="39"/>
      <c r="OG385" s="39"/>
      <c r="OH385" s="39"/>
      <c r="OI385" s="39"/>
      <c r="OJ385" s="39"/>
      <c r="OK385" s="39"/>
      <c r="OL385" s="39"/>
      <c r="OM385" s="39"/>
      <c r="ON385" s="39"/>
      <c r="OO385" s="39"/>
      <c r="OP385" s="39"/>
      <c r="OQ385" s="39"/>
      <c r="OR385" s="39"/>
      <c r="OS385" s="39"/>
      <c r="OT385" s="39"/>
      <c r="OU385" s="39"/>
      <c r="OV385" s="39"/>
      <c r="OW385" s="39"/>
      <c r="OX385" s="39"/>
      <c r="OY385" s="39"/>
      <c r="OZ385" s="39"/>
      <c r="PA385" s="39"/>
      <c r="PB385" s="39"/>
      <c r="PC385" s="39"/>
      <c r="PD385" s="39"/>
      <c r="PE385" s="39"/>
      <c r="PF385" s="39"/>
      <c r="PG385" s="39"/>
      <c r="PH385" s="39"/>
      <c r="PI385" s="39"/>
      <c r="PJ385" s="39"/>
      <c r="PK385" s="39"/>
      <c r="PL385" s="39"/>
      <c r="PM385" s="39"/>
      <c r="PN385" s="39"/>
      <c r="PO385" s="39"/>
      <c r="PP385" s="39"/>
      <c r="PQ385" s="39"/>
      <c r="PR385" s="39"/>
      <c r="PS385" s="39"/>
      <c r="PT385" s="39"/>
      <c r="PU385" s="39"/>
      <c r="PV385" s="39"/>
      <c r="PW385" s="39"/>
      <c r="PX385" s="39"/>
      <c r="PY385" s="39"/>
      <c r="PZ385" s="39"/>
      <c r="QA385" s="39"/>
      <c r="QB385" s="39"/>
      <c r="QC385" s="39"/>
      <c r="QD385" s="39"/>
      <c r="QE385" s="39"/>
      <c r="QF385" s="39"/>
      <c r="QG385" s="39"/>
      <c r="QH385" s="39"/>
      <c r="QI385" s="39"/>
      <c r="QJ385" s="39"/>
      <c r="QK385" s="39"/>
      <c r="QL385" s="39"/>
      <c r="QM385" s="39"/>
      <c r="QN385" s="39"/>
      <c r="QO385" s="39"/>
      <c r="QP385" s="39"/>
      <c r="QQ385" s="39"/>
      <c r="QR385" s="39"/>
      <c r="QS385" s="39"/>
      <c r="QT385" s="39"/>
      <c r="QU385" s="39"/>
      <c r="QV385" s="39"/>
      <c r="QW385" s="39"/>
      <c r="QX385" s="39"/>
      <c r="QY385" s="39"/>
      <c r="QZ385" s="39"/>
      <c r="RA385" s="39"/>
      <c r="RB385" s="39"/>
      <c r="RC385" s="39"/>
      <c r="RD385" s="39"/>
      <c r="RE385" s="39"/>
      <c r="RF385" s="39"/>
      <c r="RG385" s="39"/>
      <c r="RH385" s="39"/>
      <c r="RI385" s="39"/>
      <c r="RJ385" s="39"/>
      <c r="RK385" s="39"/>
      <c r="RL385" s="39"/>
      <c r="RM385" s="39"/>
      <c r="RN385" s="39"/>
      <c r="RO385" s="39"/>
      <c r="RP385" s="39"/>
      <c r="RQ385" s="39"/>
      <c r="RR385" s="39"/>
      <c r="RS385" s="39"/>
      <c r="RT385" s="39"/>
      <c r="RU385" s="39"/>
      <c r="RV385" s="39"/>
      <c r="RW385" s="39"/>
      <c r="RX385" s="39"/>
      <c r="RY385" s="39"/>
      <c r="RZ385" s="39"/>
      <c r="SA385" s="39"/>
      <c r="SB385" s="39"/>
      <c r="SC385" s="39"/>
      <c r="SD385" s="39"/>
      <c r="SE385" s="39"/>
      <c r="SF385" s="39"/>
      <c r="SG385" s="39"/>
      <c r="SH385" s="39"/>
      <c r="SI385" s="39"/>
      <c r="SJ385" s="39"/>
      <c r="SK385" s="39"/>
      <c r="SL385" s="39"/>
      <c r="SM385" s="39"/>
      <c r="SN385" s="39"/>
      <c r="SO385" s="39"/>
      <c r="SP385" s="39"/>
      <c r="SQ385" s="39"/>
      <c r="SR385" s="39"/>
      <c r="SS385" s="39"/>
      <c r="ST385" s="39"/>
      <c r="SU385" s="39"/>
      <c r="SV385" s="39"/>
      <c r="SW385" s="39"/>
      <c r="SX385" s="39"/>
      <c r="SY385" s="39"/>
      <c r="SZ385" s="39"/>
      <c r="TA385" s="39"/>
      <c r="TB385" s="39"/>
      <c r="TC385" s="39"/>
      <c r="TD385" s="39"/>
      <c r="TE385" s="39"/>
      <c r="TF385" s="39"/>
      <c r="TG385" s="39"/>
      <c r="TH385" s="39"/>
      <c r="TI385" s="39"/>
      <c r="TJ385" s="39"/>
      <c r="TK385" s="39"/>
      <c r="TL385" s="39"/>
      <c r="TM385" s="39"/>
      <c r="TN385" s="39"/>
      <c r="TO385" s="39"/>
      <c r="TP385" s="39"/>
      <c r="TQ385" s="39"/>
      <c r="TR385" s="39"/>
      <c r="TS385" s="39"/>
      <c r="TT385" s="39"/>
      <c r="TU385" s="39"/>
      <c r="TV385" s="39"/>
      <c r="TW385" s="39"/>
      <c r="TX385" s="39"/>
      <c r="TY385" s="39"/>
      <c r="TZ385" s="39"/>
      <c r="UA385" s="39"/>
      <c r="UB385" s="39"/>
      <c r="UC385" s="39"/>
      <c r="UD385" s="39"/>
      <c r="UE385" s="39"/>
      <c r="UF385" s="39"/>
      <c r="UG385" s="39"/>
      <c r="UH385" s="39"/>
      <c r="UI385" s="39"/>
      <c r="UJ385" s="39"/>
      <c r="UK385" s="39"/>
      <c r="UL385" s="39"/>
      <c r="UM385" s="39"/>
      <c r="UN385" s="39"/>
      <c r="UO385" s="39"/>
      <c r="UP385" s="39"/>
      <c r="UQ385" s="39"/>
      <c r="UR385" s="39"/>
      <c r="US385" s="39"/>
      <c r="UT385" s="39"/>
      <c r="UU385" s="39"/>
      <c r="UV385" s="39"/>
      <c r="UW385" s="39"/>
      <c r="UX385" s="39"/>
      <c r="UY385" s="39"/>
      <c r="UZ385" s="39"/>
      <c r="VA385" s="39"/>
      <c r="VB385" s="39"/>
      <c r="VC385" s="39"/>
      <c r="VD385" s="39"/>
      <c r="VE385" s="39"/>
      <c r="VF385" s="39"/>
      <c r="VG385" s="39"/>
      <c r="VH385" s="39"/>
      <c r="VI385" s="39"/>
      <c r="VJ385" s="39"/>
      <c r="VK385" s="39"/>
      <c r="VL385" s="39"/>
      <c r="VM385" s="39"/>
      <c r="VN385" s="39"/>
      <c r="VO385" s="39"/>
      <c r="VP385" s="39"/>
      <c r="VQ385" s="39"/>
      <c r="VR385" s="39"/>
      <c r="VS385" s="39"/>
      <c r="VT385" s="39"/>
      <c r="VU385" s="39"/>
      <c r="VV385" s="39"/>
      <c r="VW385" s="39"/>
      <c r="VX385" s="39"/>
      <c r="VY385" s="39"/>
      <c r="VZ385" s="39"/>
      <c r="WA385" s="39"/>
      <c r="WB385" s="39"/>
      <c r="WC385" s="39"/>
      <c r="WD385" s="39"/>
      <c r="WE385" s="39"/>
      <c r="WF385" s="39"/>
      <c r="WG385" s="39"/>
      <c r="WH385" s="39"/>
      <c r="WI385" s="39"/>
      <c r="WJ385" s="39"/>
      <c r="WK385" s="39"/>
      <c r="WL385" s="39"/>
      <c r="WM385" s="39"/>
      <c r="WN385" s="39"/>
      <c r="WO385" s="39"/>
      <c r="WP385" s="39"/>
      <c r="WQ385" s="39"/>
      <c r="WR385" s="39"/>
      <c r="WS385" s="39"/>
      <c r="WT385" s="39"/>
      <c r="WU385" s="39"/>
      <c r="WV385" s="39"/>
      <c r="WW385" s="39"/>
      <c r="WX385" s="39"/>
      <c r="WY385" s="39"/>
      <c r="WZ385" s="39"/>
      <c r="XA385" s="39"/>
      <c r="XB385" s="39"/>
      <c r="XC385" s="39"/>
      <c r="XD385" s="39"/>
      <c r="XE385" s="39"/>
      <c r="XF385" s="39"/>
      <c r="XG385" s="39"/>
      <c r="XH385" s="39"/>
      <c r="XI385" s="39"/>
      <c r="XJ385" s="39"/>
      <c r="XK385" s="39"/>
      <c r="XL385" s="39"/>
      <c r="XM385" s="39"/>
      <c r="XN385" s="39"/>
      <c r="XO385" s="39"/>
      <c r="XP385" s="39"/>
      <c r="XQ385" s="39"/>
      <c r="XR385" s="39"/>
      <c r="XS385" s="39"/>
      <c r="XT385" s="39"/>
      <c r="XU385" s="39"/>
      <c r="XV385" s="39"/>
      <c r="XW385" s="39"/>
      <c r="XX385" s="39"/>
      <c r="XY385" s="39"/>
      <c r="XZ385" s="39"/>
      <c r="YA385" s="39"/>
      <c r="YB385" s="39"/>
      <c r="YC385" s="39"/>
      <c r="YD385" s="39"/>
      <c r="YE385" s="39"/>
      <c r="YF385" s="39"/>
      <c r="YG385" s="39"/>
      <c r="YH385" s="39"/>
      <c r="YI385" s="39"/>
      <c r="YJ385" s="39"/>
      <c r="YK385" s="39"/>
      <c r="YL385" s="39"/>
      <c r="YM385" s="39"/>
      <c r="YN385" s="39"/>
      <c r="YO385" s="39"/>
      <c r="YP385" s="39"/>
      <c r="YQ385" s="39"/>
      <c r="YR385" s="39"/>
      <c r="YS385" s="39"/>
      <c r="YT385" s="39"/>
      <c r="YU385" s="39"/>
      <c r="YV385" s="39"/>
      <c r="YW385" s="39"/>
      <c r="YX385" s="39"/>
      <c r="YY385" s="39"/>
      <c r="YZ385" s="39"/>
      <c r="ZA385" s="39"/>
      <c r="ZB385" s="39"/>
      <c r="ZC385" s="39"/>
      <c r="ZD385" s="39"/>
      <c r="ZE385" s="39"/>
      <c r="ZF385" s="39"/>
      <c r="ZG385" s="39"/>
      <c r="ZH385" s="39"/>
      <c r="ZI385" s="39"/>
      <c r="ZJ385" s="39"/>
      <c r="ZK385" s="39"/>
      <c r="ZL385" s="39"/>
      <c r="ZM385" s="39"/>
      <c r="ZN385" s="39"/>
      <c r="ZO385" s="39"/>
      <c r="ZP385" s="39"/>
      <c r="ZQ385" s="39"/>
      <c r="ZR385" s="39"/>
      <c r="ZS385" s="39"/>
      <c r="ZT385" s="39"/>
      <c r="ZU385" s="39"/>
      <c r="ZV385" s="39"/>
      <c r="ZW385" s="39"/>
      <c r="ZX385" s="39"/>
      <c r="ZY385" s="39"/>
      <c r="ZZ385" s="39"/>
      <c r="AAA385" s="39"/>
      <c r="AAB385" s="39"/>
      <c r="AAC385" s="39"/>
      <c r="AAD385" s="39"/>
      <c r="AAE385" s="39"/>
      <c r="AAF385" s="39"/>
      <c r="AAG385" s="39"/>
      <c r="AAH385" s="39"/>
      <c r="AAI385" s="39"/>
      <c r="AAJ385" s="39"/>
      <c r="AAK385" s="39"/>
      <c r="AAL385" s="39"/>
      <c r="AAM385" s="39"/>
      <c r="AAN385" s="39"/>
      <c r="AAO385" s="39"/>
      <c r="AAP385" s="39"/>
      <c r="AAQ385" s="39"/>
      <c r="AAR385" s="39"/>
      <c r="AAS385" s="39"/>
      <c r="AAT385" s="39"/>
      <c r="AAU385" s="39"/>
      <c r="AAV385" s="39"/>
      <c r="AAW385" s="39"/>
      <c r="AAX385" s="39"/>
      <c r="AAY385" s="39"/>
      <c r="AAZ385" s="39"/>
      <c r="ABA385" s="39"/>
      <c r="ABB385" s="39"/>
      <c r="ABC385" s="39"/>
      <c r="ABD385" s="39"/>
      <c r="ABE385" s="39"/>
      <c r="ABF385" s="39"/>
      <c r="ABG385" s="39"/>
      <c r="ABH385" s="39"/>
      <c r="ABI385" s="39"/>
      <c r="ABJ385" s="39"/>
      <c r="ABK385" s="39"/>
      <c r="ABL385" s="39"/>
      <c r="ABM385" s="39"/>
      <c r="ABN385" s="39"/>
      <c r="ABO385" s="39"/>
      <c r="ABP385" s="39"/>
      <c r="ABQ385" s="39"/>
      <c r="ABR385" s="39"/>
      <c r="ABS385" s="39"/>
      <c r="ABT385" s="39"/>
      <c r="ABU385" s="39"/>
      <c r="ABV385" s="39"/>
      <c r="ABW385" s="39"/>
      <c r="ABX385" s="39"/>
      <c r="ABY385" s="39"/>
      <c r="ABZ385" s="39"/>
      <c r="ACA385" s="39"/>
      <c r="ACB385" s="39"/>
      <c r="ACC385" s="39"/>
      <c r="ACD385" s="39"/>
      <c r="ACE385" s="39"/>
      <c r="ACF385" s="39"/>
      <c r="ACG385" s="39"/>
      <c r="ACH385" s="39"/>
      <c r="ACI385" s="39"/>
      <c r="ACJ385" s="39"/>
      <c r="ACK385" s="39"/>
      <c r="ACL385" s="39"/>
      <c r="ACM385" s="39"/>
      <c r="ACN385" s="39"/>
      <c r="ACO385" s="39"/>
      <c r="ACP385" s="39"/>
      <c r="ACQ385" s="39"/>
      <c r="ACR385" s="39"/>
      <c r="ACS385" s="39"/>
      <c r="ACT385" s="39"/>
      <c r="ACU385" s="39"/>
      <c r="ACV385" s="39"/>
      <c r="ACW385" s="39"/>
      <c r="ACX385" s="39"/>
      <c r="ACY385" s="39"/>
      <c r="ACZ385" s="39"/>
      <c r="ADA385" s="39"/>
      <c r="ADB385" s="39"/>
      <c r="ADC385" s="39"/>
      <c r="ADD385" s="39"/>
      <c r="ADE385" s="39"/>
      <c r="ADF385" s="39"/>
      <c r="ADG385" s="39"/>
      <c r="ADH385" s="39"/>
      <c r="ADI385" s="39"/>
      <c r="ADJ385" s="39"/>
      <c r="ADK385" s="39"/>
      <c r="ADL385" s="39"/>
      <c r="ADM385" s="39"/>
      <c r="ADN385" s="39"/>
      <c r="ADO385" s="39"/>
      <c r="ADP385" s="39"/>
      <c r="ADQ385" s="39"/>
      <c r="ADR385" s="39"/>
      <c r="ADS385" s="39"/>
      <c r="ADT385" s="39"/>
      <c r="ADU385" s="39"/>
      <c r="ADV385" s="39"/>
      <c r="ADW385" s="39"/>
      <c r="ADX385" s="39"/>
      <c r="ADY385" s="39"/>
      <c r="ADZ385" s="39"/>
      <c r="AEA385" s="39"/>
      <c r="AEB385" s="39"/>
      <c r="AEC385" s="39"/>
      <c r="AED385" s="39"/>
      <c r="AEE385" s="39"/>
      <c r="AEF385" s="39"/>
      <c r="AEG385" s="39"/>
      <c r="AEH385" s="39"/>
      <c r="AEI385" s="39"/>
      <c r="AEJ385" s="39"/>
      <c r="AEK385" s="39"/>
      <c r="AEL385" s="39"/>
      <c r="AEM385" s="39"/>
      <c r="AEN385" s="39"/>
      <c r="AEO385" s="39"/>
      <c r="AEP385" s="39"/>
      <c r="AEQ385" s="39"/>
      <c r="AER385" s="39"/>
      <c r="AES385" s="39"/>
      <c r="AET385" s="39"/>
      <c r="AEU385" s="39"/>
      <c r="AEV385" s="39"/>
      <c r="AEW385" s="39"/>
      <c r="AEX385" s="39"/>
      <c r="AEY385" s="39"/>
      <c r="AEZ385" s="39"/>
      <c r="AFA385" s="39"/>
      <c r="AFB385" s="39"/>
      <c r="AFC385" s="39"/>
      <c r="AFD385" s="39"/>
      <c r="AFE385" s="39"/>
      <c r="AFF385" s="39"/>
      <c r="AFG385" s="39"/>
      <c r="AFH385" s="39"/>
      <c r="AFI385" s="39"/>
      <c r="AFJ385" s="39"/>
      <c r="AFK385" s="39"/>
      <c r="AFL385" s="39"/>
      <c r="AFM385" s="39"/>
      <c r="AFN385" s="39"/>
      <c r="AFO385" s="39"/>
      <c r="AFP385" s="39"/>
      <c r="AFQ385" s="39"/>
      <c r="AFR385" s="39"/>
      <c r="AFS385" s="39"/>
      <c r="AFT385" s="39"/>
      <c r="AFU385" s="39"/>
      <c r="AFV385" s="39"/>
      <c r="AFW385" s="39"/>
      <c r="AFX385" s="39"/>
      <c r="AFY385" s="39"/>
      <c r="AFZ385" s="39"/>
      <c r="AGA385" s="39"/>
      <c r="AGB385" s="39"/>
      <c r="AGC385" s="39"/>
      <c r="AGD385" s="39"/>
      <c r="AGE385" s="39"/>
      <c r="AGF385" s="39"/>
      <c r="AGG385" s="39"/>
      <c r="AGH385" s="39"/>
      <c r="AGI385" s="39"/>
      <c r="AGJ385" s="39"/>
      <c r="AGK385" s="39"/>
      <c r="AGL385" s="39"/>
      <c r="AGM385" s="39"/>
      <c r="AGN385" s="39"/>
      <c r="AGO385" s="39"/>
      <c r="AGP385" s="39"/>
      <c r="AGQ385" s="39"/>
      <c r="AGR385" s="39"/>
      <c r="AGS385" s="39"/>
      <c r="AGT385" s="39"/>
      <c r="AGU385" s="39"/>
      <c r="AGV385" s="39"/>
      <c r="AGW385" s="39"/>
      <c r="AGX385" s="39"/>
      <c r="AGY385" s="39"/>
      <c r="AGZ385" s="39"/>
      <c r="AHA385" s="39"/>
      <c r="AHB385" s="39"/>
      <c r="AHC385" s="39"/>
      <c r="AHD385" s="39"/>
      <c r="AHE385" s="39"/>
      <c r="AHF385" s="39"/>
      <c r="AHG385" s="39"/>
      <c r="AHH385" s="39"/>
      <c r="AHI385" s="39"/>
      <c r="AHJ385" s="39"/>
      <c r="AHK385" s="39"/>
      <c r="AHL385" s="39"/>
      <c r="AHM385" s="39"/>
      <c r="AHN385" s="39"/>
      <c r="AHO385" s="39"/>
      <c r="AHP385" s="39"/>
      <c r="AHQ385" s="39"/>
      <c r="AHR385" s="39"/>
      <c r="AHS385" s="39"/>
      <c r="AHT385" s="39"/>
      <c r="AHU385" s="39"/>
      <c r="AHV385" s="39"/>
      <c r="AHW385" s="39"/>
      <c r="AHX385" s="39"/>
      <c r="AHY385" s="39"/>
      <c r="AHZ385" s="39"/>
      <c r="AIA385" s="39"/>
      <c r="AIB385" s="39"/>
      <c r="AIC385" s="39"/>
      <c r="AID385" s="39"/>
      <c r="AIE385" s="39"/>
      <c r="AIF385" s="39"/>
      <c r="AIG385" s="39"/>
      <c r="AIH385" s="39"/>
      <c r="AII385" s="39"/>
      <c r="AIJ385" s="39"/>
      <c r="AIK385" s="39"/>
      <c r="AIL385" s="39"/>
      <c r="AIM385" s="39"/>
      <c r="AIN385" s="39"/>
      <c r="AIO385" s="39"/>
      <c r="AIP385" s="39"/>
      <c r="AIQ385" s="39"/>
      <c r="AIR385" s="39"/>
      <c r="AIS385" s="39"/>
      <c r="AIT385" s="39"/>
      <c r="AIU385" s="39"/>
      <c r="AIV385" s="39"/>
      <c r="AIW385" s="39"/>
      <c r="AIX385" s="39"/>
      <c r="AIY385" s="39"/>
      <c r="AIZ385" s="39"/>
      <c r="AJA385" s="39"/>
      <c r="AJB385" s="39"/>
      <c r="AJC385" s="39"/>
      <c r="AJD385" s="39"/>
      <c r="AJE385" s="39"/>
      <c r="AJF385" s="39"/>
      <c r="AJG385" s="39"/>
      <c r="AJH385" s="39"/>
      <c r="AJI385" s="39"/>
      <c r="AJJ385" s="39"/>
      <c r="AJK385" s="39"/>
      <c r="AJL385" s="39"/>
      <c r="AJM385" s="39"/>
      <c r="AJN385" s="39"/>
      <c r="AJO385" s="39"/>
      <c r="AJP385" s="39"/>
      <c r="AJQ385" s="39"/>
      <c r="AJR385" s="39"/>
      <c r="AJS385" s="39"/>
      <c r="AJT385" s="39"/>
      <c r="AJU385" s="39"/>
      <c r="AJV385" s="39"/>
      <c r="AJW385" s="39"/>
      <c r="AJX385" s="39"/>
      <c r="AJY385" s="39"/>
      <c r="AJZ385" s="39"/>
      <c r="AKA385" s="39"/>
      <c r="AKB385" s="39"/>
      <c r="AKC385" s="39"/>
      <c r="AKD385" s="39"/>
      <c r="AKE385" s="39"/>
      <c r="AKF385" s="39"/>
      <c r="AKG385" s="39"/>
      <c r="AKH385" s="39"/>
      <c r="AKI385" s="39"/>
      <c r="AKJ385" s="39"/>
      <c r="AKK385" s="39"/>
      <c r="AKL385" s="39"/>
      <c r="AKM385" s="39"/>
      <c r="AKN385" s="39"/>
      <c r="AKO385" s="39"/>
      <c r="AKP385" s="39"/>
      <c r="AKQ385" s="39"/>
      <c r="AKR385" s="39"/>
      <c r="AKS385" s="39"/>
      <c r="AKT385" s="39"/>
      <c r="AKU385" s="39"/>
      <c r="AKV385" s="39"/>
      <c r="AKW385" s="39"/>
      <c r="AKX385" s="39"/>
      <c r="AKY385" s="39"/>
      <c r="AKZ385" s="39"/>
      <c r="ALA385" s="39"/>
      <c r="ALB385" s="39"/>
      <c r="ALC385" s="39"/>
      <c r="ALD385" s="39"/>
      <c r="ALE385" s="39"/>
      <c r="ALF385" s="39"/>
      <c r="ALG385" s="39"/>
      <c r="ALH385" s="39"/>
      <c r="ALI385" s="39"/>
      <c r="ALJ385" s="39"/>
      <c r="ALK385" s="39"/>
      <c r="ALL385" s="39"/>
      <c r="ALM385" s="39"/>
      <c r="ALN385" s="39"/>
      <c r="ALO385" s="39"/>
      <c r="ALP385" s="39"/>
      <c r="ALQ385" s="39"/>
      <c r="ALR385" s="39"/>
      <c r="ALS385" s="39"/>
      <c r="ALT385" s="39"/>
      <c r="ALU385" s="39"/>
      <c r="ALV385" s="39"/>
      <c r="ALW385" s="39"/>
      <c r="ALX385" s="39"/>
      <c r="ALY385" s="39"/>
      <c r="ALZ385" s="39"/>
      <c r="AMA385" s="39"/>
      <c r="AMB385" s="39"/>
      <c r="AMC385" s="39"/>
      <c r="AMD385" s="39"/>
      <c r="AME385" s="39"/>
      <c r="AMF385" s="39"/>
      <c r="AMG385" s="39"/>
      <c r="AMH385" s="39"/>
      <c r="AMI385" s="39"/>
      <c r="AMJ385" s="39"/>
      <c r="AMK385" s="39"/>
      <c r="AML385" s="39"/>
      <c r="AMM385" s="39"/>
      <c r="AMN385" s="39"/>
      <c r="AMO385" s="39"/>
      <c r="AMP385" s="39"/>
      <c r="AMQ385" s="39"/>
      <c r="AMR385" s="39"/>
      <c r="AMS385" s="39"/>
      <c r="AMT385" s="39"/>
      <c r="AMU385" s="39"/>
      <c r="AMV385" s="39"/>
      <c r="AMW385" s="39"/>
      <c r="AMX385" s="39"/>
      <c r="AMY385" s="39"/>
      <c r="AMZ385" s="39"/>
      <c r="ANA385" s="39"/>
      <c r="ANB385" s="39"/>
      <c r="ANC385" s="39"/>
      <c r="AND385" s="39"/>
      <c r="ANE385" s="39"/>
      <c r="ANF385" s="39"/>
      <c r="ANG385" s="39"/>
      <c r="ANH385" s="39"/>
      <c r="ANI385" s="39"/>
      <c r="ANJ385" s="39"/>
      <c r="ANK385" s="39"/>
      <c r="ANL385" s="39"/>
      <c r="ANM385" s="39"/>
      <c r="ANN385" s="39"/>
      <c r="ANO385" s="39"/>
      <c r="ANP385" s="39"/>
      <c r="ANQ385" s="39"/>
      <c r="ANR385" s="39"/>
      <c r="ANS385" s="39"/>
      <c r="ANT385" s="39"/>
      <c r="ANU385" s="39"/>
      <c r="ANV385" s="39"/>
      <c r="ANW385" s="39"/>
      <c r="ANX385" s="39"/>
      <c r="ANY385" s="39"/>
      <c r="ANZ385" s="39"/>
      <c r="AOA385" s="39"/>
      <c r="AOB385" s="39"/>
      <c r="AOC385" s="39"/>
      <c r="AOD385" s="39"/>
      <c r="AOE385" s="39"/>
      <c r="AOF385" s="39"/>
      <c r="AOG385" s="39"/>
      <c r="AOH385" s="39"/>
      <c r="AOI385" s="39"/>
      <c r="AOJ385" s="39"/>
      <c r="AOK385" s="39"/>
      <c r="AOL385" s="39"/>
      <c r="AOM385" s="39"/>
      <c r="AON385" s="39"/>
      <c r="AOO385" s="39"/>
      <c r="AOP385" s="39"/>
      <c r="AOQ385" s="39"/>
      <c r="AOR385" s="39"/>
      <c r="AOS385" s="39"/>
      <c r="AOT385" s="39"/>
      <c r="AOU385" s="39"/>
      <c r="AOV385" s="39"/>
      <c r="AOW385" s="39"/>
      <c r="AOX385" s="39"/>
      <c r="AOY385" s="39"/>
      <c r="AOZ385" s="39"/>
      <c r="APA385" s="39"/>
      <c r="APB385" s="39"/>
      <c r="APC385" s="39"/>
      <c r="APD385" s="39"/>
      <c r="APE385" s="39"/>
      <c r="APF385" s="39"/>
      <c r="APG385" s="39"/>
      <c r="APH385" s="39"/>
      <c r="API385" s="39"/>
      <c r="APJ385" s="39"/>
      <c r="APK385" s="39"/>
      <c r="APL385" s="39"/>
      <c r="APM385" s="39"/>
      <c r="APN385" s="39"/>
      <c r="APO385" s="39"/>
      <c r="APP385" s="39"/>
      <c r="APQ385" s="39"/>
      <c r="APR385" s="39"/>
      <c r="APS385" s="39"/>
      <c r="APT385" s="39"/>
      <c r="APU385" s="39"/>
      <c r="APV385" s="39"/>
      <c r="APW385" s="39"/>
      <c r="APX385" s="39"/>
      <c r="APY385" s="39"/>
      <c r="APZ385" s="39"/>
      <c r="AQA385" s="39"/>
      <c r="AQB385" s="39"/>
      <c r="AQC385" s="39"/>
      <c r="AQD385" s="39"/>
      <c r="AQE385" s="39"/>
      <c r="AQF385" s="39"/>
      <c r="AQG385" s="39"/>
      <c r="AQH385" s="39"/>
      <c r="AQI385" s="39"/>
      <c r="AQJ385" s="39"/>
      <c r="AQK385" s="39"/>
      <c r="AQL385" s="39"/>
      <c r="AQM385" s="39"/>
      <c r="AQN385" s="39"/>
      <c r="AQO385" s="39"/>
      <c r="AQP385" s="39"/>
      <c r="AQQ385" s="39"/>
      <c r="AQR385" s="39"/>
      <c r="AQS385" s="39"/>
      <c r="AQT385" s="39"/>
      <c r="AQU385" s="39"/>
      <c r="AQV385" s="39"/>
      <c r="AQW385" s="39"/>
      <c r="AQX385" s="39"/>
      <c r="AQY385" s="39"/>
      <c r="AQZ385" s="39"/>
      <c r="ARA385" s="39"/>
      <c r="ARB385" s="39"/>
      <c r="ARC385" s="39"/>
      <c r="ARD385" s="39"/>
      <c r="ARE385" s="39"/>
      <c r="ARF385" s="39"/>
      <c r="ARG385" s="39"/>
      <c r="ARH385" s="39"/>
      <c r="ARI385" s="39"/>
      <c r="ARJ385" s="39"/>
      <c r="ARK385" s="39"/>
      <c r="ARL385" s="39"/>
      <c r="ARM385" s="39"/>
      <c r="ARN385" s="39"/>
      <c r="ARO385" s="39"/>
      <c r="ARP385" s="39"/>
      <c r="ARQ385" s="39"/>
      <c r="ARR385" s="39"/>
      <c r="ARS385" s="39"/>
      <c r="ART385" s="39"/>
      <c r="ARU385" s="39"/>
      <c r="ARV385" s="39"/>
      <c r="ARW385" s="39"/>
      <c r="ARX385" s="39"/>
      <c r="ARY385" s="39"/>
      <c r="ARZ385" s="39"/>
      <c r="ASA385" s="39"/>
      <c r="ASB385" s="39"/>
      <c r="ASC385" s="39"/>
      <c r="ASD385" s="39"/>
      <c r="ASE385" s="39"/>
      <c r="ASF385" s="39"/>
      <c r="ASG385" s="39"/>
      <c r="ASH385" s="39"/>
      <c r="ASI385" s="39"/>
      <c r="ASJ385" s="39"/>
      <c r="ASK385" s="39"/>
      <c r="ASL385" s="39"/>
      <c r="ASM385" s="39"/>
      <c r="ASN385" s="39"/>
      <c r="ASO385" s="39"/>
      <c r="ASP385" s="39"/>
      <c r="ASQ385" s="39"/>
      <c r="ASR385" s="39"/>
      <c r="ASS385" s="39"/>
      <c r="AST385" s="39"/>
      <c r="ASU385" s="39"/>
      <c r="ASV385" s="39"/>
      <c r="ASW385" s="39"/>
      <c r="ASX385" s="39"/>
      <c r="ASY385" s="39"/>
      <c r="ASZ385" s="39"/>
      <c r="ATA385" s="39"/>
      <c r="ATB385" s="39"/>
      <c r="ATC385" s="39"/>
      <c r="ATD385" s="39"/>
      <c r="ATE385" s="39"/>
      <c r="ATF385" s="39"/>
      <c r="ATG385" s="39"/>
      <c r="ATH385" s="39"/>
      <c r="ATI385" s="39"/>
      <c r="ATJ385" s="39"/>
      <c r="ATK385" s="39"/>
      <c r="ATL385" s="39"/>
      <c r="ATM385" s="39"/>
      <c r="ATN385" s="39"/>
      <c r="ATO385" s="39"/>
      <c r="ATP385" s="39"/>
      <c r="ATQ385" s="39"/>
      <c r="ATR385" s="39"/>
      <c r="ATS385" s="39"/>
      <c r="ATT385" s="39"/>
      <c r="ATU385" s="39"/>
      <c r="ATV385" s="39"/>
      <c r="ATW385" s="39"/>
      <c r="ATX385" s="39"/>
      <c r="ATY385" s="39"/>
      <c r="ATZ385" s="39"/>
      <c r="AUA385" s="39"/>
      <c r="AUB385" s="39"/>
      <c r="AUC385" s="39"/>
      <c r="AUD385" s="39"/>
      <c r="AUE385" s="39"/>
      <c r="AUF385" s="39"/>
      <c r="AUG385" s="39"/>
      <c r="AUH385" s="39"/>
      <c r="AUI385" s="39"/>
      <c r="AUJ385" s="39"/>
      <c r="AUK385" s="39"/>
      <c r="AUL385" s="39"/>
      <c r="AUM385" s="39"/>
      <c r="AUN385" s="39"/>
      <c r="AUO385" s="39"/>
      <c r="AUP385" s="39"/>
      <c r="AUQ385" s="39"/>
      <c r="AUR385" s="39"/>
      <c r="AUS385" s="39"/>
      <c r="AUT385" s="39"/>
      <c r="AUU385" s="39"/>
      <c r="AUV385" s="39"/>
      <c r="AUW385" s="39"/>
      <c r="AUX385" s="39"/>
      <c r="AUY385" s="39"/>
      <c r="AUZ385" s="39"/>
      <c r="AVA385" s="39"/>
      <c r="AVB385" s="39"/>
      <c r="AVC385" s="39"/>
      <c r="AVD385" s="39"/>
      <c r="AVE385" s="39"/>
      <c r="AVF385" s="39"/>
      <c r="AVG385" s="39"/>
      <c r="AVH385" s="39"/>
      <c r="AVI385" s="39"/>
      <c r="AVJ385" s="39"/>
      <c r="AVK385" s="39"/>
      <c r="AVL385" s="39"/>
      <c r="AVM385" s="39"/>
      <c r="AVN385" s="39"/>
      <c r="AVO385" s="39"/>
      <c r="AVP385" s="39"/>
      <c r="AVQ385" s="39"/>
      <c r="AVR385" s="39"/>
      <c r="AVS385" s="39"/>
      <c r="AVT385" s="39"/>
      <c r="AVU385" s="39"/>
      <c r="AVV385" s="39"/>
      <c r="AVW385" s="39"/>
      <c r="AVX385" s="39"/>
      <c r="AVY385" s="39"/>
      <c r="AVZ385" s="39"/>
      <c r="AWA385" s="39"/>
      <c r="AWB385" s="39"/>
      <c r="AWC385" s="39"/>
      <c r="AWD385" s="39"/>
      <c r="AWE385" s="39"/>
      <c r="AWF385" s="39"/>
      <c r="AWG385" s="39"/>
      <c r="AWH385" s="39"/>
      <c r="AWI385" s="39"/>
      <c r="AWJ385" s="39"/>
      <c r="AWK385" s="39"/>
      <c r="AWL385" s="39"/>
      <c r="AWM385" s="39"/>
      <c r="AWN385" s="39"/>
      <c r="AWO385" s="39"/>
      <c r="AWP385" s="39"/>
      <c r="AWQ385" s="39"/>
      <c r="AWR385" s="39"/>
      <c r="AWS385" s="39"/>
      <c r="AWT385" s="39"/>
      <c r="AWU385" s="39"/>
      <c r="AWV385" s="39"/>
      <c r="AWW385" s="39"/>
      <c r="AWX385" s="39"/>
      <c r="AWY385" s="39"/>
      <c r="AWZ385" s="39"/>
      <c r="AXA385" s="39"/>
      <c r="AXB385" s="39"/>
      <c r="AXC385" s="39"/>
      <c r="AXD385" s="39"/>
      <c r="AXE385" s="39"/>
      <c r="AXF385" s="39"/>
      <c r="AXG385" s="39"/>
      <c r="AXH385" s="39"/>
      <c r="AXI385" s="39"/>
      <c r="AXJ385" s="39"/>
      <c r="AXK385" s="39"/>
      <c r="AXL385" s="39"/>
      <c r="AXM385" s="39"/>
      <c r="AXN385" s="39"/>
      <c r="AXO385" s="39"/>
      <c r="AXP385" s="39"/>
      <c r="AXQ385" s="39"/>
      <c r="AXR385" s="39"/>
      <c r="AXS385" s="39"/>
      <c r="AXT385" s="39"/>
      <c r="AXU385" s="39"/>
      <c r="AXV385" s="39"/>
      <c r="AXW385" s="39"/>
      <c r="AXX385" s="39"/>
      <c r="AXY385" s="39"/>
      <c r="AXZ385" s="39"/>
      <c r="AYA385" s="39"/>
      <c r="AYB385" s="39"/>
      <c r="AYC385" s="39"/>
      <c r="AYD385" s="39"/>
      <c r="AYE385" s="39"/>
      <c r="AYF385" s="39"/>
      <c r="AYG385" s="39"/>
      <c r="AYH385" s="39"/>
      <c r="AYI385" s="39"/>
      <c r="AYJ385" s="39"/>
      <c r="AYK385" s="39"/>
      <c r="AYL385" s="39"/>
      <c r="AYM385" s="39"/>
      <c r="AYN385" s="39"/>
      <c r="AYO385" s="39"/>
      <c r="AYP385" s="39"/>
      <c r="AYQ385" s="39"/>
      <c r="AYR385" s="39"/>
      <c r="AYS385" s="39"/>
      <c r="AYT385" s="39"/>
      <c r="AYU385" s="39"/>
      <c r="AYV385" s="39"/>
      <c r="AYW385" s="39"/>
      <c r="AYX385" s="39"/>
      <c r="AYY385" s="39"/>
      <c r="AYZ385" s="39"/>
      <c r="AZA385" s="39"/>
      <c r="AZB385" s="39"/>
      <c r="AZC385" s="39"/>
      <c r="AZD385" s="39"/>
      <c r="AZE385" s="39"/>
      <c r="AZF385" s="39"/>
      <c r="AZG385" s="39"/>
      <c r="AZH385" s="39"/>
      <c r="AZI385" s="39"/>
      <c r="AZJ385" s="39"/>
      <c r="AZK385" s="39"/>
      <c r="AZL385" s="39"/>
      <c r="AZM385" s="39"/>
      <c r="AZN385" s="39"/>
      <c r="AZO385" s="39"/>
      <c r="AZP385" s="39"/>
      <c r="AZQ385" s="39"/>
      <c r="AZR385" s="39"/>
      <c r="AZS385" s="39"/>
      <c r="AZT385" s="39"/>
      <c r="AZU385" s="39"/>
      <c r="AZV385" s="39"/>
      <c r="AZW385" s="39"/>
      <c r="AZX385" s="39"/>
      <c r="AZY385" s="39"/>
      <c r="AZZ385" s="39"/>
      <c r="BAA385" s="39"/>
      <c r="BAB385" s="39"/>
      <c r="BAC385" s="39"/>
      <c r="BAD385" s="39"/>
      <c r="BAE385" s="39"/>
      <c r="BAF385" s="39"/>
      <c r="BAG385" s="39"/>
      <c r="BAH385" s="39"/>
      <c r="BAI385" s="39"/>
      <c r="BAJ385" s="39"/>
      <c r="BAK385" s="39"/>
      <c r="BAL385" s="39"/>
      <c r="BAM385" s="39"/>
      <c r="BAN385" s="39"/>
      <c r="BAO385" s="39"/>
      <c r="BAP385" s="39"/>
      <c r="BAQ385" s="39"/>
      <c r="BAR385" s="39"/>
      <c r="BAS385" s="39"/>
      <c r="BAT385" s="39"/>
      <c r="BAU385" s="39"/>
      <c r="BAV385" s="39"/>
      <c r="BAW385" s="39"/>
      <c r="BAX385" s="39"/>
      <c r="BAY385" s="39"/>
      <c r="BAZ385" s="39"/>
      <c r="BBA385" s="39"/>
      <c r="BBB385" s="39"/>
      <c r="BBC385" s="39"/>
      <c r="BBD385" s="39"/>
      <c r="BBE385" s="39"/>
      <c r="BBF385" s="39"/>
      <c r="BBG385" s="39"/>
      <c r="BBH385" s="39"/>
      <c r="BBI385" s="39"/>
      <c r="BBJ385" s="39"/>
      <c r="BBK385" s="39"/>
      <c r="BBL385" s="39"/>
      <c r="BBM385" s="39"/>
      <c r="BBN385" s="39"/>
      <c r="BBO385" s="39"/>
      <c r="BBP385" s="39"/>
      <c r="BBQ385" s="39"/>
      <c r="BBR385" s="39"/>
      <c r="BBS385" s="39"/>
      <c r="BBT385" s="39"/>
      <c r="BBU385" s="39"/>
      <c r="BBV385" s="39"/>
      <c r="BBW385" s="39"/>
      <c r="BBX385" s="39"/>
      <c r="BBY385" s="39"/>
      <c r="BBZ385" s="39"/>
      <c r="BCA385" s="39"/>
      <c r="BCB385" s="39"/>
      <c r="BCC385" s="39"/>
      <c r="BCD385" s="39"/>
      <c r="BCE385" s="39"/>
      <c r="BCF385" s="39"/>
      <c r="BCG385" s="39"/>
      <c r="BCH385" s="39"/>
      <c r="BCI385" s="39"/>
      <c r="BCJ385" s="39"/>
      <c r="BCK385" s="39"/>
      <c r="BCL385" s="39"/>
      <c r="BCM385" s="39"/>
      <c r="BCN385" s="39"/>
      <c r="BCO385" s="39"/>
      <c r="BCP385" s="39"/>
      <c r="BCQ385" s="39"/>
      <c r="BCR385" s="39"/>
      <c r="BCS385" s="39"/>
      <c r="BCT385" s="39"/>
      <c r="BCU385" s="39"/>
      <c r="BCV385" s="39"/>
      <c r="BCW385" s="39"/>
      <c r="BCX385" s="39"/>
      <c r="BCY385" s="39"/>
      <c r="BCZ385" s="39"/>
      <c r="BDA385" s="39"/>
      <c r="BDB385" s="39"/>
      <c r="BDC385" s="39"/>
      <c r="BDD385" s="39"/>
      <c r="BDE385" s="39"/>
      <c r="BDF385" s="39"/>
      <c r="BDG385" s="39"/>
      <c r="BDH385" s="39"/>
      <c r="BDI385" s="39"/>
      <c r="BDJ385" s="39"/>
      <c r="BDK385" s="39"/>
      <c r="BDL385" s="39"/>
      <c r="BDM385" s="39"/>
      <c r="BDN385" s="39"/>
      <c r="BDO385" s="39"/>
      <c r="BDP385" s="39"/>
      <c r="BDQ385" s="39"/>
      <c r="BDR385" s="39"/>
      <c r="BDS385" s="39"/>
      <c r="BDT385" s="39"/>
      <c r="BDU385" s="39"/>
      <c r="BDV385" s="39"/>
      <c r="BDW385" s="39"/>
      <c r="BDX385" s="39"/>
      <c r="BDY385" s="39"/>
      <c r="BDZ385" s="39"/>
      <c r="BEA385" s="39"/>
      <c r="BEB385" s="39"/>
      <c r="BEC385" s="39"/>
      <c r="BED385" s="39"/>
      <c r="BEE385" s="39"/>
      <c r="BEF385" s="39"/>
      <c r="BEG385" s="39"/>
      <c r="BEH385" s="39"/>
      <c r="BEI385" s="39"/>
      <c r="BEJ385" s="39"/>
      <c r="BEK385" s="39"/>
      <c r="BEL385" s="39"/>
      <c r="BEM385" s="39"/>
      <c r="BEN385" s="39"/>
      <c r="BEO385" s="39"/>
      <c r="BEP385" s="39"/>
      <c r="BEQ385" s="39"/>
      <c r="BER385" s="39"/>
      <c r="BES385" s="39"/>
      <c r="BET385" s="39"/>
      <c r="BEU385" s="39"/>
      <c r="BEV385" s="39"/>
      <c r="BEW385" s="39"/>
      <c r="BEX385" s="39"/>
      <c r="BEY385" s="39"/>
      <c r="BEZ385" s="39"/>
      <c r="BFA385" s="39"/>
      <c r="BFB385" s="39"/>
      <c r="BFC385" s="39"/>
      <c r="BFD385" s="39"/>
      <c r="BFE385" s="39"/>
      <c r="BFF385" s="39"/>
      <c r="BFG385" s="39"/>
      <c r="BFH385" s="39"/>
      <c r="BFI385" s="39"/>
      <c r="BFJ385" s="39"/>
      <c r="BFK385" s="39"/>
      <c r="BFL385" s="39"/>
      <c r="BFM385" s="39"/>
      <c r="BFN385" s="39"/>
      <c r="BFO385" s="39"/>
      <c r="BFP385" s="39"/>
      <c r="BFQ385" s="39"/>
      <c r="BFR385" s="39"/>
      <c r="BFS385" s="39"/>
      <c r="BFT385" s="39"/>
      <c r="BFU385" s="39"/>
      <c r="BFV385" s="39"/>
      <c r="BFW385" s="39"/>
      <c r="BFX385" s="39"/>
      <c r="BFY385" s="39"/>
      <c r="BFZ385" s="39"/>
      <c r="BGA385" s="39"/>
      <c r="BGB385" s="39"/>
      <c r="BGC385" s="39"/>
      <c r="BGD385" s="39"/>
      <c r="BGE385" s="39"/>
      <c r="BGF385" s="39"/>
      <c r="BGG385" s="39"/>
      <c r="BGH385" s="39"/>
      <c r="BGI385" s="39"/>
      <c r="BGJ385" s="39"/>
      <c r="BGK385" s="39"/>
      <c r="BGL385" s="39"/>
      <c r="BGM385" s="39"/>
      <c r="BGN385" s="39"/>
      <c r="BGO385" s="39"/>
      <c r="BGP385" s="39"/>
      <c r="BGQ385" s="39"/>
      <c r="BGR385" s="39"/>
      <c r="BGS385" s="39"/>
      <c r="BGT385" s="39"/>
      <c r="BGU385" s="39"/>
      <c r="BGV385" s="39"/>
      <c r="BGW385" s="39"/>
      <c r="BGX385" s="39"/>
      <c r="BGY385" s="39"/>
      <c r="BGZ385" s="39"/>
      <c r="BHA385" s="39"/>
      <c r="BHB385" s="39"/>
      <c r="BHC385" s="39"/>
      <c r="BHD385" s="39"/>
      <c r="BHE385" s="39"/>
      <c r="BHF385" s="39"/>
      <c r="BHG385" s="39"/>
      <c r="BHH385" s="39"/>
      <c r="BHI385" s="39"/>
      <c r="BHJ385" s="39"/>
      <c r="BHK385" s="39"/>
      <c r="BHL385" s="39"/>
      <c r="BHM385" s="39"/>
      <c r="BHN385" s="39"/>
      <c r="BHO385" s="39"/>
      <c r="BHP385" s="39"/>
      <c r="BHQ385" s="39"/>
      <c r="BHR385" s="39"/>
      <c r="BHS385" s="39"/>
      <c r="BHT385" s="39"/>
      <c r="BHU385" s="39"/>
      <c r="BHV385" s="39"/>
      <c r="BHW385" s="39"/>
      <c r="BHX385" s="39"/>
      <c r="BHY385" s="39"/>
      <c r="BHZ385" s="39"/>
      <c r="BIA385" s="39"/>
      <c r="BIB385" s="39"/>
      <c r="BIC385" s="39"/>
      <c r="BID385" s="39"/>
      <c r="BIE385" s="39"/>
      <c r="BIF385" s="39"/>
      <c r="BIG385" s="39"/>
      <c r="BIH385" s="39"/>
      <c r="BII385" s="39"/>
      <c r="BIJ385" s="39"/>
      <c r="BIK385" s="39"/>
      <c r="BIL385" s="39"/>
      <c r="BIM385" s="39"/>
      <c r="BIN385" s="39"/>
      <c r="BIO385" s="39"/>
      <c r="BIP385" s="39"/>
      <c r="BIQ385" s="39"/>
      <c r="BIR385" s="39"/>
      <c r="BIS385" s="39"/>
      <c r="BIT385" s="39"/>
      <c r="BIU385" s="39"/>
      <c r="BIV385" s="39"/>
      <c r="BIW385" s="39"/>
      <c r="BIX385" s="39"/>
      <c r="BIY385" s="39"/>
      <c r="BIZ385" s="39"/>
      <c r="BJA385" s="39"/>
      <c r="BJB385" s="39"/>
      <c r="BJC385" s="39"/>
      <c r="BJD385" s="39"/>
      <c r="BJE385" s="39"/>
      <c r="BJF385" s="39"/>
      <c r="BJG385" s="39"/>
      <c r="BJH385" s="39"/>
      <c r="BJI385" s="39"/>
      <c r="BJJ385" s="39"/>
      <c r="BJK385" s="39"/>
      <c r="BJL385" s="39"/>
      <c r="BJM385" s="39"/>
      <c r="BJN385" s="39"/>
      <c r="BJO385" s="39"/>
      <c r="BJP385" s="39"/>
      <c r="BJQ385" s="39"/>
      <c r="BJR385" s="39"/>
      <c r="BJS385" s="39"/>
      <c r="BJT385" s="39"/>
      <c r="BJU385" s="39"/>
      <c r="BJV385" s="39"/>
      <c r="BJW385" s="39"/>
      <c r="BJX385" s="39"/>
      <c r="BJY385" s="39"/>
      <c r="BJZ385" s="39"/>
      <c r="BKA385" s="39"/>
      <c r="BKB385" s="39"/>
      <c r="BKC385" s="39"/>
      <c r="BKD385" s="39"/>
      <c r="BKE385" s="39"/>
      <c r="BKF385" s="39"/>
      <c r="BKG385" s="39"/>
      <c r="BKH385" s="39"/>
      <c r="BKI385" s="39"/>
      <c r="BKJ385" s="39"/>
      <c r="BKK385" s="39"/>
      <c r="BKL385" s="39"/>
      <c r="BKM385" s="39"/>
      <c r="BKN385" s="39"/>
      <c r="BKO385" s="39"/>
      <c r="BKP385" s="39"/>
      <c r="BKQ385" s="39"/>
      <c r="BKR385" s="39"/>
      <c r="BKS385" s="39"/>
      <c r="BKT385" s="39"/>
      <c r="BKU385" s="39"/>
      <c r="BKV385" s="39"/>
      <c r="BKW385" s="39"/>
      <c r="BKX385" s="39"/>
      <c r="BKY385" s="39"/>
      <c r="BKZ385" s="39"/>
      <c r="BLA385" s="39"/>
      <c r="BLB385" s="39"/>
      <c r="BLC385" s="39"/>
      <c r="BLD385" s="39"/>
      <c r="BLE385" s="39"/>
      <c r="BLF385" s="39"/>
      <c r="BLG385" s="39"/>
      <c r="BLH385" s="39"/>
      <c r="BLI385" s="39"/>
      <c r="BLJ385" s="39"/>
      <c r="BLK385" s="39"/>
      <c r="BLL385" s="39"/>
      <c r="BLM385" s="39"/>
      <c r="BLN385" s="39"/>
      <c r="BLO385" s="39"/>
      <c r="BLP385" s="39"/>
      <c r="BLQ385" s="39"/>
      <c r="BLR385" s="39"/>
      <c r="BLS385" s="39"/>
      <c r="BLT385" s="39"/>
      <c r="BLU385" s="39"/>
      <c r="BLV385" s="39"/>
      <c r="BLW385" s="39"/>
      <c r="BLX385" s="39"/>
      <c r="BLY385" s="39"/>
      <c r="BLZ385" s="39"/>
      <c r="BMA385" s="39"/>
      <c r="BMB385" s="39"/>
      <c r="BMC385" s="39"/>
      <c r="BMD385" s="39"/>
      <c r="BME385" s="39"/>
      <c r="BMF385" s="39"/>
      <c r="BMG385" s="39"/>
      <c r="BMH385" s="39"/>
      <c r="BMI385" s="39"/>
      <c r="BMJ385" s="39"/>
      <c r="BMK385" s="39"/>
      <c r="BML385" s="39"/>
      <c r="BMM385" s="39"/>
      <c r="BMN385" s="39"/>
      <c r="BMO385" s="39"/>
      <c r="BMP385" s="39"/>
      <c r="BMQ385" s="39"/>
      <c r="BMR385" s="39"/>
      <c r="BMS385" s="39"/>
      <c r="BMT385" s="39"/>
      <c r="BMU385" s="39"/>
      <c r="BMV385" s="39"/>
      <c r="BMW385" s="39"/>
      <c r="BMX385" s="39"/>
      <c r="BMY385" s="39"/>
      <c r="BMZ385" s="39"/>
      <c r="BNA385" s="39"/>
      <c r="BNB385" s="39"/>
      <c r="BNC385" s="39"/>
      <c r="BND385" s="39"/>
      <c r="BNE385" s="39"/>
      <c r="BNF385" s="39"/>
      <c r="BNG385" s="39"/>
      <c r="BNH385" s="39"/>
      <c r="BNI385" s="39"/>
      <c r="BNJ385" s="39"/>
      <c r="BNK385" s="39"/>
      <c r="BNL385" s="39"/>
      <c r="BNM385" s="39"/>
      <c r="BNN385" s="39"/>
      <c r="BNO385" s="39"/>
      <c r="BNP385" s="39"/>
      <c r="BNQ385" s="39"/>
      <c r="BNR385" s="39"/>
      <c r="BNS385" s="39"/>
      <c r="BNT385" s="39"/>
      <c r="BNU385" s="39"/>
      <c r="BNV385" s="39"/>
      <c r="BNW385" s="39"/>
      <c r="BNX385" s="39"/>
      <c r="BNY385" s="39"/>
      <c r="BNZ385" s="39"/>
      <c r="BOA385" s="39"/>
      <c r="BOB385" s="39"/>
      <c r="BOC385" s="39"/>
      <c r="BOD385" s="39"/>
      <c r="BOE385" s="39"/>
      <c r="BOF385" s="39"/>
      <c r="BOG385" s="39"/>
      <c r="BOH385" s="39"/>
      <c r="BOI385" s="39"/>
      <c r="BOJ385" s="39"/>
      <c r="BOK385" s="39"/>
      <c r="BOL385" s="39"/>
      <c r="BOM385" s="39"/>
      <c r="BON385" s="39"/>
      <c r="BOO385" s="39"/>
      <c r="BOP385" s="39"/>
      <c r="BOQ385" s="39"/>
      <c r="BOR385" s="39"/>
      <c r="BOS385" s="39"/>
      <c r="BOT385" s="39"/>
      <c r="BOU385" s="39"/>
      <c r="BOV385" s="39"/>
      <c r="BOW385" s="39"/>
      <c r="BOX385" s="39"/>
      <c r="BOY385" s="39"/>
      <c r="BOZ385" s="39"/>
      <c r="BPA385" s="39"/>
      <c r="BPB385" s="39"/>
      <c r="BPC385" s="39"/>
      <c r="BPD385" s="39"/>
      <c r="BPE385" s="39"/>
      <c r="BPF385" s="39"/>
      <c r="BPG385" s="39"/>
      <c r="BPH385" s="39"/>
      <c r="BPI385" s="39"/>
      <c r="BPJ385" s="39"/>
      <c r="BPK385" s="39"/>
      <c r="BPL385" s="39"/>
      <c r="BPM385" s="39"/>
      <c r="BPN385" s="39"/>
      <c r="BPO385" s="39"/>
      <c r="BPP385" s="39"/>
      <c r="BPQ385" s="39"/>
      <c r="BPR385" s="39"/>
      <c r="BPS385" s="39"/>
      <c r="BPT385" s="39"/>
      <c r="BPU385" s="39"/>
      <c r="BPV385" s="39"/>
      <c r="BPW385" s="39"/>
      <c r="BPX385" s="39"/>
      <c r="BPY385" s="39"/>
      <c r="BPZ385" s="39"/>
      <c r="BQA385" s="39"/>
      <c r="BQB385" s="39"/>
      <c r="BQC385" s="39"/>
      <c r="BQD385" s="39"/>
      <c r="BQE385" s="39"/>
      <c r="BQF385" s="39"/>
      <c r="BQG385" s="39"/>
      <c r="BQH385" s="39"/>
      <c r="BQI385" s="39"/>
      <c r="BQJ385" s="39"/>
      <c r="BQK385" s="39"/>
      <c r="BQL385" s="39"/>
      <c r="BQM385" s="39"/>
      <c r="BQN385" s="39"/>
      <c r="BQO385" s="39"/>
      <c r="BQP385" s="39"/>
      <c r="BQQ385" s="39"/>
      <c r="BQR385" s="39"/>
      <c r="BQS385" s="39"/>
      <c r="BQT385" s="39"/>
      <c r="BQU385" s="39"/>
      <c r="BQV385" s="39"/>
      <c r="BQW385" s="39"/>
      <c r="BQX385" s="39"/>
      <c r="BQY385" s="39"/>
      <c r="BQZ385" s="39"/>
      <c r="BRA385" s="39"/>
      <c r="BRB385" s="39"/>
      <c r="BRC385" s="39"/>
      <c r="BRD385" s="39"/>
      <c r="BRE385" s="39"/>
      <c r="BRF385" s="39"/>
      <c r="BRG385" s="39"/>
      <c r="BRH385" s="39"/>
      <c r="BRI385" s="39"/>
      <c r="BRJ385" s="39"/>
      <c r="BRK385" s="39"/>
      <c r="BRL385" s="39"/>
      <c r="BRM385" s="39"/>
      <c r="BRN385" s="39"/>
      <c r="BRO385" s="39"/>
      <c r="BRP385" s="39"/>
      <c r="BRQ385" s="39"/>
      <c r="BRR385" s="39"/>
      <c r="BRS385" s="39"/>
      <c r="BRT385" s="39"/>
      <c r="BRU385" s="39"/>
      <c r="BRV385" s="39"/>
      <c r="BRW385" s="39"/>
      <c r="BRX385" s="39"/>
      <c r="BRY385" s="39"/>
      <c r="BRZ385" s="39"/>
      <c r="BSA385" s="39"/>
      <c r="BSB385" s="39"/>
      <c r="BSC385" s="39"/>
      <c r="BSD385" s="39"/>
      <c r="BSE385" s="39"/>
      <c r="BSF385" s="39"/>
      <c r="BSG385" s="39"/>
      <c r="BSH385" s="39"/>
      <c r="BSI385" s="39"/>
      <c r="BSJ385" s="39"/>
      <c r="BSK385" s="39"/>
      <c r="BSL385" s="39"/>
      <c r="BSM385" s="39"/>
      <c r="BSN385" s="39"/>
      <c r="BSO385" s="39"/>
      <c r="BSP385" s="39"/>
      <c r="BSQ385" s="39"/>
      <c r="BSR385" s="39"/>
      <c r="BSS385" s="39"/>
      <c r="BST385" s="39"/>
      <c r="BSU385" s="39"/>
      <c r="BSV385" s="39"/>
      <c r="BSW385" s="39"/>
      <c r="BSX385" s="39"/>
      <c r="BSY385" s="39"/>
      <c r="BSZ385" s="39"/>
      <c r="BTA385" s="39"/>
      <c r="BTB385" s="39"/>
      <c r="BTC385" s="39"/>
      <c r="BTD385" s="39"/>
      <c r="BTE385" s="39"/>
      <c r="BTF385" s="39"/>
      <c r="BTG385" s="39"/>
      <c r="BTH385" s="39"/>
      <c r="BTI385" s="39"/>
      <c r="BTJ385" s="39"/>
      <c r="BTK385" s="39"/>
      <c r="BTL385" s="39"/>
      <c r="BTM385" s="39"/>
      <c r="BTN385" s="39"/>
      <c r="BTO385" s="39"/>
      <c r="BTP385" s="39"/>
      <c r="BTQ385" s="39"/>
      <c r="BTR385" s="39"/>
      <c r="BTS385" s="39"/>
      <c r="BTT385" s="39"/>
      <c r="BTU385" s="39"/>
      <c r="BTV385" s="39"/>
      <c r="BTW385" s="39"/>
      <c r="BTX385" s="39"/>
      <c r="BTY385" s="39"/>
      <c r="BTZ385" s="39"/>
      <c r="BUA385" s="39"/>
      <c r="BUB385" s="39"/>
      <c r="BUC385" s="39"/>
      <c r="BUD385" s="39"/>
      <c r="BUE385" s="39"/>
      <c r="BUF385" s="39"/>
      <c r="BUG385" s="39"/>
      <c r="BUH385" s="39"/>
      <c r="BUI385" s="39"/>
      <c r="BUJ385" s="39"/>
      <c r="BUK385" s="39"/>
      <c r="BUL385" s="39"/>
      <c r="BUM385" s="39"/>
      <c r="BUN385" s="39"/>
      <c r="BUO385" s="39"/>
      <c r="BUP385" s="39"/>
      <c r="BUQ385" s="39"/>
      <c r="BUR385" s="39"/>
      <c r="BUS385" s="39"/>
      <c r="BUT385" s="39"/>
      <c r="BUU385" s="39"/>
      <c r="BUV385" s="39"/>
      <c r="BUW385" s="39"/>
      <c r="BUX385" s="39"/>
      <c r="BUY385" s="39"/>
      <c r="BUZ385" s="39"/>
      <c r="BVA385" s="39"/>
      <c r="BVB385" s="39"/>
      <c r="BVC385" s="39"/>
      <c r="BVD385" s="39"/>
      <c r="BVE385" s="39"/>
      <c r="BVF385" s="39"/>
      <c r="BVG385" s="39"/>
      <c r="BVH385" s="39"/>
      <c r="BVI385" s="39"/>
      <c r="BVJ385" s="39"/>
      <c r="BVK385" s="39"/>
      <c r="BVL385" s="39"/>
      <c r="BVM385" s="39"/>
      <c r="BVN385" s="39"/>
      <c r="BVO385" s="39"/>
      <c r="BVP385" s="39"/>
      <c r="BVQ385" s="39"/>
      <c r="BVR385" s="39"/>
      <c r="BVS385" s="39"/>
      <c r="BVT385" s="39"/>
      <c r="BVU385" s="39"/>
      <c r="BVV385" s="39"/>
      <c r="BVW385" s="39"/>
      <c r="BVX385" s="39"/>
      <c r="BVY385" s="39"/>
      <c r="BVZ385" s="39"/>
      <c r="BWA385" s="39"/>
      <c r="BWB385" s="39"/>
      <c r="BWC385" s="39"/>
      <c r="BWD385" s="39"/>
      <c r="BWE385" s="39"/>
      <c r="BWF385" s="39"/>
      <c r="BWG385" s="39"/>
      <c r="BWH385" s="39"/>
      <c r="BWI385" s="39"/>
      <c r="BWJ385" s="39"/>
      <c r="BWK385" s="39"/>
      <c r="BWL385" s="39"/>
      <c r="BWM385" s="39"/>
      <c r="BWN385" s="39"/>
      <c r="BWO385" s="39"/>
      <c r="BWP385" s="39"/>
      <c r="BWQ385" s="39"/>
      <c r="BWR385" s="39"/>
      <c r="BWS385" s="39"/>
      <c r="BWT385" s="39"/>
      <c r="BWU385" s="39"/>
      <c r="BWV385" s="39"/>
      <c r="BWW385" s="39"/>
      <c r="BWX385" s="39"/>
      <c r="BWY385" s="39"/>
      <c r="BWZ385" s="39"/>
      <c r="BXA385" s="39"/>
      <c r="BXB385" s="39"/>
      <c r="BXC385" s="39"/>
      <c r="BXD385" s="39"/>
      <c r="BXE385" s="39"/>
      <c r="BXF385" s="39"/>
      <c r="BXG385" s="39"/>
      <c r="BXH385" s="39"/>
      <c r="BXI385" s="39"/>
      <c r="BXJ385" s="39"/>
      <c r="BXK385" s="39"/>
      <c r="BXL385" s="39"/>
      <c r="BXM385" s="39"/>
      <c r="BXN385" s="39"/>
      <c r="BXO385" s="39"/>
      <c r="BXP385" s="39"/>
      <c r="BXQ385" s="39"/>
      <c r="BXR385" s="39"/>
      <c r="BXS385" s="39"/>
      <c r="BXT385" s="39"/>
      <c r="BXU385" s="39"/>
      <c r="BXV385" s="39"/>
      <c r="BXW385" s="39"/>
      <c r="BXX385" s="39"/>
      <c r="BXY385" s="39"/>
      <c r="BXZ385" s="39"/>
      <c r="BYA385" s="39"/>
      <c r="BYB385" s="39"/>
      <c r="BYC385" s="39"/>
      <c r="BYD385" s="39"/>
      <c r="BYE385" s="39"/>
      <c r="BYF385" s="39"/>
      <c r="BYG385" s="39"/>
      <c r="BYH385" s="39"/>
      <c r="BYI385" s="39"/>
      <c r="BYJ385" s="39"/>
      <c r="BYK385" s="39"/>
      <c r="BYL385" s="39"/>
      <c r="BYM385" s="39"/>
      <c r="BYN385" s="39"/>
      <c r="BYO385" s="39"/>
      <c r="BYP385" s="39"/>
      <c r="BYQ385" s="39"/>
      <c r="BYR385" s="39"/>
      <c r="BYS385" s="39"/>
      <c r="BYT385" s="39"/>
      <c r="BYU385" s="39"/>
      <c r="BYV385" s="39"/>
      <c r="BYW385" s="39"/>
      <c r="BYX385" s="39"/>
      <c r="BYY385" s="39"/>
      <c r="BYZ385" s="39"/>
      <c r="BZA385" s="39"/>
      <c r="BZB385" s="39"/>
      <c r="BZC385" s="39"/>
      <c r="BZD385" s="39"/>
      <c r="BZE385" s="39"/>
      <c r="BZF385" s="39"/>
      <c r="BZG385" s="39"/>
      <c r="BZH385" s="39"/>
      <c r="BZI385" s="39"/>
      <c r="BZJ385" s="39"/>
      <c r="BZK385" s="39"/>
      <c r="BZL385" s="39"/>
      <c r="BZM385" s="39"/>
      <c r="BZN385" s="39"/>
      <c r="BZO385" s="39"/>
      <c r="BZP385" s="39"/>
      <c r="BZQ385" s="39"/>
      <c r="BZR385" s="39"/>
      <c r="BZS385" s="39"/>
      <c r="BZT385" s="39"/>
      <c r="BZU385" s="39"/>
      <c r="BZV385" s="39"/>
      <c r="BZW385" s="39"/>
      <c r="BZX385" s="39"/>
      <c r="BZY385" s="39"/>
      <c r="BZZ385" s="39"/>
      <c r="CAA385" s="39"/>
      <c r="CAB385" s="39"/>
      <c r="CAC385" s="39"/>
      <c r="CAD385" s="39"/>
      <c r="CAE385" s="39"/>
      <c r="CAF385" s="39"/>
      <c r="CAG385" s="39"/>
      <c r="CAH385" s="39"/>
      <c r="CAI385" s="39"/>
      <c r="CAJ385" s="39"/>
      <c r="CAK385" s="39"/>
      <c r="CAL385" s="39"/>
      <c r="CAM385" s="39"/>
      <c r="CAN385" s="39"/>
      <c r="CAO385" s="39"/>
      <c r="CAP385" s="39"/>
      <c r="CAQ385" s="39"/>
      <c r="CAR385" s="39"/>
      <c r="CAS385" s="39"/>
      <c r="CAT385" s="39"/>
      <c r="CAU385" s="39"/>
      <c r="CAV385" s="39"/>
      <c r="CAW385" s="39"/>
      <c r="CAX385" s="39"/>
      <c r="CAY385" s="39"/>
      <c r="CAZ385" s="39"/>
      <c r="CBA385" s="39"/>
      <c r="CBB385" s="39"/>
      <c r="CBC385" s="39"/>
      <c r="CBD385" s="39"/>
      <c r="CBE385" s="39"/>
      <c r="CBF385" s="39"/>
      <c r="CBG385" s="39"/>
      <c r="CBH385" s="39"/>
      <c r="CBI385" s="39"/>
      <c r="CBJ385" s="39"/>
      <c r="CBK385" s="39"/>
      <c r="CBL385" s="39"/>
      <c r="CBM385" s="39"/>
      <c r="CBN385" s="39"/>
      <c r="CBO385" s="39"/>
      <c r="CBP385" s="39"/>
      <c r="CBQ385" s="39"/>
      <c r="CBR385" s="39"/>
      <c r="CBS385" s="39"/>
      <c r="CBT385" s="39"/>
      <c r="CBU385" s="39"/>
      <c r="CBV385" s="39"/>
      <c r="CBW385" s="39"/>
      <c r="CBX385" s="39"/>
      <c r="CBY385" s="39"/>
      <c r="CBZ385" s="39"/>
      <c r="CCA385" s="39"/>
      <c r="CCB385" s="39"/>
      <c r="CCC385" s="39"/>
      <c r="CCD385" s="39"/>
      <c r="CCE385" s="39"/>
      <c r="CCF385" s="39"/>
      <c r="CCG385" s="39"/>
      <c r="CCH385" s="39"/>
      <c r="CCI385" s="39"/>
      <c r="CCJ385" s="39"/>
      <c r="CCK385" s="39"/>
      <c r="CCL385" s="39"/>
      <c r="CCM385" s="39"/>
      <c r="CCN385" s="39"/>
      <c r="CCO385" s="39"/>
      <c r="CCP385" s="39"/>
      <c r="CCQ385" s="39"/>
      <c r="CCR385" s="39"/>
      <c r="CCS385" s="39"/>
      <c r="CCT385" s="39"/>
      <c r="CCU385" s="39"/>
      <c r="CCV385" s="39"/>
      <c r="CCW385" s="39"/>
      <c r="CCX385" s="39"/>
      <c r="CCY385" s="39"/>
      <c r="CCZ385" s="39"/>
      <c r="CDA385" s="39"/>
      <c r="CDB385" s="39"/>
      <c r="CDC385" s="39"/>
      <c r="CDD385" s="39"/>
      <c r="CDE385" s="39"/>
      <c r="CDF385" s="39"/>
      <c r="CDG385" s="39"/>
      <c r="CDH385" s="39"/>
      <c r="CDI385" s="39"/>
      <c r="CDJ385" s="39"/>
      <c r="CDK385" s="39"/>
      <c r="CDL385" s="39"/>
      <c r="CDM385" s="39"/>
      <c r="CDN385" s="39"/>
      <c r="CDO385" s="39"/>
      <c r="CDP385" s="39"/>
      <c r="CDQ385" s="39"/>
      <c r="CDR385" s="39"/>
      <c r="CDS385" s="39"/>
      <c r="CDT385" s="39"/>
      <c r="CDU385" s="39"/>
      <c r="CDV385" s="39"/>
      <c r="CDW385" s="39"/>
      <c r="CDX385" s="39"/>
      <c r="CDY385" s="39"/>
      <c r="CDZ385" s="39"/>
      <c r="CEA385" s="39"/>
      <c r="CEB385" s="39"/>
      <c r="CEC385" s="39"/>
      <c r="CED385" s="39"/>
      <c r="CEE385" s="39"/>
      <c r="CEF385" s="39"/>
      <c r="CEG385" s="39"/>
      <c r="CEH385" s="39"/>
      <c r="CEI385" s="39"/>
      <c r="CEJ385" s="39"/>
      <c r="CEK385" s="39"/>
      <c r="CEL385" s="39"/>
      <c r="CEM385" s="39"/>
      <c r="CEN385" s="39"/>
      <c r="CEO385" s="39"/>
      <c r="CEP385" s="39"/>
      <c r="CEQ385" s="39"/>
      <c r="CER385" s="39"/>
      <c r="CES385" s="39"/>
      <c r="CET385" s="39"/>
      <c r="CEU385" s="39"/>
      <c r="CEV385" s="39"/>
      <c r="CEW385" s="39"/>
      <c r="CEX385" s="39"/>
      <c r="CEY385" s="39"/>
      <c r="CEZ385" s="39"/>
      <c r="CFA385" s="39"/>
      <c r="CFB385" s="39"/>
      <c r="CFC385" s="39"/>
      <c r="CFD385" s="39"/>
      <c r="CFE385" s="39"/>
      <c r="CFF385" s="39"/>
      <c r="CFG385" s="39"/>
      <c r="CFH385" s="39"/>
      <c r="CFI385" s="39"/>
      <c r="CFJ385" s="39"/>
      <c r="CFK385" s="39"/>
      <c r="CFL385" s="39"/>
      <c r="CFM385" s="39"/>
      <c r="CFN385" s="39"/>
      <c r="CFO385" s="39"/>
      <c r="CFP385" s="39"/>
      <c r="CFQ385" s="39"/>
      <c r="CFR385" s="39"/>
      <c r="CFS385" s="39"/>
      <c r="CFT385" s="39"/>
      <c r="CFU385" s="39"/>
      <c r="CFV385" s="39"/>
      <c r="CFW385" s="39"/>
      <c r="CFX385" s="39"/>
      <c r="CFY385" s="39"/>
      <c r="CFZ385" s="39"/>
      <c r="CGA385" s="39"/>
      <c r="CGB385" s="39"/>
      <c r="CGC385" s="39"/>
      <c r="CGD385" s="39"/>
      <c r="CGE385" s="39"/>
      <c r="CGF385" s="39"/>
      <c r="CGG385" s="39"/>
      <c r="CGH385" s="39"/>
      <c r="CGI385" s="39"/>
      <c r="CGJ385" s="39"/>
      <c r="CGK385" s="39"/>
      <c r="CGL385" s="39"/>
      <c r="CGM385" s="39"/>
      <c r="CGN385" s="39"/>
      <c r="CGO385" s="39"/>
      <c r="CGP385" s="39"/>
      <c r="CGQ385" s="39"/>
      <c r="CGR385" s="39"/>
      <c r="CGS385" s="39"/>
      <c r="CGT385" s="39"/>
      <c r="CGU385" s="39"/>
      <c r="CGV385" s="39"/>
      <c r="CGW385" s="39"/>
      <c r="CGX385" s="39"/>
      <c r="CGY385" s="39"/>
      <c r="CGZ385" s="39"/>
      <c r="CHA385" s="39"/>
      <c r="CHB385" s="39"/>
      <c r="CHC385" s="39"/>
      <c r="CHD385" s="39"/>
      <c r="CHE385" s="39"/>
      <c r="CHF385" s="39"/>
      <c r="CHG385" s="39"/>
      <c r="CHH385" s="39"/>
      <c r="CHI385" s="39"/>
      <c r="CHJ385" s="39"/>
      <c r="CHK385" s="39"/>
      <c r="CHL385" s="39"/>
      <c r="CHM385" s="39"/>
      <c r="CHN385" s="39"/>
      <c r="CHO385" s="39"/>
      <c r="CHP385" s="39"/>
      <c r="CHQ385" s="39"/>
      <c r="CHR385" s="39"/>
      <c r="CHS385" s="39"/>
      <c r="CHT385" s="39"/>
      <c r="CHU385" s="39"/>
      <c r="CHV385" s="39"/>
      <c r="CHW385" s="39"/>
      <c r="CHX385" s="39"/>
      <c r="CHY385" s="39"/>
      <c r="CHZ385" s="39"/>
      <c r="CIA385" s="39"/>
      <c r="CIB385" s="39"/>
      <c r="CIC385" s="39"/>
      <c r="CID385" s="39"/>
      <c r="CIE385" s="39"/>
      <c r="CIF385" s="39"/>
      <c r="CIG385" s="39"/>
      <c r="CIH385" s="39"/>
      <c r="CII385" s="39"/>
      <c r="CIJ385" s="39"/>
      <c r="CIK385" s="39"/>
      <c r="CIL385" s="39"/>
      <c r="CIM385" s="39"/>
      <c r="CIN385" s="39"/>
      <c r="CIO385" s="39"/>
      <c r="CIP385" s="39"/>
      <c r="CIQ385" s="39"/>
      <c r="CIR385" s="39"/>
      <c r="CIS385" s="39"/>
      <c r="CIT385" s="39"/>
      <c r="CIU385" s="39"/>
      <c r="CIV385" s="39"/>
      <c r="CIW385" s="39"/>
      <c r="CIX385" s="39"/>
      <c r="CIY385" s="39"/>
      <c r="CIZ385" s="39"/>
      <c r="CJA385" s="39"/>
      <c r="CJB385" s="39"/>
      <c r="CJC385" s="39"/>
      <c r="CJD385" s="39"/>
      <c r="CJE385" s="39"/>
      <c r="CJF385" s="39"/>
      <c r="CJG385" s="39"/>
      <c r="CJH385" s="39"/>
      <c r="CJI385" s="39"/>
      <c r="CJJ385" s="39"/>
      <c r="CJK385" s="39"/>
      <c r="CJL385" s="39"/>
      <c r="CJM385" s="39"/>
      <c r="CJN385" s="39"/>
      <c r="CJO385" s="39"/>
      <c r="CJP385" s="39"/>
      <c r="CJQ385" s="39"/>
      <c r="CJR385" s="39"/>
      <c r="CJS385" s="39"/>
      <c r="CJT385" s="39"/>
      <c r="CJU385" s="39"/>
      <c r="CJV385" s="39"/>
      <c r="CJW385" s="39"/>
      <c r="CJX385" s="39"/>
      <c r="CJY385" s="39"/>
      <c r="CJZ385" s="39"/>
      <c r="CKA385" s="39"/>
      <c r="CKB385" s="39"/>
      <c r="CKC385" s="39"/>
      <c r="CKD385" s="39"/>
      <c r="CKE385" s="39"/>
      <c r="CKF385" s="39"/>
      <c r="CKG385" s="39"/>
      <c r="CKH385" s="39"/>
      <c r="CKI385" s="39"/>
      <c r="CKJ385" s="39"/>
      <c r="CKK385" s="39"/>
      <c r="CKL385" s="39"/>
      <c r="CKM385" s="39"/>
      <c r="CKN385" s="39"/>
      <c r="CKO385" s="39"/>
      <c r="CKP385" s="39"/>
      <c r="CKQ385" s="39"/>
      <c r="CKR385" s="39"/>
      <c r="CKS385" s="39"/>
      <c r="CKT385" s="39"/>
      <c r="CKU385" s="39"/>
      <c r="CKV385" s="39"/>
      <c r="CKW385" s="39"/>
      <c r="CKX385" s="39"/>
      <c r="CKY385" s="39"/>
      <c r="CKZ385" s="39"/>
      <c r="CLA385" s="39"/>
      <c r="CLB385" s="39"/>
      <c r="CLC385" s="39"/>
      <c r="CLD385" s="39"/>
      <c r="CLE385" s="39"/>
      <c r="CLF385" s="39"/>
      <c r="CLG385" s="39"/>
      <c r="CLH385" s="39"/>
      <c r="CLI385" s="39"/>
      <c r="CLJ385" s="39"/>
      <c r="CLK385" s="39"/>
      <c r="CLL385" s="39"/>
      <c r="CLM385" s="39"/>
      <c r="CLN385" s="39"/>
      <c r="CLO385" s="39"/>
      <c r="CLP385" s="39"/>
      <c r="CLQ385" s="39"/>
      <c r="CLR385" s="39"/>
      <c r="CLS385" s="39"/>
      <c r="CLT385" s="39"/>
      <c r="CLU385" s="39"/>
      <c r="CLV385" s="39"/>
      <c r="CLW385" s="39"/>
      <c r="CLX385" s="39"/>
      <c r="CLY385" s="39"/>
      <c r="CLZ385" s="39"/>
      <c r="CMA385" s="39"/>
      <c r="CMB385" s="39"/>
      <c r="CMC385" s="39"/>
      <c r="CMD385" s="39"/>
      <c r="CME385" s="39"/>
      <c r="CMF385" s="39"/>
      <c r="CMG385" s="39"/>
      <c r="CMH385" s="39"/>
      <c r="CMI385" s="39"/>
      <c r="CMJ385" s="39"/>
      <c r="CMK385" s="39"/>
      <c r="CML385" s="39"/>
      <c r="CMM385" s="39"/>
      <c r="CMN385" s="39"/>
      <c r="CMO385" s="39"/>
      <c r="CMP385" s="39"/>
      <c r="CMQ385" s="39"/>
      <c r="CMR385" s="39"/>
      <c r="CMS385" s="39"/>
      <c r="CMT385" s="39"/>
      <c r="CMU385" s="39"/>
      <c r="CMV385" s="39"/>
      <c r="CMW385" s="39"/>
      <c r="CMX385" s="39"/>
      <c r="CMY385" s="39"/>
      <c r="CMZ385" s="39"/>
      <c r="CNA385" s="39"/>
      <c r="CNB385" s="39"/>
      <c r="CNC385" s="39"/>
      <c r="CND385" s="39"/>
      <c r="CNE385" s="39"/>
      <c r="CNF385" s="39"/>
      <c r="CNG385" s="39"/>
      <c r="CNH385" s="39"/>
      <c r="CNI385" s="39"/>
      <c r="CNJ385" s="39"/>
      <c r="CNK385" s="39"/>
      <c r="CNL385" s="39"/>
      <c r="CNM385" s="39"/>
      <c r="CNN385" s="39"/>
      <c r="CNO385" s="39"/>
      <c r="CNP385" s="39"/>
      <c r="CNQ385" s="39"/>
      <c r="CNR385" s="39"/>
      <c r="CNS385" s="39"/>
      <c r="CNT385" s="39"/>
      <c r="CNU385" s="39"/>
      <c r="CNV385" s="39"/>
      <c r="CNW385" s="39"/>
      <c r="CNX385" s="39"/>
      <c r="CNY385" s="39"/>
      <c r="CNZ385" s="39"/>
      <c r="COA385" s="39"/>
      <c r="COB385" s="39"/>
      <c r="COC385" s="39"/>
      <c r="COD385" s="39"/>
      <c r="COE385" s="39"/>
      <c r="COF385" s="39"/>
      <c r="COG385" s="39"/>
      <c r="COH385" s="39"/>
      <c r="COI385" s="39"/>
      <c r="COJ385" s="39"/>
      <c r="COK385" s="39"/>
      <c r="COL385" s="39"/>
      <c r="COM385" s="39"/>
      <c r="CON385" s="39"/>
      <c r="COO385" s="39"/>
      <c r="COP385" s="39"/>
      <c r="COQ385" s="39"/>
      <c r="COR385" s="39"/>
      <c r="COS385" s="39"/>
      <c r="COT385" s="39"/>
      <c r="COU385" s="39"/>
      <c r="COV385" s="39"/>
      <c r="COW385" s="39"/>
      <c r="COX385" s="39"/>
      <c r="COY385" s="39"/>
      <c r="COZ385" s="39"/>
      <c r="CPA385" s="39"/>
      <c r="CPB385" s="39"/>
      <c r="CPC385" s="39"/>
      <c r="CPD385" s="39"/>
      <c r="CPE385" s="39"/>
      <c r="CPF385" s="39"/>
      <c r="CPG385" s="39"/>
      <c r="CPH385" s="39"/>
      <c r="CPI385" s="39"/>
      <c r="CPJ385" s="39"/>
      <c r="CPK385" s="39"/>
      <c r="CPL385" s="39"/>
      <c r="CPM385" s="39"/>
      <c r="CPN385" s="39"/>
      <c r="CPO385" s="39"/>
      <c r="CPP385" s="39"/>
      <c r="CPQ385" s="39"/>
      <c r="CPR385" s="39"/>
      <c r="CPS385" s="39"/>
      <c r="CPT385" s="39"/>
      <c r="CPU385" s="39"/>
      <c r="CPV385" s="39"/>
      <c r="CPW385" s="39"/>
      <c r="CPX385" s="39"/>
      <c r="CPY385" s="39"/>
      <c r="CPZ385" s="39"/>
      <c r="CQA385" s="39"/>
      <c r="CQB385" s="39"/>
      <c r="CQC385" s="39"/>
      <c r="CQD385" s="39"/>
      <c r="CQE385" s="39"/>
      <c r="CQF385" s="39"/>
      <c r="CQG385" s="39"/>
      <c r="CQH385" s="39"/>
      <c r="CQI385" s="39"/>
      <c r="CQJ385" s="39"/>
      <c r="CQK385" s="39"/>
      <c r="CQL385" s="39"/>
      <c r="CQM385" s="39"/>
      <c r="CQN385" s="39"/>
      <c r="CQO385" s="39"/>
      <c r="CQP385" s="39"/>
      <c r="CQQ385" s="39"/>
      <c r="CQR385" s="39"/>
      <c r="CQS385" s="39"/>
      <c r="CQT385" s="39"/>
      <c r="CQU385" s="39"/>
      <c r="CQV385" s="39"/>
      <c r="CQW385" s="39"/>
      <c r="CQX385" s="39"/>
      <c r="CQY385" s="39"/>
      <c r="CQZ385" s="39"/>
      <c r="CRA385" s="39"/>
      <c r="CRB385" s="39"/>
      <c r="CRC385" s="39"/>
      <c r="CRD385" s="39"/>
      <c r="CRE385" s="39"/>
      <c r="CRF385" s="39"/>
      <c r="CRG385" s="39"/>
      <c r="CRH385" s="39"/>
      <c r="CRI385" s="39"/>
      <c r="CRJ385" s="39"/>
      <c r="CRK385" s="39"/>
      <c r="CRL385" s="39"/>
      <c r="CRM385" s="39"/>
      <c r="CRN385" s="39"/>
      <c r="CRO385" s="39"/>
      <c r="CRP385" s="39"/>
      <c r="CRQ385" s="39"/>
      <c r="CRR385" s="39"/>
      <c r="CRS385" s="39"/>
      <c r="CRT385" s="39"/>
      <c r="CRU385" s="39"/>
      <c r="CRV385" s="39"/>
      <c r="CRW385" s="39"/>
      <c r="CRX385" s="39"/>
      <c r="CRY385" s="39"/>
      <c r="CRZ385" s="39"/>
      <c r="CSA385" s="39"/>
      <c r="CSB385" s="39"/>
      <c r="CSC385" s="39"/>
      <c r="CSD385" s="39"/>
      <c r="CSE385" s="39"/>
      <c r="CSF385" s="39"/>
      <c r="CSG385" s="39"/>
      <c r="CSH385" s="39"/>
      <c r="CSI385" s="39"/>
      <c r="CSJ385" s="39"/>
      <c r="CSK385" s="39"/>
      <c r="CSL385" s="39"/>
      <c r="CSM385" s="39"/>
      <c r="CSN385" s="39"/>
      <c r="CSO385" s="39"/>
      <c r="CSP385" s="39"/>
      <c r="CSQ385" s="39"/>
      <c r="CSR385" s="39"/>
      <c r="CSS385" s="39"/>
      <c r="CST385" s="39"/>
      <c r="CSU385" s="39"/>
      <c r="CSV385" s="39"/>
      <c r="CSW385" s="39"/>
      <c r="CSX385" s="39"/>
      <c r="CSY385" s="39"/>
      <c r="CSZ385" s="39"/>
      <c r="CTA385" s="39"/>
      <c r="CTB385" s="39"/>
      <c r="CTC385" s="39"/>
      <c r="CTD385" s="39"/>
      <c r="CTE385" s="39"/>
      <c r="CTF385" s="39"/>
      <c r="CTG385" s="39"/>
      <c r="CTH385" s="39"/>
      <c r="CTI385" s="39"/>
      <c r="CTJ385" s="39"/>
      <c r="CTK385" s="39"/>
      <c r="CTL385" s="39"/>
      <c r="CTM385" s="39"/>
      <c r="CTN385" s="39"/>
      <c r="CTO385" s="39"/>
      <c r="CTP385" s="39"/>
      <c r="CTQ385" s="39"/>
      <c r="CTR385" s="39"/>
      <c r="CTS385" s="39"/>
      <c r="CTT385" s="39"/>
      <c r="CTU385" s="39"/>
      <c r="CTV385" s="39"/>
      <c r="CTW385" s="39"/>
      <c r="CTX385" s="39"/>
      <c r="CTY385" s="39"/>
      <c r="CTZ385" s="39"/>
      <c r="CUA385" s="39"/>
      <c r="CUB385" s="39"/>
      <c r="CUC385" s="39"/>
      <c r="CUD385" s="39"/>
      <c r="CUE385" s="39"/>
      <c r="CUF385" s="39"/>
      <c r="CUG385" s="39"/>
      <c r="CUH385" s="39"/>
      <c r="CUI385" s="39"/>
      <c r="CUJ385" s="39"/>
      <c r="CUK385" s="39"/>
      <c r="CUL385" s="39"/>
      <c r="CUM385" s="39"/>
      <c r="CUN385" s="39"/>
      <c r="CUO385" s="39"/>
      <c r="CUP385" s="39"/>
      <c r="CUQ385" s="39"/>
      <c r="CUR385" s="39"/>
      <c r="CUS385" s="39"/>
      <c r="CUT385" s="39"/>
      <c r="CUU385" s="39"/>
      <c r="CUV385" s="39"/>
      <c r="CUW385" s="39"/>
      <c r="CUX385" s="39"/>
      <c r="CUY385" s="39"/>
      <c r="CUZ385" s="39"/>
      <c r="CVA385" s="39"/>
      <c r="CVB385" s="39"/>
      <c r="CVC385" s="39"/>
      <c r="CVD385" s="39"/>
      <c r="CVE385" s="39"/>
      <c r="CVF385" s="39"/>
      <c r="CVG385" s="39"/>
      <c r="CVH385" s="39"/>
      <c r="CVI385" s="39"/>
      <c r="CVJ385" s="39"/>
      <c r="CVK385" s="39"/>
      <c r="CVL385" s="39"/>
      <c r="CVM385" s="39"/>
      <c r="CVN385" s="39"/>
      <c r="CVO385" s="39"/>
      <c r="CVP385" s="39"/>
      <c r="CVQ385" s="39"/>
      <c r="CVR385" s="39"/>
      <c r="CVS385" s="39"/>
      <c r="CVT385" s="39"/>
      <c r="CVU385" s="39"/>
      <c r="CVV385" s="39"/>
      <c r="CVW385" s="39"/>
      <c r="CVX385" s="39"/>
      <c r="CVY385" s="39"/>
      <c r="CVZ385" s="39"/>
      <c r="CWA385" s="39"/>
      <c r="CWB385" s="39"/>
      <c r="CWC385" s="39"/>
      <c r="CWD385" s="39"/>
      <c r="CWE385" s="39"/>
      <c r="CWF385" s="39"/>
      <c r="CWG385" s="39"/>
      <c r="CWH385" s="39"/>
      <c r="CWI385" s="39"/>
      <c r="CWJ385" s="39"/>
      <c r="CWK385" s="39"/>
      <c r="CWL385" s="39"/>
      <c r="CWM385" s="39"/>
      <c r="CWN385" s="39"/>
      <c r="CWO385" s="39"/>
      <c r="CWP385" s="39"/>
      <c r="CWQ385" s="39"/>
      <c r="CWR385" s="39"/>
      <c r="CWS385" s="39"/>
      <c r="CWT385" s="39"/>
      <c r="CWU385" s="39"/>
      <c r="CWV385" s="39"/>
      <c r="CWW385" s="39"/>
      <c r="CWX385" s="39"/>
      <c r="CWY385" s="39"/>
      <c r="CWZ385" s="39"/>
      <c r="CXA385" s="39"/>
      <c r="CXB385" s="39"/>
      <c r="CXC385" s="39"/>
      <c r="CXD385" s="39"/>
      <c r="CXE385" s="39"/>
      <c r="CXF385" s="39"/>
      <c r="CXG385" s="39"/>
      <c r="CXH385" s="39"/>
      <c r="CXI385" s="39"/>
      <c r="CXJ385" s="39"/>
      <c r="CXK385" s="39"/>
      <c r="CXL385" s="39"/>
      <c r="CXM385" s="39"/>
      <c r="CXN385" s="39"/>
      <c r="CXO385" s="39"/>
      <c r="CXP385" s="39"/>
      <c r="CXQ385" s="39"/>
      <c r="CXR385" s="39"/>
      <c r="CXS385" s="39"/>
      <c r="CXT385" s="39"/>
      <c r="CXU385" s="39"/>
      <c r="CXV385" s="39"/>
      <c r="CXW385" s="39"/>
      <c r="CXX385" s="39"/>
      <c r="CXY385" s="39"/>
      <c r="CXZ385" s="39"/>
      <c r="CYA385" s="39"/>
      <c r="CYB385" s="39"/>
      <c r="CYC385" s="39"/>
      <c r="CYD385" s="39"/>
      <c r="CYE385" s="39"/>
      <c r="CYF385" s="39"/>
      <c r="CYG385" s="39"/>
      <c r="CYH385" s="39"/>
      <c r="CYI385" s="39"/>
      <c r="CYJ385" s="39"/>
      <c r="CYK385" s="39"/>
      <c r="CYL385" s="39"/>
      <c r="CYM385" s="39"/>
      <c r="CYN385" s="39"/>
      <c r="CYO385" s="39"/>
      <c r="CYP385" s="39"/>
      <c r="CYQ385" s="39"/>
      <c r="CYR385" s="39"/>
      <c r="CYS385" s="39"/>
      <c r="CYT385" s="39"/>
      <c r="CYU385" s="39"/>
      <c r="CYV385" s="39"/>
      <c r="CYW385" s="39"/>
      <c r="CYX385" s="39"/>
      <c r="CYY385" s="39"/>
      <c r="CYZ385" s="39"/>
      <c r="CZA385" s="39"/>
      <c r="CZB385" s="39"/>
      <c r="CZC385" s="39"/>
      <c r="CZD385" s="39"/>
      <c r="CZE385" s="39"/>
      <c r="CZF385" s="39"/>
      <c r="CZG385" s="39"/>
      <c r="CZH385" s="39"/>
      <c r="CZI385" s="39"/>
      <c r="CZJ385" s="39"/>
      <c r="CZK385" s="39"/>
      <c r="CZL385" s="39"/>
      <c r="CZM385" s="39"/>
      <c r="CZN385" s="39"/>
      <c r="CZO385" s="39"/>
      <c r="CZP385" s="39"/>
      <c r="CZQ385" s="39"/>
      <c r="CZR385" s="39"/>
      <c r="CZS385" s="39"/>
      <c r="CZT385" s="39"/>
      <c r="CZU385" s="39"/>
      <c r="CZV385" s="39"/>
      <c r="CZW385" s="39"/>
      <c r="CZX385" s="39"/>
      <c r="CZY385" s="39"/>
      <c r="CZZ385" s="39"/>
      <c r="DAA385" s="39"/>
      <c r="DAB385" s="39"/>
      <c r="DAC385" s="39"/>
      <c r="DAD385" s="39"/>
      <c r="DAE385" s="39"/>
      <c r="DAF385" s="39"/>
      <c r="DAG385" s="39"/>
      <c r="DAH385" s="39"/>
      <c r="DAI385" s="39"/>
      <c r="DAJ385" s="39"/>
      <c r="DAK385" s="39"/>
      <c r="DAL385" s="39"/>
      <c r="DAM385" s="39"/>
      <c r="DAN385" s="39"/>
      <c r="DAO385" s="39"/>
      <c r="DAP385" s="39"/>
      <c r="DAQ385" s="39"/>
      <c r="DAR385" s="39"/>
      <c r="DAS385" s="39"/>
      <c r="DAT385" s="39"/>
      <c r="DAU385" s="39"/>
      <c r="DAV385" s="39"/>
      <c r="DAW385" s="39"/>
      <c r="DAX385" s="39"/>
      <c r="DAY385" s="39"/>
      <c r="DAZ385" s="39"/>
      <c r="DBA385" s="39"/>
      <c r="DBB385" s="39"/>
      <c r="DBC385" s="39"/>
      <c r="DBD385" s="39"/>
      <c r="DBE385" s="39"/>
      <c r="DBF385" s="39"/>
      <c r="DBG385" s="39"/>
      <c r="DBH385" s="39"/>
      <c r="DBI385" s="39"/>
      <c r="DBJ385" s="39"/>
      <c r="DBK385" s="39"/>
      <c r="DBL385" s="39"/>
      <c r="DBM385" s="39"/>
      <c r="DBN385" s="39"/>
      <c r="DBO385" s="39"/>
      <c r="DBP385" s="39"/>
      <c r="DBQ385" s="39"/>
      <c r="DBR385" s="39"/>
      <c r="DBS385" s="39"/>
      <c r="DBT385" s="39"/>
      <c r="DBU385" s="39"/>
      <c r="DBV385" s="39"/>
      <c r="DBW385" s="39"/>
      <c r="DBX385" s="39"/>
      <c r="DBY385" s="39"/>
      <c r="DBZ385" s="39"/>
      <c r="DCA385" s="39"/>
      <c r="DCB385" s="39"/>
      <c r="DCC385" s="39"/>
      <c r="DCD385" s="39"/>
      <c r="DCE385" s="39"/>
      <c r="DCF385" s="39"/>
      <c r="DCG385" s="39"/>
      <c r="DCH385" s="39"/>
      <c r="DCI385" s="39"/>
      <c r="DCJ385" s="39"/>
      <c r="DCK385" s="39"/>
      <c r="DCL385" s="39"/>
      <c r="DCM385" s="39"/>
      <c r="DCN385" s="39"/>
      <c r="DCO385" s="39"/>
      <c r="DCP385" s="39"/>
      <c r="DCQ385" s="39"/>
      <c r="DCR385" s="39"/>
      <c r="DCS385" s="39"/>
      <c r="DCT385" s="39"/>
      <c r="DCU385" s="39"/>
      <c r="DCV385" s="39"/>
      <c r="DCW385" s="39"/>
      <c r="DCX385" s="39"/>
      <c r="DCY385" s="39"/>
      <c r="DCZ385" s="39"/>
      <c r="DDA385" s="39"/>
      <c r="DDB385" s="39"/>
      <c r="DDC385" s="39"/>
      <c r="DDD385" s="39"/>
      <c r="DDE385" s="39"/>
      <c r="DDF385" s="39"/>
      <c r="DDG385" s="39"/>
      <c r="DDH385" s="39"/>
      <c r="DDI385" s="39"/>
      <c r="DDJ385" s="39"/>
      <c r="DDK385" s="39"/>
      <c r="DDL385" s="39"/>
      <c r="DDM385" s="39"/>
      <c r="DDN385" s="39"/>
      <c r="DDO385" s="39"/>
      <c r="DDP385" s="39"/>
      <c r="DDQ385" s="39"/>
      <c r="DDR385" s="39"/>
      <c r="DDS385" s="39"/>
      <c r="DDT385" s="39"/>
      <c r="DDU385" s="39"/>
      <c r="DDV385" s="39"/>
      <c r="DDW385" s="39"/>
      <c r="DDX385" s="39"/>
      <c r="DDY385" s="39"/>
      <c r="DDZ385" s="39"/>
      <c r="DEA385" s="39"/>
      <c r="DEB385" s="39"/>
      <c r="DEC385" s="39"/>
      <c r="DED385" s="39"/>
      <c r="DEE385" s="39"/>
      <c r="DEF385" s="39"/>
      <c r="DEG385" s="39"/>
      <c r="DEH385" s="39"/>
      <c r="DEI385" s="39"/>
      <c r="DEJ385" s="39"/>
      <c r="DEK385" s="39"/>
      <c r="DEL385" s="39"/>
      <c r="DEM385" s="39"/>
      <c r="DEN385" s="39"/>
      <c r="DEO385" s="39"/>
      <c r="DEP385" s="39"/>
      <c r="DEQ385" s="39"/>
      <c r="DER385" s="39"/>
      <c r="DES385" s="39"/>
      <c r="DET385" s="39"/>
      <c r="DEU385" s="39"/>
      <c r="DEV385" s="39"/>
      <c r="DEW385" s="39"/>
      <c r="DEX385" s="39"/>
      <c r="DEY385" s="39"/>
      <c r="DEZ385" s="39"/>
      <c r="DFA385" s="39"/>
      <c r="DFB385" s="39"/>
      <c r="DFC385" s="39"/>
      <c r="DFD385" s="39"/>
      <c r="DFE385" s="39"/>
      <c r="DFF385" s="39"/>
      <c r="DFG385" s="39"/>
      <c r="DFH385" s="39"/>
      <c r="DFI385" s="39"/>
      <c r="DFJ385" s="39"/>
      <c r="DFK385" s="39"/>
      <c r="DFL385" s="39"/>
      <c r="DFM385" s="39"/>
      <c r="DFN385" s="39"/>
      <c r="DFO385" s="39"/>
      <c r="DFP385" s="39"/>
      <c r="DFQ385" s="39"/>
      <c r="DFR385" s="39"/>
      <c r="DFS385" s="39"/>
      <c r="DFT385" s="39"/>
      <c r="DFU385" s="39"/>
      <c r="DFV385" s="39"/>
      <c r="DFW385" s="39"/>
      <c r="DFX385" s="39"/>
      <c r="DFY385" s="39"/>
      <c r="DFZ385" s="39"/>
      <c r="DGA385" s="39"/>
      <c r="DGB385" s="39"/>
      <c r="DGC385" s="39"/>
      <c r="DGD385" s="39"/>
      <c r="DGE385" s="39"/>
      <c r="DGF385" s="39"/>
      <c r="DGG385" s="39"/>
      <c r="DGH385" s="39"/>
      <c r="DGI385" s="39"/>
      <c r="DGJ385" s="39"/>
      <c r="DGK385" s="39"/>
      <c r="DGL385" s="39"/>
      <c r="DGM385" s="39"/>
      <c r="DGN385" s="39"/>
      <c r="DGO385" s="39"/>
      <c r="DGP385" s="39"/>
      <c r="DGQ385" s="39"/>
      <c r="DGR385" s="39"/>
      <c r="DGS385" s="39"/>
      <c r="DGT385" s="39"/>
      <c r="DGU385" s="39"/>
      <c r="DGV385" s="39"/>
      <c r="DGW385" s="39"/>
      <c r="DGX385" s="39"/>
      <c r="DGY385" s="39"/>
      <c r="DGZ385" s="39"/>
      <c r="DHA385" s="39"/>
      <c r="DHB385" s="39"/>
      <c r="DHC385" s="39"/>
      <c r="DHD385" s="39"/>
      <c r="DHE385" s="39"/>
      <c r="DHF385" s="39"/>
      <c r="DHG385" s="39"/>
      <c r="DHH385" s="39"/>
      <c r="DHI385" s="39"/>
      <c r="DHJ385" s="39"/>
      <c r="DHK385" s="39"/>
      <c r="DHL385" s="39"/>
      <c r="DHM385" s="39"/>
      <c r="DHN385" s="39"/>
      <c r="DHO385" s="39"/>
      <c r="DHP385" s="39"/>
      <c r="DHQ385" s="39"/>
      <c r="DHR385" s="39"/>
      <c r="DHS385" s="39"/>
      <c r="DHT385" s="39"/>
      <c r="DHU385" s="39"/>
      <c r="DHV385" s="39"/>
      <c r="DHW385" s="39"/>
      <c r="DHX385" s="39"/>
      <c r="DHY385" s="39"/>
      <c r="DHZ385" s="39"/>
      <c r="DIA385" s="39"/>
      <c r="DIB385" s="39"/>
      <c r="DIC385" s="39"/>
      <c r="DID385" s="39"/>
      <c r="DIE385" s="39"/>
      <c r="DIF385" s="39"/>
      <c r="DIG385" s="39"/>
      <c r="DIH385" s="39"/>
      <c r="DII385" s="39"/>
      <c r="DIJ385" s="39"/>
      <c r="DIK385" s="39"/>
      <c r="DIL385" s="39"/>
      <c r="DIM385" s="39"/>
      <c r="DIN385" s="39"/>
      <c r="DIO385" s="39"/>
      <c r="DIP385" s="39"/>
      <c r="DIQ385" s="39"/>
      <c r="DIR385" s="39"/>
      <c r="DIS385" s="39"/>
      <c r="DIT385" s="39"/>
      <c r="DIU385" s="39"/>
      <c r="DIV385" s="39"/>
      <c r="DIW385" s="39"/>
      <c r="DIX385" s="39"/>
      <c r="DIY385" s="39"/>
      <c r="DIZ385" s="39"/>
      <c r="DJA385" s="39"/>
      <c r="DJB385" s="39"/>
      <c r="DJC385" s="39"/>
      <c r="DJD385" s="39"/>
      <c r="DJE385" s="39"/>
      <c r="DJF385" s="39"/>
      <c r="DJG385" s="39"/>
      <c r="DJH385" s="39"/>
      <c r="DJI385" s="39"/>
      <c r="DJJ385" s="39"/>
      <c r="DJK385" s="39"/>
      <c r="DJL385" s="39"/>
      <c r="DJM385" s="39"/>
      <c r="DJN385" s="39"/>
      <c r="DJO385" s="39"/>
      <c r="DJP385" s="39"/>
      <c r="DJQ385" s="39"/>
      <c r="DJR385" s="39"/>
      <c r="DJS385" s="39"/>
      <c r="DJT385" s="39"/>
      <c r="DJU385" s="39"/>
      <c r="DJV385" s="39"/>
      <c r="DJW385" s="39"/>
      <c r="DJX385" s="39"/>
      <c r="DJY385" s="39"/>
      <c r="DJZ385" s="39"/>
      <c r="DKA385" s="39"/>
      <c r="DKB385" s="39"/>
      <c r="DKC385" s="39"/>
      <c r="DKD385" s="39"/>
      <c r="DKE385" s="39"/>
      <c r="DKF385" s="39"/>
      <c r="DKG385" s="39"/>
      <c r="DKH385" s="39"/>
      <c r="DKI385" s="39"/>
      <c r="DKJ385" s="39"/>
      <c r="DKK385" s="39"/>
      <c r="DKL385" s="39"/>
      <c r="DKM385" s="39"/>
      <c r="DKN385" s="39"/>
      <c r="DKO385" s="39"/>
      <c r="DKP385" s="39"/>
      <c r="DKQ385" s="39"/>
      <c r="DKR385" s="39"/>
      <c r="DKS385" s="39"/>
      <c r="DKT385" s="39"/>
      <c r="DKU385" s="39"/>
      <c r="DKV385" s="39"/>
      <c r="DKW385" s="39"/>
      <c r="DKX385" s="39"/>
      <c r="DKY385" s="39"/>
      <c r="DKZ385" s="39"/>
      <c r="DLA385" s="39"/>
      <c r="DLB385" s="39"/>
      <c r="DLC385" s="39"/>
      <c r="DLD385" s="39"/>
      <c r="DLE385" s="39"/>
      <c r="DLF385" s="39"/>
      <c r="DLG385" s="39"/>
      <c r="DLH385" s="39"/>
      <c r="DLI385" s="39"/>
      <c r="DLJ385" s="39"/>
      <c r="DLK385" s="39"/>
      <c r="DLL385" s="39"/>
      <c r="DLM385" s="39"/>
      <c r="DLN385" s="39"/>
      <c r="DLO385" s="39"/>
      <c r="DLP385" s="39"/>
      <c r="DLQ385" s="39"/>
      <c r="DLR385" s="39"/>
      <c r="DLS385" s="39"/>
      <c r="DLT385" s="39"/>
      <c r="DLU385" s="39"/>
      <c r="DLV385" s="39"/>
      <c r="DLW385" s="39"/>
      <c r="DLX385" s="39"/>
      <c r="DLY385" s="39"/>
      <c r="DLZ385" s="39"/>
      <c r="DMA385" s="39"/>
      <c r="DMB385" s="39"/>
      <c r="DMC385" s="39"/>
      <c r="DMD385" s="39"/>
      <c r="DME385" s="39"/>
      <c r="DMF385" s="39"/>
      <c r="DMG385" s="39"/>
      <c r="DMH385" s="39"/>
      <c r="DMI385" s="39"/>
      <c r="DMJ385" s="39"/>
      <c r="DMK385" s="39"/>
      <c r="DML385" s="39"/>
      <c r="DMM385" s="39"/>
      <c r="DMN385" s="39"/>
      <c r="DMO385" s="39"/>
      <c r="DMP385" s="39"/>
      <c r="DMQ385" s="39"/>
      <c r="DMR385" s="39"/>
      <c r="DMS385" s="39"/>
      <c r="DMT385" s="39"/>
      <c r="DMU385" s="39"/>
      <c r="DMV385" s="39"/>
      <c r="DMW385" s="39"/>
      <c r="DMX385" s="39"/>
      <c r="DMY385" s="39"/>
      <c r="DMZ385" s="39"/>
      <c r="DNA385" s="39"/>
      <c r="DNB385" s="39"/>
      <c r="DNC385" s="39"/>
      <c r="DND385" s="39"/>
      <c r="DNE385" s="39"/>
      <c r="DNF385" s="39"/>
      <c r="DNG385" s="39"/>
      <c r="DNH385" s="39"/>
      <c r="DNI385" s="39"/>
      <c r="DNJ385" s="39"/>
      <c r="DNK385" s="39"/>
      <c r="DNL385" s="39"/>
      <c r="DNM385" s="39"/>
      <c r="DNN385" s="39"/>
      <c r="DNO385" s="39"/>
      <c r="DNP385" s="39"/>
      <c r="DNQ385" s="39"/>
      <c r="DNR385" s="39"/>
      <c r="DNS385" s="39"/>
      <c r="DNT385" s="39"/>
      <c r="DNU385" s="39"/>
      <c r="DNV385" s="39"/>
      <c r="DNW385" s="39"/>
      <c r="DNX385" s="39"/>
      <c r="DNY385" s="39"/>
      <c r="DNZ385" s="39"/>
      <c r="DOA385" s="39"/>
      <c r="DOB385" s="39"/>
      <c r="DOC385" s="39"/>
      <c r="DOD385" s="39"/>
      <c r="DOE385" s="39"/>
      <c r="DOF385" s="39"/>
      <c r="DOG385" s="39"/>
      <c r="DOH385" s="39"/>
      <c r="DOI385" s="39"/>
      <c r="DOJ385" s="39"/>
      <c r="DOK385" s="39"/>
      <c r="DOL385" s="39"/>
      <c r="DOM385" s="39"/>
      <c r="DON385" s="39"/>
      <c r="DOO385" s="39"/>
      <c r="DOP385" s="39"/>
      <c r="DOQ385" s="39"/>
      <c r="DOR385" s="39"/>
      <c r="DOS385" s="39"/>
      <c r="DOT385" s="39"/>
      <c r="DOU385" s="39"/>
      <c r="DOV385" s="39"/>
      <c r="DOW385" s="39"/>
      <c r="DOX385" s="39"/>
      <c r="DOY385" s="39"/>
      <c r="DOZ385" s="39"/>
      <c r="DPA385" s="39"/>
      <c r="DPB385" s="39"/>
      <c r="DPC385" s="39"/>
      <c r="DPD385" s="39"/>
      <c r="DPE385" s="39"/>
      <c r="DPF385" s="39"/>
      <c r="DPG385" s="39"/>
      <c r="DPH385" s="39"/>
      <c r="DPI385" s="39"/>
      <c r="DPJ385" s="39"/>
      <c r="DPK385" s="39"/>
      <c r="DPL385" s="39"/>
      <c r="DPM385" s="39"/>
      <c r="DPN385" s="39"/>
      <c r="DPO385" s="39"/>
      <c r="DPP385" s="39"/>
      <c r="DPQ385" s="39"/>
      <c r="DPR385" s="39"/>
      <c r="DPS385" s="39"/>
      <c r="DPT385" s="39"/>
      <c r="DPU385" s="39"/>
      <c r="DPV385" s="39"/>
      <c r="DPW385" s="39"/>
      <c r="DPX385" s="39"/>
      <c r="DPY385" s="39"/>
      <c r="DPZ385" s="39"/>
      <c r="DQA385" s="39"/>
      <c r="DQB385" s="39"/>
      <c r="DQC385" s="39"/>
      <c r="DQD385" s="39"/>
      <c r="DQE385" s="39"/>
      <c r="DQF385" s="39"/>
      <c r="DQG385" s="39"/>
      <c r="DQH385" s="39"/>
      <c r="DQI385" s="39"/>
      <c r="DQJ385" s="39"/>
      <c r="DQK385" s="39"/>
      <c r="DQL385" s="39"/>
      <c r="DQM385" s="39"/>
      <c r="DQN385" s="39"/>
      <c r="DQO385" s="39"/>
      <c r="DQP385" s="39"/>
      <c r="DQQ385" s="39"/>
      <c r="DQR385" s="39"/>
      <c r="DQS385" s="39"/>
      <c r="DQT385" s="39"/>
      <c r="DQU385" s="39"/>
      <c r="DQV385" s="39"/>
      <c r="DQW385" s="39"/>
      <c r="DQX385" s="39"/>
      <c r="DQY385" s="39"/>
      <c r="DQZ385" s="39"/>
      <c r="DRA385" s="39"/>
      <c r="DRB385" s="39"/>
      <c r="DRC385" s="39"/>
      <c r="DRD385" s="39"/>
      <c r="DRE385" s="39"/>
      <c r="DRF385" s="39"/>
      <c r="DRG385" s="39"/>
      <c r="DRH385" s="39"/>
      <c r="DRI385" s="39"/>
      <c r="DRJ385" s="39"/>
      <c r="DRK385" s="39"/>
      <c r="DRL385" s="39"/>
      <c r="DRM385" s="39"/>
      <c r="DRN385" s="39"/>
      <c r="DRO385" s="39"/>
      <c r="DRP385" s="39"/>
      <c r="DRQ385" s="39"/>
      <c r="DRR385" s="39"/>
      <c r="DRS385" s="39"/>
      <c r="DRT385" s="39"/>
      <c r="DRU385" s="39"/>
      <c r="DRV385" s="39"/>
      <c r="DRW385" s="39"/>
      <c r="DRX385" s="39"/>
      <c r="DRY385" s="39"/>
      <c r="DRZ385" s="39"/>
      <c r="DSA385" s="39"/>
      <c r="DSB385" s="39"/>
      <c r="DSC385" s="39"/>
      <c r="DSD385" s="39"/>
      <c r="DSE385" s="39"/>
      <c r="DSF385" s="39"/>
      <c r="DSG385" s="39"/>
      <c r="DSH385" s="39"/>
      <c r="DSI385" s="39"/>
      <c r="DSJ385" s="39"/>
      <c r="DSK385" s="39"/>
      <c r="DSL385" s="39"/>
      <c r="DSM385" s="39"/>
      <c r="DSN385" s="39"/>
      <c r="DSO385" s="39"/>
      <c r="DSP385" s="39"/>
      <c r="DSQ385" s="39"/>
      <c r="DSR385" s="39"/>
      <c r="DSS385" s="39"/>
      <c r="DST385" s="39"/>
      <c r="DSU385" s="39"/>
      <c r="DSV385" s="39"/>
      <c r="DSW385" s="39"/>
      <c r="DSX385" s="39"/>
      <c r="DSY385" s="39"/>
      <c r="DSZ385" s="39"/>
      <c r="DTA385" s="39"/>
      <c r="DTB385" s="39"/>
      <c r="DTC385" s="39"/>
      <c r="DTD385" s="39"/>
      <c r="DTE385" s="39"/>
      <c r="DTF385" s="39"/>
      <c r="DTG385" s="39"/>
      <c r="DTH385" s="39"/>
      <c r="DTI385" s="39"/>
      <c r="DTJ385" s="39"/>
      <c r="DTK385" s="39"/>
      <c r="DTL385" s="39"/>
      <c r="DTM385" s="39"/>
      <c r="DTN385" s="39"/>
      <c r="DTO385" s="39"/>
      <c r="DTP385" s="39"/>
      <c r="DTQ385" s="39"/>
      <c r="DTR385" s="39"/>
      <c r="DTS385" s="39"/>
      <c r="DTT385" s="39"/>
      <c r="DTU385" s="39"/>
      <c r="DTV385" s="39"/>
      <c r="DTW385" s="39"/>
      <c r="DTX385" s="39"/>
      <c r="DTY385" s="39"/>
      <c r="DTZ385" s="39"/>
      <c r="DUA385" s="39"/>
      <c r="DUB385" s="39"/>
      <c r="DUC385" s="39"/>
      <c r="DUD385" s="39"/>
      <c r="DUE385" s="39"/>
      <c r="DUF385" s="39"/>
      <c r="DUG385" s="39"/>
      <c r="DUH385" s="39"/>
      <c r="DUI385" s="39"/>
      <c r="DUJ385" s="39"/>
      <c r="DUK385" s="39"/>
      <c r="DUL385" s="39"/>
      <c r="DUM385" s="39"/>
      <c r="DUN385" s="39"/>
      <c r="DUO385" s="39"/>
      <c r="DUP385" s="39"/>
      <c r="DUQ385" s="39"/>
      <c r="DUR385" s="39"/>
      <c r="DUS385" s="39"/>
      <c r="DUT385" s="39"/>
      <c r="DUU385" s="39"/>
      <c r="DUV385" s="39"/>
      <c r="DUW385" s="39"/>
      <c r="DUX385" s="39"/>
      <c r="DUY385" s="39"/>
      <c r="DUZ385" s="39"/>
      <c r="DVA385" s="39"/>
      <c r="DVB385" s="39"/>
      <c r="DVC385" s="39"/>
      <c r="DVD385" s="39"/>
      <c r="DVE385" s="39"/>
      <c r="DVF385" s="39"/>
      <c r="DVG385" s="39"/>
      <c r="DVH385" s="39"/>
      <c r="DVI385" s="39"/>
      <c r="DVJ385" s="39"/>
      <c r="DVK385" s="39"/>
      <c r="DVL385" s="39"/>
      <c r="DVM385" s="39"/>
      <c r="DVN385" s="39"/>
      <c r="DVO385" s="39"/>
      <c r="DVP385" s="39"/>
      <c r="DVQ385" s="39"/>
      <c r="DVR385" s="39"/>
      <c r="DVS385" s="39"/>
      <c r="DVT385" s="39"/>
      <c r="DVU385" s="39"/>
      <c r="DVV385" s="39"/>
      <c r="DVW385" s="39"/>
      <c r="DVX385" s="39"/>
      <c r="DVY385" s="39"/>
      <c r="DVZ385" s="39"/>
      <c r="DWA385" s="39"/>
      <c r="DWB385" s="39"/>
      <c r="DWC385" s="39"/>
      <c r="DWD385" s="39"/>
      <c r="DWE385" s="39"/>
      <c r="DWF385" s="39"/>
      <c r="DWG385" s="39"/>
      <c r="DWH385" s="39"/>
      <c r="DWI385" s="39"/>
      <c r="DWJ385" s="39"/>
      <c r="DWK385" s="39"/>
      <c r="DWL385" s="39"/>
      <c r="DWM385" s="39"/>
      <c r="DWN385" s="39"/>
      <c r="DWO385" s="39"/>
      <c r="DWP385" s="39"/>
      <c r="DWQ385" s="39"/>
      <c r="DWR385" s="39"/>
      <c r="DWS385" s="39"/>
      <c r="DWT385" s="39"/>
      <c r="DWU385" s="39"/>
      <c r="DWV385" s="39"/>
      <c r="DWW385" s="39"/>
      <c r="DWX385" s="39"/>
      <c r="DWY385" s="39"/>
      <c r="DWZ385" s="39"/>
      <c r="DXA385" s="39"/>
      <c r="DXB385" s="39"/>
      <c r="DXC385" s="39"/>
      <c r="DXD385" s="39"/>
      <c r="DXE385" s="39"/>
      <c r="DXF385" s="39"/>
      <c r="DXG385" s="39"/>
      <c r="DXH385" s="39"/>
      <c r="DXI385" s="39"/>
      <c r="DXJ385" s="39"/>
      <c r="DXK385" s="39"/>
      <c r="DXL385" s="39"/>
      <c r="DXM385" s="39"/>
      <c r="DXN385" s="39"/>
      <c r="DXO385" s="39"/>
      <c r="DXP385" s="39"/>
      <c r="DXQ385" s="39"/>
      <c r="DXR385" s="39"/>
      <c r="DXS385" s="39"/>
      <c r="DXT385" s="39"/>
      <c r="DXU385" s="39"/>
      <c r="DXV385" s="39"/>
      <c r="DXW385" s="39"/>
      <c r="DXX385" s="39"/>
      <c r="DXY385" s="39"/>
      <c r="DXZ385" s="39"/>
      <c r="DYA385" s="39"/>
      <c r="DYB385" s="39"/>
      <c r="DYC385" s="39"/>
      <c r="DYD385" s="39"/>
      <c r="DYE385" s="39"/>
      <c r="DYF385" s="39"/>
      <c r="DYG385" s="39"/>
      <c r="DYH385" s="39"/>
      <c r="DYI385" s="39"/>
      <c r="DYJ385" s="39"/>
      <c r="DYK385" s="39"/>
      <c r="DYL385" s="39"/>
      <c r="DYM385" s="39"/>
      <c r="DYN385" s="39"/>
      <c r="DYO385" s="39"/>
      <c r="DYP385" s="39"/>
      <c r="DYQ385" s="39"/>
      <c r="DYR385" s="39"/>
      <c r="DYS385" s="39"/>
      <c r="DYT385" s="39"/>
      <c r="DYU385" s="39"/>
      <c r="DYV385" s="39"/>
      <c r="DYW385" s="39"/>
      <c r="DYX385" s="39"/>
      <c r="DYY385" s="39"/>
      <c r="DYZ385" s="39"/>
      <c r="DZA385" s="39"/>
      <c r="DZB385" s="39"/>
      <c r="DZC385" s="39"/>
      <c r="DZD385" s="39"/>
      <c r="DZE385" s="39"/>
      <c r="DZF385" s="39"/>
      <c r="DZG385" s="39"/>
      <c r="DZH385" s="39"/>
      <c r="DZI385" s="39"/>
      <c r="DZJ385" s="39"/>
      <c r="DZK385" s="39"/>
      <c r="DZL385" s="39"/>
      <c r="DZM385" s="39"/>
      <c r="DZN385" s="39"/>
      <c r="DZO385" s="39"/>
      <c r="DZP385" s="39"/>
      <c r="DZQ385" s="39"/>
      <c r="DZR385" s="39"/>
      <c r="DZS385" s="39"/>
      <c r="DZT385" s="39"/>
      <c r="DZU385" s="39"/>
      <c r="DZV385" s="39"/>
      <c r="DZW385" s="39"/>
      <c r="DZX385" s="39"/>
      <c r="DZY385" s="39"/>
      <c r="DZZ385" s="39"/>
      <c r="EAA385" s="39"/>
      <c r="EAB385" s="39"/>
      <c r="EAC385" s="39"/>
      <c r="EAD385" s="39"/>
      <c r="EAE385" s="39"/>
      <c r="EAF385" s="39"/>
      <c r="EAG385" s="39"/>
      <c r="EAH385" s="39"/>
      <c r="EAI385" s="39"/>
      <c r="EAJ385" s="39"/>
      <c r="EAK385" s="39"/>
      <c r="EAL385" s="39"/>
      <c r="EAM385" s="39"/>
      <c r="EAN385" s="39"/>
      <c r="EAO385" s="39"/>
      <c r="EAP385" s="39"/>
      <c r="EAQ385" s="39"/>
      <c r="EAR385" s="39"/>
      <c r="EAS385" s="39"/>
      <c r="EAT385" s="39"/>
      <c r="EAU385" s="39"/>
      <c r="EAV385" s="39"/>
      <c r="EAW385" s="39"/>
      <c r="EAX385" s="39"/>
      <c r="EAY385" s="39"/>
      <c r="EAZ385" s="39"/>
      <c r="EBA385" s="39"/>
      <c r="EBB385" s="39"/>
      <c r="EBC385" s="39"/>
      <c r="EBD385" s="39"/>
      <c r="EBE385" s="39"/>
      <c r="EBF385" s="39"/>
      <c r="EBG385" s="39"/>
      <c r="EBH385" s="39"/>
      <c r="EBI385" s="39"/>
      <c r="EBJ385" s="39"/>
      <c r="EBK385" s="39"/>
      <c r="EBL385" s="39"/>
      <c r="EBM385" s="39"/>
      <c r="EBN385" s="39"/>
      <c r="EBO385" s="39"/>
      <c r="EBP385" s="39"/>
      <c r="EBQ385" s="39"/>
      <c r="EBR385" s="39"/>
      <c r="EBS385" s="39"/>
      <c r="EBT385" s="39"/>
      <c r="EBU385" s="39"/>
      <c r="EBV385" s="39"/>
      <c r="EBW385" s="39"/>
      <c r="EBX385" s="39"/>
      <c r="EBY385" s="39"/>
      <c r="EBZ385" s="39"/>
      <c r="ECA385" s="39"/>
      <c r="ECB385" s="39"/>
      <c r="ECC385" s="39"/>
      <c r="ECD385" s="39"/>
      <c r="ECE385" s="39"/>
      <c r="ECF385" s="39"/>
      <c r="ECG385" s="39"/>
      <c r="ECH385" s="39"/>
      <c r="ECI385" s="39"/>
      <c r="ECJ385" s="39"/>
      <c r="ECK385" s="39"/>
      <c r="ECL385" s="39"/>
      <c r="ECM385" s="39"/>
      <c r="ECN385" s="39"/>
      <c r="ECO385" s="39"/>
      <c r="ECP385" s="39"/>
      <c r="ECQ385" s="39"/>
      <c r="ECR385" s="39"/>
      <c r="ECS385" s="39"/>
      <c r="ECT385" s="39"/>
      <c r="ECU385" s="39"/>
      <c r="ECV385" s="39"/>
      <c r="ECW385" s="39"/>
      <c r="ECX385" s="39"/>
      <c r="ECY385" s="39"/>
      <c r="ECZ385" s="39"/>
      <c r="EDA385" s="39"/>
      <c r="EDB385" s="39"/>
      <c r="EDC385" s="39"/>
      <c r="EDD385" s="39"/>
      <c r="EDE385" s="39"/>
      <c r="EDF385" s="39"/>
      <c r="EDG385" s="39"/>
      <c r="EDH385" s="39"/>
      <c r="EDI385" s="39"/>
      <c r="EDJ385" s="39"/>
      <c r="EDK385" s="39"/>
      <c r="EDL385" s="39"/>
      <c r="EDM385" s="39"/>
      <c r="EDN385" s="39"/>
      <c r="EDO385" s="39"/>
      <c r="EDP385" s="39"/>
      <c r="EDQ385" s="39"/>
      <c r="EDR385" s="39"/>
      <c r="EDS385" s="39"/>
      <c r="EDT385" s="39"/>
      <c r="EDU385" s="39"/>
      <c r="EDV385" s="39"/>
      <c r="EDW385" s="39"/>
      <c r="EDX385" s="39"/>
      <c r="EDY385" s="39"/>
      <c r="EDZ385" s="39"/>
      <c r="EEA385" s="39"/>
      <c r="EEB385" s="39"/>
      <c r="EEC385" s="39"/>
      <c r="EED385" s="39"/>
      <c r="EEE385" s="39"/>
      <c r="EEF385" s="39"/>
      <c r="EEG385" s="39"/>
      <c r="EEH385" s="39"/>
      <c r="EEI385" s="39"/>
      <c r="EEJ385" s="39"/>
      <c r="EEK385" s="39"/>
      <c r="EEL385" s="39"/>
      <c r="EEM385" s="39"/>
      <c r="EEN385" s="39"/>
      <c r="EEO385" s="39"/>
      <c r="EEP385" s="39"/>
      <c r="EEQ385" s="39"/>
      <c r="EER385" s="39"/>
      <c r="EES385" s="39"/>
      <c r="EET385" s="39"/>
      <c r="EEU385" s="39"/>
      <c r="EEV385" s="39"/>
      <c r="EEW385" s="39"/>
      <c r="EEX385" s="39"/>
      <c r="EEY385" s="39"/>
      <c r="EEZ385" s="39"/>
      <c r="EFA385" s="39"/>
      <c r="EFB385" s="39"/>
      <c r="EFC385" s="39"/>
      <c r="EFD385" s="39"/>
      <c r="EFE385" s="39"/>
      <c r="EFF385" s="39"/>
      <c r="EFG385" s="39"/>
      <c r="EFH385" s="39"/>
      <c r="EFI385" s="39"/>
      <c r="EFJ385" s="39"/>
      <c r="EFK385" s="39"/>
      <c r="EFL385" s="39"/>
      <c r="EFM385" s="39"/>
      <c r="EFN385" s="39"/>
      <c r="EFO385" s="39"/>
      <c r="EFP385" s="39"/>
      <c r="EFQ385" s="39"/>
      <c r="EFR385" s="39"/>
      <c r="EFS385" s="39"/>
      <c r="EFT385" s="39"/>
      <c r="EFU385" s="39"/>
      <c r="EFV385" s="39"/>
      <c r="EFW385" s="39"/>
      <c r="EFX385" s="39"/>
      <c r="EFY385" s="39"/>
      <c r="EFZ385" s="39"/>
      <c r="EGA385" s="39"/>
      <c r="EGB385" s="39"/>
      <c r="EGC385" s="39"/>
      <c r="EGD385" s="39"/>
      <c r="EGE385" s="39"/>
      <c r="EGF385" s="39"/>
      <c r="EGG385" s="39"/>
      <c r="EGH385" s="39"/>
      <c r="EGI385" s="39"/>
      <c r="EGJ385" s="39"/>
      <c r="EGK385" s="39"/>
      <c r="EGL385" s="39"/>
      <c r="EGM385" s="39"/>
      <c r="EGN385" s="39"/>
      <c r="EGO385" s="39"/>
      <c r="EGP385" s="39"/>
      <c r="EGQ385" s="39"/>
      <c r="EGR385" s="39"/>
      <c r="EGS385" s="39"/>
      <c r="EGT385" s="39"/>
      <c r="EGU385" s="39"/>
      <c r="EGV385" s="39"/>
      <c r="EGW385" s="39"/>
      <c r="EGX385" s="39"/>
      <c r="EGY385" s="39"/>
      <c r="EGZ385" s="39"/>
      <c r="EHA385" s="39"/>
      <c r="EHB385" s="39"/>
      <c r="EHC385" s="39"/>
      <c r="EHD385" s="39"/>
      <c r="EHE385" s="39"/>
      <c r="EHF385" s="39"/>
      <c r="EHG385" s="39"/>
      <c r="EHH385" s="39"/>
      <c r="EHI385" s="39"/>
      <c r="EHJ385" s="39"/>
      <c r="EHK385" s="39"/>
      <c r="EHL385" s="39"/>
      <c r="EHM385" s="39"/>
      <c r="EHN385" s="39"/>
      <c r="EHO385" s="39"/>
      <c r="EHP385" s="39"/>
      <c r="EHQ385" s="39"/>
      <c r="EHR385" s="39"/>
      <c r="EHS385" s="39"/>
      <c r="EHT385" s="39"/>
      <c r="EHU385" s="39"/>
      <c r="EHV385" s="39"/>
      <c r="EHW385" s="39"/>
      <c r="EHX385" s="39"/>
      <c r="EHY385" s="39"/>
      <c r="EHZ385" s="39"/>
      <c r="EIA385" s="39"/>
      <c r="EIB385" s="39"/>
      <c r="EIC385" s="39"/>
      <c r="EID385" s="39"/>
      <c r="EIE385" s="39"/>
      <c r="EIF385" s="39"/>
      <c r="EIG385" s="39"/>
      <c r="EIH385" s="39"/>
      <c r="EII385" s="39"/>
      <c r="EIJ385" s="39"/>
      <c r="EIK385" s="39"/>
      <c r="EIL385" s="39"/>
      <c r="EIM385" s="39"/>
      <c r="EIN385" s="39"/>
      <c r="EIO385" s="39"/>
      <c r="EIP385" s="39"/>
      <c r="EIQ385" s="39"/>
      <c r="EIR385" s="39"/>
      <c r="EIS385" s="39"/>
      <c r="EIT385" s="39"/>
      <c r="EIU385" s="39"/>
      <c r="EIV385" s="39"/>
      <c r="EIW385" s="39"/>
      <c r="EIX385" s="39"/>
      <c r="EIY385" s="39"/>
      <c r="EIZ385" s="39"/>
      <c r="EJA385" s="39"/>
      <c r="EJB385" s="39"/>
      <c r="EJC385" s="39"/>
      <c r="EJD385" s="39"/>
      <c r="EJE385" s="39"/>
      <c r="EJF385" s="39"/>
      <c r="EJG385" s="39"/>
      <c r="EJH385" s="39"/>
      <c r="EJI385" s="39"/>
      <c r="EJJ385" s="39"/>
      <c r="EJK385" s="39"/>
      <c r="EJL385" s="39"/>
      <c r="EJM385" s="39"/>
      <c r="EJN385" s="39"/>
      <c r="EJO385" s="39"/>
      <c r="EJP385" s="39"/>
      <c r="EJQ385" s="39"/>
      <c r="EJR385" s="39"/>
      <c r="EJS385" s="39"/>
      <c r="EJT385" s="39"/>
      <c r="EJU385" s="39"/>
      <c r="EJV385" s="39"/>
      <c r="EJW385" s="39"/>
      <c r="EJX385" s="39"/>
      <c r="EJY385" s="39"/>
      <c r="EJZ385" s="39"/>
      <c r="EKA385" s="39"/>
      <c r="EKB385" s="39"/>
      <c r="EKC385" s="39"/>
      <c r="EKD385" s="39"/>
      <c r="EKE385" s="39"/>
      <c r="EKF385" s="39"/>
      <c r="EKG385" s="39"/>
      <c r="EKH385" s="39"/>
      <c r="EKI385" s="39"/>
      <c r="EKJ385" s="39"/>
      <c r="EKK385" s="39"/>
      <c r="EKL385" s="39"/>
      <c r="EKM385" s="39"/>
      <c r="EKN385" s="39"/>
      <c r="EKO385" s="39"/>
      <c r="EKP385" s="39"/>
      <c r="EKQ385" s="39"/>
      <c r="EKR385" s="39"/>
      <c r="EKS385" s="39"/>
      <c r="EKT385" s="39"/>
      <c r="EKU385" s="39"/>
      <c r="EKV385" s="39"/>
      <c r="EKW385" s="39"/>
      <c r="EKX385" s="39"/>
      <c r="EKY385" s="39"/>
      <c r="EKZ385" s="39"/>
      <c r="ELA385" s="39"/>
      <c r="ELB385" s="39"/>
      <c r="ELC385" s="39"/>
      <c r="ELD385" s="39"/>
      <c r="ELE385" s="39"/>
      <c r="ELF385" s="39"/>
      <c r="ELG385" s="39"/>
      <c r="ELH385" s="39"/>
      <c r="ELI385" s="39"/>
      <c r="ELJ385" s="39"/>
      <c r="ELK385" s="39"/>
      <c r="ELL385" s="39"/>
      <c r="ELM385" s="39"/>
      <c r="ELN385" s="39"/>
      <c r="ELO385" s="39"/>
      <c r="ELP385" s="39"/>
      <c r="ELQ385" s="39"/>
      <c r="ELR385" s="39"/>
      <c r="ELS385" s="39"/>
      <c r="ELT385" s="39"/>
      <c r="ELU385" s="39"/>
      <c r="ELV385" s="39"/>
      <c r="ELW385" s="39"/>
      <c r="ELX385" s="39"/>
      <c r="ELY385" s="39"/>
      <c r="ELZ385" s="39"/>
      <c r="EMA385" s="39"/>
      <c r="EMB385" s="39"/>
      <c r="EMC385" s="39"/>
      <c r="EMD385" s="39"/>
      <c r="EME385" s="39"/>
      <c r="EMF385" s="39"/>
      <c r="EMG385" s="39"/>
      <c r="EMH385" s="39"/>
      <c r="EMI385" s="39"/>
      <c r="EMJ385" s="39"/>
      <c r="EMK385" s="39"/>
      <c r="EML385" s="39"/>
      <c r="EMM385" s="39"/>
      <c r="EMN385" s="39"/>
      <c r="EMO385" s="39"/>
      <c r="EMP385" s="39"/>
      <c r="EMQ385" s="39"/>
      <c r="EMR385" s="39"/>
      <c r="EMS385" s="39"/>
      <c r="EMT385" s="39"/>
      <c r="EMU385" s="39"/>
      <c r="EMV385" s="39"/>
      <c r="EMW385" s="39"/>
      <c r="EMX385" s="39"/>
      <c r="EMY385" s="39"/>
      <c r="EMZ385" s="39"/>
      <c r="ENA385" s="39"/>
      <c r="ENB385" s="39"/>
      <c r="ENC385" s="39"/>
      <c r="END385" s="39"/>
      <c r="ENE385" s="39"/>
      <c r="ENF385" s="39"/>
      <c r="ENG385" s="39"/>
      <c r="ENH385" s="39"/>
      <c r="ENI385" s="39"/>
      <c r="ENJ385" s="39"/>
      <c r="ENK385" s="39"/>
      <c r="ENL385" s="39"/>
      <c r="ENM385" s="39"/>
      <c r="ENN385" s="39"/>
      <c r="ENO385" s="39"/>
      <c r="ENP385" s="39"/>
      <c r="ENQ385" s="39"/>
      <c r="ENR385" s="39"/>
      <c r="ENS385" s="39"/>
      <c r="ENT385" s="39"/>
      <c r="ENU385" s="39"/>
      <c r="ENV385" s="39"/>
      <c r="ENW385" s="39"/>
      <c r="ENX385" s="39"/>
      <c r="ENY385" s="39"/>
      <c r="ENZ385" s="39"/>
      <c r="EOA385" s="39"/>
      <c r="EOB385" s="39"/>
      <c r="EOC385" s="39"/>
      <c r="EOD385" s="39"/>
      <c r="EOE385" s="39"/>
      <c r="EOF385" s="39"/>
      <c r="EOG385" s="39"/>
      <c r="EOH385" s="39"/>
      <c r="EOI385" s="39"/>
      <c r="EOJ385" s="39"/>
      <c r="EOK385" s="39"/>
      <c r="EOL385" s="39"/>
      <c r="EOM385" s="39"/>
      <c r="EON385" s="39"/>
      <c r="EOO385" s="39"/>
      <c r="EOP385" s="39"/>
      <c r="EOQ385" s="39"/>
      <c r="EOR385" s="39"/>
      <c r="EOS385" s="39"/>
      <c r="EOT385" s="39"/>
      <c r="EOU385" s="39"/>
      <c r="EOV385" s="39"/>
      <c r="EOW385" s="39"/>
      <c r="EOX385" s="39"/>
      <c r="EOY385" s="39"/>
      <c r="EOZ385" s="39"/>
      <c r="EPA385" s="39"/>
      <c r="EPB385" s="39"/>
      <c r="EPC385" s="39"/>
      <c r="EPD385" s="39"/>
      <c r="EPE385" s="39"/>
      <c r="EPF385" s="39"/>
      <c r="EPG385" s="39"/>
      <c r="EPH385" s="39"/>
      <c r="EPI385" s="39"/>
      <c r="EPJ385" s="39"/>
      <c r="EPK385" s="39"/>
      <c r="EPL385" s="39"/>
      <c r="EPM385" s="39"/>
      <c r="EPN385" s="39"/>
      <c r="EPO385" s="39"/>
      <c r="EPP385" s="39"/>
      <c r="EPQ385" s="39"/>
      <c r="EPR385" s="39"/>
      <c r="EPS385" s="39"/>
      <c r="EPT385" s="39"/>
      <c r="EPU385" s="39"/>
      <c r="EPV385" s="39"/>
      <c r="EPW385" s="39"/>
      <c r="EPX385" s="39"/>
      <c r="EPY385" s="39"/>
      <c r="EPZ385" s="39"/>
      <c r="EQA385" s="39"/>
      <c r="EQB385" s="39"/>
      <c r="EQC385" s="39"/>
      <c r="EQD385" s="39"/>
      <c r="EQE385" s="39"/>
      <c r="EQF385" s="39"/>
      <c r="EQG385" s="39"/>
      <c r="EQH385" s="39"/>
      <c r="EQI385" s="39"/>
      <c r="EQJ385" s="39"/>
      <c r="EQK385" s="39"/>
      <c r="EQL385" s="39"/>
      <c r="EQM385" s="39"/>
      <c r="EQN385" s="39"/>
      <c r="EQO385" s="39"/>
      <c r="EQP385" s="39"/>
      <c r="EQQ385" s="39"/>
      <c r="EQR385" s="39"/>
      <c r="EQS385" s="39"/>
      <c r="EQT385" s="39"/>
      <c r="EQU385" s="39"/>
      <c r="EQV385" s="39"/>
      <c r="EQW385" s="39"/>
      <c r="EQX385" s="39"/>
      <c r="EQY385" s="39"/>
      <c r="EQZ385" s="39"/>
      <c r="ERA385" s="39"/>
      <c r="ERB385" s="39"/>
      <c r="ERC385" s="39"/>
      <c r="ERD385" s="39"/>
      <c r="ERE385" s="39"/>
      <c r="ERF385" s="39"/>
      <c r="ERG385" s="39"/>
      <c r="ERH385" s="39"/>
      <c r="ERI385" s="39"/>
      <c r="ERJ385" s="39"/>
      <c r="ERK385" s="39"/>
      <c r="ERL385" s="39"/>
      <c r="ERM385" s="39"/>
      <c r="ERN385" s="39"/>
      <c r="ERO385" s="39"/>
      <c r="ERP385" s="39"/>
      <c r="ERQ385" s="39"/>
      <c r="ERR385" s="39"/>
      <c r="ERS385" s="39"/>
      <c r="ERT385" s="39"/>
      <c r="ERU385" s="39"/>
      <c r="ERV385" s="39"/>
      <c r="ERW385" s="39"/>
      <c r="ERX385" s="39"/>
      <c r="ERY385" s="39"/>
      <c r="ERZ385" s="39"/>
      <c r="ESA385" s="39"/>
      <c r="ESB385" s="39"/>
      <c r="ESC385" s="39"/>
      <c r="ESD385" s="39"/>
      <c r="ESE385" s="39"/>
      <c r="ESF385" s="39"/>
      <c r="ESG385" s="39"/>
      <c r="ESH385" s="39"/>
      <c r="ESI385" s="39"/>
      <c r="ESJ385" s="39"/>
      <c r="ESK385" s="39"/>
      <c r="ESL385" s="39"/>
      <c r="ESM385" s="39"/>
      <c r="ESN385" s="39"/>
      <c r="ESO385" s="39"/>
      <c r="ESP385" s="39"/>
      <c r="ESQ385" s="39"/>
      <c r="ESR385" s="39"/>
      <c r="ESS385" s="39"/>
      <c r="EST385" s="39"/>
      <c r="ESU385" s="39"/>
      <c r="ESV385" s="39"/>
      <c r="ESW385" s="39"/>
      <c r="ESX385" s="39"/>
      <c r="ESY385" s="39"/>
      <c r="ESZ385" s="39"/>
      <c r="ETA385" s="39"/>
      <c r="ETB385" s="39"/>
      <c r="ETC385" s="39"/>
      <c r="ETD385" s="39"/>
      <c r="ETE385" s="39"/>
      <c r="ETF385" s="39"/>
      <c r="ETG385" s="39"/>
      <c r="ETH385" s="39"/>
      <c r="ETI385" s="39"/>
      <c r="ETJ385" s="39"/>
      <c r="ETK385" s="39"/>
      <c r="ETL385" s="39"/>
      <c r="ETM385" s="39"/>
      <c r="ETN385" s="39"/>
      <c r="ETO385" s="39"/>
      <c r="ETP385" s="39"/>
      <c r="ETQ385" s="39"/>
      <c r="ETR385" s="39"/>
      <c r="ETS385" s="39"/>
      <c r="ETT385" s="39"/>
      <c r="ETU385" s="39"/>
      <c r="ETV385" s="39"/>
      <c r="ETW385" s="39"/>
      <c r="ETX385" s="39"/>
      <c r="ETY385" s="39"/>
      <c r="ETZ385" s="39"/>
      <c r="EUA385" s="39"/>
      <c r="EUB385" s="39"/>
      <c r="EUC385" s="39"/>
      <c r="EUD385" s="39"/>
      <c r="EUE385" s="39"/>
      <c r="EUF385" s="39"/>
      <c r="EUG385" s="39"/>
      <c r="EUH385" s="39"/>
      <c r="EUI385" s="39"/>
      <c r="EUJ385" s="39"/>
      <c r="EUK385" s="39"/>
      <c r="EUL385" s="39"/>
      <c r="EUM385" s="39"/>
      <c r="EUN385" s="39"/>
      <c r="EUO385" s="39"/>
      <c r="EUP385" s="39"/>
      <c r="EUQ385" s="39"/>
      <c r="EUR385" s="39"/>
      <c r="EUS385" s="39"/>
      <c r="EUT385" s="39"/>
      <c r="EUU385" s="39"/>
      <c r="EUV385" s="39"/>
      <c r="EUW385" s="39"/>
      <c r="EUX385" s="39"/>
      <c r="EUY385" s="39"/>
      <c r="EUZ385" s="39"/>
      <c r="EVA385" s="39"/>
      <c r="EVB385" s="39"/>
      <c r="EVC385" s="39"/>
      <c r="EVD385" s="39"/>
      <c r="EVE385" s="39"/>
      <c r="EVF385" s="39"/>
      <c r="EVG385" s="39"/>
      <c r="EVH385" s="39"/>
      <c r="EVI385" s="39"/>
      <c r="EVJ385" s="39"/>
      <c r="EVK385" s="39"/>
      <c r="EVL385" s="39"/>
      <c r="EVM385" s="39"/>
      <c r="EVN385" s="39"/>
      <c r="EVO385" s="39"/>
      <c r="EVP385" s="39"/>
      <c r="EVQ385" s="39"/>
      <c r="EVR385" s="39"/>
      <c r="EVS385" s="39"/>
      <c r="EVT385" s="39"/>
      <c r="EVU385" s="39"/>
      <c r="EVV385" s="39"/>
      <c r="EVW385" s="39"/>
      <c r="EVX385" s="39"/>
      <c r="EVY385" s="39"/>
      <c r="EVZ385" s="39"/>
      <c r="EWA385" s="39"/>
      <c r="EWB385" s="39"/>
      <c r="EWC385" s="39"/>
      <c r="EWD385" s="39"/>
      <c r="EWE385" s="39"/>
      <c r="EWF385" s="39"/>
      <c r="EWG385" s="39"/>
      <c r="EWH385" s="39"/>
      <c r="EWI385" s="39"/>
      <c r="EWJ385" s="39"/>
      <c r="EWK385" s="39"/>
      <c r="EWL385" s="39"/>
      <c r="EWM385" s="39"/>
      <c r="EWN385" s="39"/>
      <c r="EWO385" s="39"/>
      <c r="EWP385" s="39"/>
      <c r="EWQ385" s="39"/>
      <c r="EWR385" s="39"/>
      <c r="EWS385" s="39"/>
      <c r="EWT385" s="39"/>
      <c r="EWU385" s="39"/>
      <c r="EWV385" s="39"/>
      <c r="EWW385" s="39"/>
      <c r="EWX385" s="39"/>
      <c r="EWY385" s="39"/>
      <c r="EWZ385" s="39"/>
      <c r="EXA385" s="39"/>
      <c r="EXB385" s="39"/>
      <c r="EXC385" s="39"/>
      <c r="EXD385" s="39"/>
      <c r="EXE385" s="39"/>
      <c r="EXF385" s="39"/>
      <c r="EXG385" s="39"/>
      <c r="EXH385" s="39"/>
      <c r="EXI385" s="39"/>
      <c r="EXJ385" s="39"/>
      <c r="EXK385" s="39"/>
      <c r="EXL385" s="39"/>
      <c r="EXM385" s="39"/>
      <c r="EXN385" s="39"/>
      <c r="EXO385" s="39"/>
      <c r="EXP385" s="39"/>
      <c r="EXQ385" s="39"/>
      <c r="EXR385" s="39"/>
      <c r="EXS385" s="39"/>
      <c r="EXT385" s="39"/>
      <c r="EXU385" s="39"/>
      <c r="EXV385" s="39"/>
      <c r="EXW385" s="39"/>
      <c r="EXX385" s="39"/>
      <c r="EXY385" s="39"/>
      <c r="EXZ385" s="39"/>
      <c r="EYA385" s="39"/>
      <c r="EYB385" s="39"/>
      <c r="EYC385" s="39"/>
      <c r="EYD385" s="39"/>
      <c r="EYE385" s="39"/>
      <c r="EYF385" s="39"/>
      <c r="EYG385" s="39"/>
      <c r="EYH385" s="39"/>
      <c r="EYI385" s="39"/>
      <c r="EYJ385" s="39"/>
      <c r="EYK385" s="39"/>
      <c r="EYL385" s="39"/>
      <c r="EYM385" s="39"/>
      <c r="EYN385" s="39"/>
      <c r="EYO385" s="39"/>
      <c r="EYP385" s="39"/>
      <c r="EYQ385" s="39"/>
      <c r="EYR385" s="39"/>
      <c r="EYS385" s="39"/>
      <c r="EYT385" s="39"/>
      <c r="EYU385" s="39"/>
      <c r="EYV385" s="39"/>
      <c r="EYW385" s="39"/>
      <c r="EYX385" s="39"/>
      <c r="EYY385" s="39"/>
      <c r="EYZ385" s="39"/>
      <c r="EZA385" s="39"/>
      <c r="EZB385" s="39"/>
      <c r="EZC385" s="39"/>
      <c r="EZD385" s="39"/>
      <c r="EZE385" s="39"/>
      <c r="EZF385" s="39"/>
      <c r="EZG385" s="39"/>
      <c r="EZH385" s="39"/>
      <c r="EZI385" s="39"/>
      <c r="EZJ385" s="39"/>
      <c r="EZK385" s="39"/>
      <c r="EZL385" s="39"/>
      <c r="EZM385" s="39"/>
      <c r="EZN385" s="39"/>
      <c r="EZO385" s="39"/>
      <c r="EZP385" s="39"/>
      <c r="EZQ385" s="39"/>
      <c r="EZR385" s="39"/>
      <c r="EZS385" s="39"/>
      <c r="EZT385" s="39"/>
      <c r="EZU385" s="39"/>
      <c r="EZV385" s="39"/>
      <c r="EZW385" s="39"/>
      <c r="EZX385" s="39"/>
      <c r="EZY385" s="39"/>
      <c r="EZZ385" s="39"/>
      <c r="FAA385" s="39"/>
      <c r="FAB385" s="39"/>
      <c r="FAC385" s="39"/>
      <c r="FAD385" s="39"/>
      <c r="FAE385" s="39"/>
      <c r="FAF385" s="39"/>
      <c r="FAG385" s="39"/>
      <c r="FAH385" s="39"/>
      <c r="FAI385" s="39"/>
      <c r="FAJ385" s="39"/>
      <c r="FAK385" s="39"/>
      <c r="FAL385" s="39"/>
      <c r="FAM385" s="39"/>
      <c r="FAN385" s="39"/>
      <c r="FAO385" s="39"/>
      <c r="FAP385" s="39"/>
      <c r="FAQ385" s="39"/>
      <c r="FAR385" s="39"/>
      <c r="FAS385" s="39"/>
      <c r="FAT385" s="39"/>
      <c r="FAU385" s="39"/>
      <c r="FAV385" s="39"/>
      <c r="FAW385" s="39"/>
      <c r="FAX385" s="39"/>
      <c r="FAY385" s="39"/>
      <c r="FAZ385" s="39"/>
      <c r="FBA385" s="39"/>
      <c r="FBB385" s="39"/>
      <c r="FBC385" s="39"/>
      <c r="FBD385" s="39"/>
      <c r="FBE385" s="39"/>
      <c r="FBF385" s="39"/>
      <c r="FBG385" s="39"/>
      <c r="FBH385" s="39"/>
      <c r="FBI385" s="39"/>
      <c r="FBJ385" s="39"/>
      <c r="FBK385" s="39"/>
      <c r="FBL385" s="39"/>
      <c r="FBM385" s="39"/>
      <c r="FBN385" s="39"/>
      <c r="FBO385" s="39"/>
      <c r="FBP385" s="39"/>
      <c r="FBQ385" s="39"/>
      <c r="FBR385" s="39"/>
      <c r="FBS385" s="39"/>
      <c r="FBT385" s="39"/>
      <c r="FBU385" s="39"/>
      <c r="FBV385" s="39"/>
      <c r="FBW385" s="39"/>
      <c r="FBX385" s="39"/>
      <c r="FBY385" s="39"/>
      <c r="FBZ385" s="39"/>
      <c r="FCA385" s="39"/>
      <c r="FCB385" s="39"/>
      <c r="FCC385" s="39"/>
      <c r="FCD385" s="39"/>
      <c r="FCE385" s="39"/>
      <c r="FCF385" s="39"/>
      <c r="FCG385" s="39"/>
      <c r="FCH385" s="39"/>
      <c r="FCI385" s="39"/>
      <c r="FCJ385" s="39"/>
      <c r="FCK385" s="39"/>
      <c r="FCL385" s="39"/>
      <c r="FCM385" s="39"/>
      <c r="FCN385" s="39"/>
      <c r="FCO385" s="39"/>
      <c r="FCP385" s="39"/>
      <c r="FCQ385" s="39"/>
      <c r="FCR385" s="39"/>
      <c r="FCS385" s="39"/>
      <c r="FCT385" s="39"/>
      <c r="FCU385" s="39"/>
      <c r="FCV385" s="39"/>
      <c r="FCW385" s="39"/>
      <c r="FCX385" s="39"/>
      <c r="FCY385" s="39"/>
      <c r="FCZ385" s="39"/>
      <c r="FDA385" s="39"/>
      <c r="FDB385" s="39"/>
      <c r="FDC385" s="39"/>
      <c r="FDD385" s="39"/>
      <c r="FDE385" s="39"/>
      <c r="FDF385" s="39"/>
      <c r="FDG385" s="39"/>
      <c r="FDH385" s="39"/>
      <c r="FDI385" s="39"/>
      <c r="FDJ385" s="39"/>
      <c r="FDK385" s="39"/>
      <c r="FDL385" s="39"/>
      <c r="FDM385" s="39"/>
      <c r="FDN385" s="39"/>
      <c r="FDO385" s="39"/>
      <c r="FDP385" s="39"/>
      <c r="FDQ385" s="39"/>
      <c r="FDR385" s="39"/>
      <c r="FDS385" s="39"/>
      <c r="FDT385" s="39"/>
      <c r="FDU385" s="39"/>
      <c r="FDV385" s="39"/>
      <c r="FDW385" s="39"/>
      <c r="FDX385" s="39"/>
      <c r="FDY385" s="39"/>
      <c r="FDZ385" s="39"/>
      <c r="FEA385" s="39"/>
      <c r="FEB385" s="39"/>
      <c r="FEC385" s="39"/>
      <c r="FED385" s="39"/>
      <c r="FEE385" s="39"/>
      <c r="FEF385" s="39"/>
      <c r="FEG385" s="39"/>
      <c r="FEH385" s="39"/>
      <c r="FEI385" s="39"/>
      <c r="FEJ385" s="39"/>
      <c r="FEK385" s="39"/>
      <c r="FEL385" s="39"/>
      <c r="FEM385" s="39"/>
      <c r="FEN385" s="39"/>
      <c r="FEO385" s="39"/>
      <c r="FEP385" s="39"/>
      <c r="FEQ385" s="39"/>
      <c r="FER385" s="39"/>
      <c r="FES385" s="39"/>
      <c r="FET385" s="39"/>
      <c r="FEU385" s="39"/>
      <c r="FEV385" s="39"/>
      <c r="FEW385" s="39"/>
      <c r="FEX385" s="39"/>
      <c r="FEY385" s="39"/>
      <c r="FEZ385" s="39"/>
      <c r="FFA385" s="39"/>
      <c r="FFB385" s="39"/>
      <c r="FFC385" s="39"/>
      <c r="FFD385" s="39"/>
      <c r="FFE385" s="39"/>
      <c r="FFF385" s="39"/>
      <c r="FFG385" s="39"/>
      <c r="FFH385" s="39"/>
      <c r="FFI385" s="39"/>
      <c r="FFJ385" s="39"/>
      <c r="FFK385" s="39"/>
      <c r="FFL385" s="39"/>
      <c r="FFM385" s="39"/>
      <c r="FFN385" s="39"/>
      <c r="FFO385" s="39"/>
      <c r="FFP385" s="39"/>
      <c r="FFQ385" s="39"/>
      <c r="FFR385" s="39"/>
      <c r="FFS385" s="39"/>
      <c r="FFT385" s="39"/>
      <c r="FFU385" s="39"/>
      <c r="FFV385" s="39"/>
      <c r="FFW385" s="39"/>
      <c r="FFX385" s="39"/>
      <c r="FFY385" s="39"/>
      <c r="FFZ385" s="39"/>
      <c r="FGA385" s="39"/>
      <c r="FGB385" s="39"/>
      <c r="FGC385" s="39"/>
      <c r="FGD385" s="39"/>
      <c r="FGE385" s="39"/>
      <c r="FGF385" s="39"/>
      <c r="FGG385" s="39"/>
      <c r="FGH385" s="39"/>
      <c r="FGI385" s="39"/>
      <c r="FGJ385" s="39"/>
      <c r="FGK385" s="39"/>
      <c r="FGL385" s="39"/>
      <c r="FGM385" s="39"/>
      <c r="FGN385" s="39"/>
      <c r="FGO385" s="39"/>
      <c r="FGP385" s="39"/>
      <c r="FGQ385" s="39"/>
      <c r="FGR385" s="39"/>
      <c r="FGS385" s="39"/>
      <c r="FGT385" s="39"/>
      <c r="FGU385" s="39"/>
      <c r="FGV385" s="39"/>
      <c r="FGW385" s="39"/>
      <c r="FGX385" s="39"/>
      <c r="FGY385" s="39"/>
      <c r="FGZ385" s="39"/>
      <c r="FHA385" s="39"/>
      <c r="FHB385" s="39"/>
      <c r="FHC385" s="39"/>
      <c r="FHD385" s="39"/>
      <c r="FHE385" s="39"/>
      <c r="FHF385" s="39"/>
      <c r="FHG385" s="39"/>
      <c r="FHH385" s="39"/>
      <c r="FHI385" s="39"/>
      <c r="FHJ385" s="39"/>
      <c r="FHK385" s="39"/>
      <c r="FHL385" s="39"/>
      <c r="FHM385" s="39"/>
      <c r="FHN385" s="39"/>
      <c r="FHO385" s="39"/>
      <c r="FHP385" s="39"/>
      <c r="FHQ385" s="39"/>
      <c r="FHR385" s="39"/>
      <c r="FHS385" s="39"/>
      <c r="FHT385" s="39"/>
      <c r="FHU385" s="39"/>
      <c r="FHV385" s="39"/>
      <c r="FHW385" s="39"/>
      <c r="FHX385" s="39"/>
      <c r="FHY385" s="39"/>
      <c r="FHZ385" s="39"/>
      <c r="FIA385" s="39"/>
      <c r="FIB385" s="39"/>
      <c r="FIC385" s="39"/>
      <c r="FID385" s="39"/>
      <c r="FIE385" s="39"/>
      <c r="FIF385" s="39"/>
      <c r="FIG385" s="39"/>
      <c r="FIH385" s="39"/>
      <c r="FII385" s="39"/>
      <c r="FIJ385" s="39"/>
      <c r="FIK385" s="39"/>
      <c r="FIL385" s="39"/>
      <c r="FIM385" s="39"/>
      <c r="FIN385" s="39"/>
      <c r="FIO385" s="39"/>
      <c r="FIP385" s="39"/>
      <c r="FIQ385" s="39"/>
      <c r="FIR385" s="39"/>
      <c r="FIS385" s="39"/>
      <c r="FIT385" s="39"/>
      <c r="FIU385" s="39"/>
      <c r="FIV385" s="39"/>
      <c r="FIW385" s="39"/>
      <c r="FIX385" s="39"/>
      <c r="FIY385" s="39"/>
      <c r="FIZ385" s="39"/>
      <c r="FJA385" s="39"/>
      <c r="FJB385" s="39"/>
      <c r="FJC385" s="39"/>
      <c r="FJD385" s="39"/>
      <c r="FJE385" s="39"/>
      <c r="FJF385" s="39"/>
      <c r="FJG385" s="39"/>
      <c r="FJH385" s="39"/>
      <c r="FJI385" s="39"/>
      <c r="FJJ385" s="39"/>
      <c r="FJK385" s="39"/>
      <c r="FJL385" s="39"/>
      <c r="FJM385" s="39"/>
      <c r="FJN385" s="39"/>
      <c r="FJO385" s="39"/>
      <c r="FJP385" s="39"/>
      <c r="FJQ385" s="39"/>
      <c r="FJR385" s="39"/>
      <c r="FJS385" s="39"/>
      <c r="FJT385" s="39"/>
      <c r="FJU385" s="39"/>
      <c r="FJV385" s="39"/>
      <c r="FJW385" s="39"/>
      <c r="FJX385" s="39"/>
      <c r="FJY385" s="39"/>
      <c r="FJZ385" s="39"/>
      <c r="FKA385" s="39"/>
      <c r="FKB385" s="39"/>
      <c r="FKC385" s="39"/>
      <c r="FKD385" s="39"/>
      <c r="FKE385" s="39"/>
      <c r="FKF385" s="39"/>
      <c r="FKG385" s="39"/>
      <c r="FKH385" s="39"/>
      <c r="FKI385" s="39"/>
      <c r="FKJ385" s="39"/>
      <c r="FKK385" s="39"/>
      <c r="FKL385" s="39"/>
      <c r="FKM385" s="39"/>
      <c r="FKN385" s="39"/>
      <c r="FKO385" s="39"/>
      <c r="FKP385" s="39"/>
      <c r="FKQ385" s="39"/>
      <c r="FKR385" s="39"/>
      <c r="FKS385" s="39"/>
      <c r="FKT385" s="39"/>
      <c r="FKU385" s="39"/>
      <c r="FKV385" s="39"/>
      <c r="FKW385" s="39"/>
      <c r="FKX385" s="39"/>
      <c r="FKY385" s="39"/>
      <c r="FKZ385" s="39"/>
      <c r="FLA385" s="39"/>
      <c r="FLB385" s="39"/>
      <c r="FLC385" s="39"/>
      <c r="FLD385" s="39"/>
      <c r="FLE385" s="39"/>
      <c r="FLF385" s="39"/>
      <c r="FLG385" s="39"/>
      <c r="FLH385" s="39"/>
      <c r="FLI385" s="39"/>
      <c r="FLJ385" s="39"/>
      <c r="FLK385" s="39"/>
      <c r="FLL385" s="39"/>
      <c r="FLM385" s="39"/>
      <c r="FLN385" s="39"/>
      <c r="FLO385" s="39"/>
      <c r="FLP385" s="39"/>
      <c r="FLQ385" s="39"/>
      <c r="FLR385" s="39"/>
      <c r="FLS385" s="39"/>
      <c r="FLT385" s="39"/>
      <c r="FLU385" s="39"/>
      <c r="FLV385" s="39"/>
      <c r="FLW385" s="39"/>
      <c r="FLX385" s="39"/>
      <c r="FLY385" s="39"/>
      <c r="FLZ385" s="39"/>
      <c r="FMA385" s="39"/>
      <c r="FMB385" s="39"/>
      <c r="FMC385" s="39"/>
      <c r="FMD385" s="39"/>
      <c r="FME385" s="39"/>
      <c r="FMF385" s="39"/>
      <c r="FMG385" s="39"/>
      <c r="FMH385" s="39"/>
      <c r="FMI385" s="39"/>
      <c r="FMJ385" s="39"/>
      <c r="FMK385" s="39"/>
      <c r="FML385" s="39"/>
      <c r="FMM385" s="39"/>
      <c r="FMN385" s="39"/>
      <c r="FMO385" s="39"/>
      <c r="FMP385" s="39"/>
      <c r="FMQ385" s="39"/>
      <c r="FMR385" s="39"/>
      <c r="FMS385" s="39"/>
      <c r="FMT385" s="39"/>
      <c r="FMU385" s="39"/>
      <c r="FMV385" s="39"/>
      <c r="FMW385" s="39"/>
      <c r="FMX385" s="39"/>
      <c r="FMY385" s="39"/>
      <c r="FMZ385" s="39"/>
      <c r="FNA385" s="39"/>
      <c r="FNB385" s="39"/>
      <c r="FNC385" s="39"/>
      <c r="FND385" s="39"/>
      <c r="FNE385" s="39"/>
      <c r="FNF385" s="39"/>
      <c r="FNG385" s="39"/>
      <c r="FNH385" s="39"/>
      <c r="FNI385" s="39"/>
      <c r="FNJ385" s="39"/>
      <c r="FNK385" s="39"/>
      <c r="FNL385" s="39"/>
      <c r="FNM385" s="39"/>
      <c r="FNN385" s="39"/>
      <c r="FNO385" s="39"/>
      <c r="FNP385" s="39"/>
      <c r="FNQ385" s="39"/>
      <c r="FNR385" s="39"/>
      <c r="FNS385" s="39"/>
      <c r="FNT385" s="39"/>
      <c r="FNU385" s="39"/>
      <c r="FNV385" s="39"/>
      <c r="FNW385" s="39"/>
      <c r="FNX385" s="39"/>
      <c r="FNY385" s="39"/>
      <c r="FNZ385" s="39"/>
      <c r="FOA385" s="39"/>
      <c r="FOB385" s="39"/>
      <c r="FOC385" s="39"/>
      <c r="FOD385" s="39"/>
      <c r="FOE385" s="39"/>
      <c r="FOF385" s="39"/>
      <c r="FOG385" s="39"/>
      <c r="FOH385" s="39"/>
      <c r="FOI385" s="39"/>
      <c r="FOJ385" s="39"/>
      <c r="FOK385" s="39"/>
      <c r="FOL385" s="39"/>
      <c r="FOM385" s="39"/>
      <c r="FON385" s="39"/>
      <c r="FOO385" s="39"/>
      <c r="FOP385" s="39"/>
      <c r="FOQ385" s="39"/>
      <c r="FOR385" s="39"/>
      <c r="FOS385" s="39"/>
      <c r="FOT385" s="39"/>
      <c r="FOU385" s="39"/>
      <c r="FOV385" s="39"/>
      <c r="FOW385" s="39"/>
      <c r="FOX385" s="39"/>
      <c r="FOY385" s="39"/>
      <c r="FOZ385" s="39"/>
      <c r="FPA385" s="39"/>
      <c r="FPB385" s="39"/>
      <c r="FPC385" s="39"/>
      <c r="FPD385" s="39"/>
      <c r="FPE385" s="39"/>
      <c r="FPF385" s="39"/>
      <c r="FPG385" s="39"/>
      <c r="FPH385" s="39"/>
      <c r="FPI385" s="39"/>
      <c r="FPJ385" s="39"/>
      <c r="FPK385" s="39"/>
      <c r="FPL385" s="39"/>
      <c r="FPM385" s="39"/>
      <c r="FPN385" s="39"/>
      <c r="FPO385" s="39"/>
      <c r="FPP385" s="39"/>
      <c r="FPQ385" s="39"/>
      <c r="FPR385" s="39"/>
      <c r="FPS385" s="39"/>
      <c r="FPT385" s="39"/>
      <c r="FPU385" s="39"/>
      <c r="FPV385" s="39"/>
      <c r="FPW385" s="39"/>
      <c r="FPX385" s="39"/>
      <c r="FPY385" s="39"/>
      <c r="FPZ385" s="39"/>
      <c r="FQA385" s="39"/>
      <c r="FQB385" s="39"/>
      <c r="FQC385" s="39"/>
      <c r="FQD385" s="39"/>
      <c r="FQE385" s="39"/>
      <c r="FQF385" s="39"/>
      <c r="FQG385" s="39"/>
      <c r="FQH385" s="39"/>
      <c r="FQI385" s="39"/>
      <c r="FQJ385" s="39"/>
      <c r="FQK385" s="39"/>
      <c r="FQL385" s="39"/>
      <c r="FQM385" s="39"/>
      <c r="FQN385" s="39"/>
      <c r="FQO385" s="39"/>
      <c r="FQP385" s="39"/>
      <c r="FQQ385" s="39"/>
      <c r="FQR385" s="39"/>
      <c r="FQS385" s="39"/>
      <c r="FQT385" s="39"/>
      <c r="FQU385" s="39"/>
      <c r="FQV385" s="39"/>
      <c r="FQW385" s="39"/>
      <c r="FQX385" s="39"/>
      <c r="FQY385" s="39"/>
      <c r="FQZ385" s="39"/>
      <c r="FRA385" s="39"/>
      <c r="FRB385" s="39"/>
      <c r="FRC385" s="39"/>
      <c r="FRD385" s="39"/>
      <c r="FRE385" s="39"/>
      <c r="FRF385" s="39"/>
      <c r="FRG385" s="39"/>
      <c r="FRH385" s="39"/>
      <c r="FRI385" s="39"/>
      <c r="FRJ385" s="39"/>
      <c r="FRK385" s="39"/>
      <c r="FRL385" s="39"/>
      <c r="FRM385" s="39"/>
      <c r="FRN385" s="39"/>
      <c r="FRO385" s="39"/>
      <c r="FRP385" s="39"/>
      <c r="FRQ385" s="39"/>
      <c r="FRR385" s="39"/>
      <c r="FRS385" s="39"/>
      <c r="FRT385" s="39"/>
      <c r="FRU385" s="39"/>
      <c r="FRV385" s="39"/>
      <c r="FRW385" s="39"/>
      <c r="FRX385" s="39"/>
      <c r="FRY385" s="39"/>
      <c r="FRZ385" s="39"/>
      <c r="FSA385" s="39"/>
      <c r="FSB385" s="39"/>
      <c r="FSC385" s="39"/>
      <c r="FSD385" s="39"/>
      <c r="FSE385" s="39"/>
      <c r="FSF385" s="39"/>
      <c r="FSG385" s="39"/>
      <c r="FSH385" s="39"/>
      <c r="FSI385" s="39"/>
      <c r="FSJ385" s="39"/>
      <c r="FSK385" s="39"/>
      <c r="FSL385" s="39"/>
      <c r="FSM385" s="39"/>
      <c r="FSN385" s="39"/>
      <c r="FSO385" s="39"/>
      <c r="FSP385" s="39"/>
      <c r="FSQ385" s="39"/>
      <c r="FSR385" s="39"/>
      <c r="FSS385" s="39"/>
      <c r="FST385" s="39"/>
      <c r="FSU385" s="39"/>
      <c r="FSV385" s="39"/>
      <c r="FSW385" s="39"/>
      <c r="FSX385" s="39"/>
      <c r="FSY385" s="39"/>
      <c r="FSZ385" s="39"/>
      <c r="FTA385" s="39"/>
      <c r="FTB385" s="39"/>
      <c r="FTC385" s="39"/>
      <c r="FTD385" s="39"/>
      <c r="FTE385" s="39"/>
      <c r="FTF385" s="39"/>
      <c r="FTG385" s="39"/>
      <c r="FTH385" s="39"/>
      <c r="FTI385" s="39"/>
      <c r="FTJ385" s="39"/>
      <c r="FTK385" s="39"/>
      <c r="FTL385" s="39"/>
      <c r="FTM385" s="39"/>
      <c r="FTN385" s="39"/>
      <c r="FTO385" s="39"/>
      <c r="FTP385" s="39"/>
      <c r="FTQ385" s="39"/>
      <c r="FTR385" s="39"/>
      <c r="FTS385" s="39"/>
      <c r="FTT385" s="39"/>
      <c r="FTU385" s="39"/>
      <c r="FTV385" s="39"/>
      <c r="FTW385" s="39"/>
      <c r="FTX385" s="39"/>
      <c r="FTY385" s="39"/>
      <c r="FTZ385" s="39"/>
      <c r="FUA385" s="39"/>
      <c r="FUB385" s="39"/>
      <c r="FUC385" s="39"/>
      <c r="FUD385" s="39"/>
      <c r="FUE385" s="39"/>
      <c r="FUF385" s="39"/>
      <c r="FUG385" s="39"/>
      <c r="FUH385" s="39"/>
      <c r="FUI385" s="39"/>
      <c r="FUJ385" s="39"/>
      <c r="FUK385" s="39"/>
      <c r="FUL385" s="39"/>
      <c r="FUM385" s="39"/>
      <c r="FUN385" s="39"/>
      <c r="FUO385" s="39"/>
      <c r="FUP385" s="39"/>
      <c r="FUQ385" s="39"/>
      <c r="FUR385" s="39"/>
      <c r="FUS385" s="39"/>
      <c r="FUT385" s="39"/>
      <c r="FUU385" s="39"/>
      <c r="FUV385" s="39"/>
      <c r="FUW385" s="39"/>
      <c r="FUX385" s="39"/>
      <c r="FUY385" s="39"/>
      <c r="FUZ385" s="39"/>
      <c r="FVA385" s="39"/>
      <c r="FVB385" s="39"/>
      <c r="FVC385" s="39"/>
      <c r="FVD385" s="39"/>
      <c r="FVE385" s="39"/>
      <c r="FVF385" s="39"/>
      <c r="FVG385" s="39"/>
      <c r="FVH385" s="39"/>
      <c r="FVI385" s="39"/>
      <c r="FVJ385" s="39"/>
      <c r="FVK385" s="39"/>
      <c r="FVL385" s="39"/>
      <c r="FVM385" s="39"/>
      <c r="FVN385" s="39"/>
      <c r="FVO385" s="39"/>
      <c r="FVP385" s="39"/>
      <c r="FVQ385" s="39"/>
      <c r="FVR385" s="39"/>
      <c r="FVS385" s="39"/>
      <c r="FVT385" s="39"/>
      <c r="FVU385" s="39"/>
      <c r="FVV385" s="39"/>
      <c r="FVW385" s="39"/>
      <c r="FVX385" s="39"/>
      <c r="FVY385" s="39"/>
      <c r="FVZ385" s="39"/>
      <c r="FWA385" s="39"/>
      <c r="FWB385" s="39"/>
      <c r="FWC385" s="39"/>
      <c r="FWD385" s="39"/>
      <c r="FWE385" s="39"/>
      <c r="FWF385" s="39"/>
      <c r="FWG385" s="39"/>
      <c r="FWH385" s="39"/>
      <c r="FWI385" s="39"/>
      <c r="FWJ385" s="39"/>
      <c r="FWK385" s="39"/>
      <c r="FWL385" s="39"/>
      <c r="FWM385" s="39"/>
      <c r="FWN385" s="39"/>
      <c r="FWO385" s="39"/>
      <c r="FWP385" s="39"/>
      <c r="FWQ385" s="39"/>
      <c r="FWR385" s="39"/>
      <c r="FWS385" s="39"/>
      <c r="FWT385" s="39"/>
      <c r="FWU385" s="39"/>
      <c r="FWV385" s="39"/>
      <c r="FWW385" s="39"/>
      <c r="FWX385" s="39"/>
      <c r="FWY385" s="39"/>
      <c r="FWZ385" s="39"/>
      <c r="FXA385" s="39"/>
      <c r="FXB385" s="39"/>
      <c r="FXC385" s="39"/>
      <c r="FXD385" s="39"/>
      <c r="FXE385" s="39"/>
      <c r="FXF385" s="39"/>
      <c r="FXG385" s="39"/>
      <c r="FXH385" s="39"/>
      <c r="FXI385" s="39"/>
      <c r="FXJ385" s="39"/>
      <c r="FXK385" s="39"/>
      <c r="FXL385" s="39"/>
      <c r="FXM385" s="39"/>
      <c r="FXN385" s="39"/>
      <c r="FXO385" s="39"/>
      <c r="FXP385" s="39"/>
      <c r="FXQ385" s="39"/>
      <c r="FXR385" s="39"/>
      <c r="FXS385" s="39"/>
      <c r="FXT385" s="39"/>
      <c r="FXU385" s="39"/>
      <c r="FXV385" s="39"/>
      <c r="FXW385" s="39"/>
      <c r="FXX385" s="39"/>
      <c r="FXY385" s="39"/>
      <c r="FXZ385" s="39"/>
      <c r="FYA385" s="39"/>
      <c r="FYB385" s="39"/>
      <c r="FYC385" s="39"/>
      <c r="FYD385" s="39"/>
      <c r="FYE385" s="39"/>
      <c r="FYF385" s="39"/>
      <c r="FYG385" s="39"/>
      <c r="FYH385" s="39"/>
      <c r="FYI385" s="39"/>
      <c r="FYJ385" s="39"/>
      <c r="FYK385" s="39"/>
      <c r="FYL385" s="39"/>
      <c r="FYM385" s="39"/>
      <c r="FYN385" s="39"/>
      <c r="FYO385" s="39"/>
      <c r="FYP385" s="39"/>
      <c r="FYQ385" s="39"/>
      <c r="FYR385" s="39"/>
      <c r="FYS385" s="39"/>
      <c r="FYT385" s="39"/>
      <c r="FYU385" s="39"/>
      <c r="FYV385" s="39"/>
      <c r="FYW385" s="39"/>
      <c r="FYX385" s="39"/>
      <c r="FYY385" s="39"/>
      <c r="FYZ385" s="39"/>
      <c r="FZA385" s="39"/>
      <c r="FZB385" s="39"/>
      <c r="FZC385" s="39"/>
      <c r="FZD385" s="39"/>
      <c r="FZE385" s="39"/>
      <c r="FZF385" s="39"/>
      <c r="FZG385" s="39"/>
      <c r="FZH385" s="39"/>
      <c r="FZI385" s="39"/>
      <c r="FZJ385" s="39"/>
      <c r="FZK385" s="39"/>
      <c r="FZL385" s="39"/>
      <c r="FZM385" s="39"/>
      <c r="FZN385" s="39"/>
      <c r="FZO385" s="39"/>
      <c r="FZP385" s="39"/>
      <c r="FZQ385" s="39"/>
      <c r="FZR385" s="39"/>
      <c r="FZS385" s="39"/>
      <c r="FZT385" s="39"/>
      <c r="FZU385" s="39"/>
      <c r="FZV385" s="39"/>
      <c r="FZW385" s="39"/>
      <c r="FZX385" s="39"/>
      <c r="FZY385" s="39"/>
      <c r="FZZ385" s="39"/>
      <c r="GAA385" s="39"/>
      <c r="GAB385" s="39"/>
      <c r="GAC385" s="39"/>
      <c r="GAD385" s="39"/>
      <c r="GAE385" s="39"/>
      <c r="GAF385" s="39"/>
      <c r="GAG385" s="39"/>
      <c r="GAH385" s="39"/>
      <c r="GAI385" s="39"/>
      <c r="GAJ385" s="39"/>
      <c r="GAK385" s="39"/>
      <c r="GAL385" s="39"/>
      <c r="GAM385" s="39"/>
      <c r="GAN385" s="39"/>
      <c r="GAO385" s="39"/>
      <c r="GAP385" s="39"/>
      <c r="GAQ385" s="39"/>
      <c r="GAR385" s="39"/>
      <c r="GAS385" s="39"/>
      <c r="GAT385" s="39"/>
      <c r="GAU385" s="39"/>
      <c r="GAV385" s="39"/>
      <c r="GAW385" s="39"/>
      <c r="GAX385" s="39"/>
      <c r="GAY385" s="39"/>
      <c r="GAZ385" s="39"/>
      <c r="GBA385" s="39"/>
      <c r="GBB385" s="39"/>
      <c r="GBC385" s="39"/>
      <c r="GBD385" s="39"/>
      <c r="GBE385" s="39"/>
      <c r="GBF385" s="39"/>
      <c r="GBG385" s="39"/>
      <c r="GBH385" s="39"/>
      <c r="GBI385" s="39"/>
      <c r="GBJ385" s="39"/>
      <c r="GBK385" s="39"/>
      <c r="GBL385" s="39"/>
      <c r="GBM385" s="39"/>
      <c r="GBN385" s="39"/>
      <c r="GBO385" s="39"/>
      <c r="GBP385" s="39"/>
      <c r="GBQ385" s="39"/>
      <c r="GBR385" s="39"/>
      <c r="GBS385" s="39"/>
      <c r="GBT385" s="39"/>
      <c r="GBU385" s="39"/>
      <c r="GBV385" s="39"/>
      <c r="GBW385" s="39"/>
      <c r="GBX385" s="39"/>
      <c r="GBY385" s="39"/>
      <c r="GBZ385" s="39"/>
      <c r="GCA385" s="39"/>
      <c r="GCB385" s="39"/>
      <c r="GCC385" s="39"/>
      <c r="GCD385" s="39"/>
      <c r="GCE385" s="39"/>
      <c r="GCF385" s="39"/>
      <c r="GCG385" s="39"/>
      <c r="GCH385" s="39"/>
      <c r="GCI385" s="39"/>
      <c r="GCJ385" s="39"/>
      <c r="GCK385" s="39"/>
      <c r="GCL385" s="39"/>
      <c r="GCM385" s="39"/>
      <c r="GCN385" s="39"/>
      <c r="GCO385" s="39"/>
      <c r="GCP385" s="39"/>
      <c r="GCQ385" s="39"/>
      <c r="GCR385" s="39"/>
      <c r="GCS385" s="39"/>
      <c r="GCT385" s="39"/>
      <c r="GCU385" s="39"/>
      <c r="GCV385" s="39"/>
      <c r="GCW385" s="39"/>
      <c r="GCX385" s="39"/>
      <c r="GCY385" s="39"/>
      <c r="GCZ385" s="39"/>
      <c r="GDA385" s="39"/>
      <c r="GDB385" s="39"/>
      <c r="GDC385" s="39"/>
      <c r="GDD385" s="39"/>
      <c r="GDE385" s="39"/>
      <c r="GDF385" s="39"/>
      <c r="GDG385" s="39"/>
      <c r="GDH385" s="39"/>
      <c r="GDI385" s="39"/>
      <c r="GDJ385" s="39"/>
      <c r="GDK385" s="39"/>
      <c r="GDL385" s="39"/>
      <c r="GDM385" s="39"/>
      <c r="GDN385" s="39"/>
      <c r="GDO385" s="39"/>
      <c r="GDP385" s="39"/>
      <c r="GDQ385" s="39"/>
      <c r="GDR385" s="39"/>
      <c r="GDS385" s="39"/>
      <c r="GDT385" s="39"/>
      <c r="GDU385" s="39"/>
      <c r="GDV385" s="39"/>
      <c r="GDW385" s="39"/>
      <c r="GDX385" s="39"/>
      <c r="GDY385" s="39"/>
      <c r="GDZ385" s="39"/>
      <c r="GEA385" s="39"/>
      <c r="GEB385" s="39"/>
      <c r="GEC385" s="39"/>
      <c r="GED385" s="39"/>
      <c r="GEE385" s="39"/>
      <c r="GEF385" s="39"/>
      <c r="GEG385" s="39"/>
      <c r="GEH385" s="39"/>
      <c r="GEI385" s="39"/>
      <c r="GEJ385" s="39"/>
      <c r="GEK385" s="39"/>
      <c r="GEL385" s="39"/>
      <c r="GEM385" s="39"/>
      <c r="GEN385" s="39"/>
      <c r="GEO385" s="39"/>
      <c r="GEP385" s="39"/>
      <c r="GEQ385" s="39"/>
      <c r="GER385" s="39"/>
      <c r="GES385" s="39"/>
      <c r="GET385" s="39"/>
      <c r="GEU385" s="39"/>
      <c r="GEV385" s="39"/>
      <c r="GEW385" s="39"/>
      <c r="GEX385" s="39"/>
      <c r="GEY385" s="39"/>
      <c r="GEZ385" s="39"/>
      <c r="GFA385" s="39"/>
      <c r="GFB385" s="39"/>
      <c r="GFC385" s="39"/>
      <c r="GFD385" s="39"/>
      <c r="GFE385" s="39"/>
      <c r="GFF385" s="39"/>
      <c r="GFG385" s="39"/>
      <c r="GFH385" s="39"/>
      <c r="GFI385" s="39"/>
      <c r="GFJ385" s="39"/>
      <c r="GFK385" s="39"/>
      <c r="GFL385" s="39"/>
      <c r="GFM385" s="39"/>
      <c r="GFN385" s="39"/>
      <c r="GFO385" s="39"/>
      <c r="GFP385" s="39"/>
      <c r="GFQ385" s="39"/>
      <c r="GFR385" s="39"/>
      <c r="GFS385" s="39"/>
      <c r="GFT385" s="39"/>
      <c r="GFU385" s="39"/>
      <c r="GFV385" s="39"/>
      <c r="GFW385" s="39"/>
      <c r="GFX385" s="39"/>
      <c r="GFY385" s="39"/>
      <c r="GFZ385" s="39"/>
      <c r="GGA385" s="39"/>
      <c r="GGB385" s="39"/>
      <c r="GGC385" s="39"/>
      <c r="GGD385" s="39"/>
      <c r="GGE385" s="39"/>
      <c r="GGF385" s="39"/>
      <c r="GGG385" s="39"/>
      <c r="GGH385" s="39"/>
      <c r="GGI385" s="39"/>
      <c r="GGJ385" s="39"/>
      <c r="GGK385" s="39"/>
      <c r="GGL385" s="39"/>
      <c r="GGM385" s="39"/>
      <c r="GGN385" s="39"/>
      <c r="GGO385" s="39"/>
      <c r="GGP385" s="39"/>
      <c r="GGQ385" s="39"/>
      <c r="GGR385" s="39"/>
      <c r="GGS385" s="39"/>
      <c r="GGT385" s="39"/>
      <c r="GGU385" s="39"/>
      <c r="GGV385" s="39"/>
      <c r="GGW385" s="39"/>
      <c r="GGX385" s="39"/>
      <c r="GGY385" s="39"/>
      <c r="GGZ385" s="39"/>
      <c r="GHA385" s="39"/>
      <c r="GHB385" s="39"/>
      <c r="GHC385" s="39"/>
      <c r="GHD385" s="39"/>
      <c r="GHE385" s="39"/>
      <c r="GHF385" s="39"/>
      <c r="GHG385" s="39"/>
      <c r="GHH385" s="39"/>
      <c r="GHI385" s="39"/>
      <c r="GHJ385" s="39"/>
      <c r="GHK385" s="39"/>
      <c r="GHL385" s="39"/>
      <c r="GHM385" s="39"/>
      <c r="GHN385" s="39"/>
      <c r="GHO385" s="39"/>
      <c r="GHP385" s="39"/>
      <c r="GHQ385" s="39"/>
      <c r="GHR385" s="39"/>
      <c r="GHS385" s="39"/>
      <c r="GHT385" s="39"/>
      <c r="GHU385" s="39"/>
      <c r="GHV385" s="39"/>
      <c r="GHW385" s="39"/>
      <c r="GHX385" s="39"/>
      <c r="GHY385" s="39"/>
      <c r="GHZ385" s="39"/>
      <c r="GIA385" s="39"/>
      <c r="GIB385" s="39"/>
      <c r="GIC385" s="39"/>
      <c r="GID385" s="39"/>
      <c r="GIE385" s="39"/>
      <c r="GIF385" s="39"/>
      <c r="GIG385" s="39"/>
      <c r="GIH385" s="39"/>
      <c r="GII385" s="39"/>
      <c r="GIJ385" s="39"/>
      <c r="GIK385" s="39"/>
      <c r="GIL385" s="39"/>
      <c r="GIM385" s="39"/>
      <c r="GIN385" s="39"/>
      <c r="GIO385" s="39"/>
      <c r="GIP385" s="39"/>
      <c r="GIQ385" s="39"/>
      <c r="GIR385" s="39"/>
      <c r="GIS385" s="39"/>
      <c r="GIT385" s="39"/>
      <c r="GIU385" s="39"/>
      <c r="GIV385" s="39"/>
      <c r="GIW385" s="39"/>
      <c r="GIX385" s="39"/>
      <c r="GIY385" s="39"/>
      <c r="GIZ385" s="39"/>
      <c r="GJA385" s="39"/>
      <c r="GJB385" s="39"/>
      <c r="GJC385" s="39"/>
      <c r="GJD385" s="39"/>
      <c r="GJE385" s="39"/>
      <c r="GJF385" s="39"/>
      <c r="GJG385" s="39"/>
      <c r="GJH385" s="39"/>
      <c r="GJI385" s="39"/>
      <c r="GJJ385" s="39"/>
      <c r="GJK385" s="39"/>
      <c r="GJL385" s="39"/>
      <c r="GJM385" s="39"/>
      <c r="GJN385" s="39"/>
      <c r="GJO385" s="39"/>
      <c r="GJP385" s="39"/>
      <c r="GJQ385" s="39"/>
      <c r="GJR385" s="39"/>
      <c r="GJS385" s="39"/>
      <c r="GJT385" s="39"/>
      <c r="GJU385" s="39"/>
      <c r="GJV385" s="39"/>
      <c r="GJW385" s="39"/>
      <c r="GJX385" s="39"/>
      <c r="GJY385" s="39"/>
      <c r="GJZ385" s="39"/>
      <c r="GKA385" s="39"/>
      <c r="GKB385" s="39"/>
      <c r="GKC385" s="39"/>
      <c r="GKD385" s="39"/>
      <c r="GKE385" s="39"/>
      <c r="GKF385" s="39"/>
      <c r="GKG385" s="39"/>
      <c r="GKH385" s="39"/>
      <c r="GKI385" s="39"/>
      <c r="GKJ385" s="39"/>
      <c r="GKK385" s="39"/>
      <c r="GKL385" s="39"/>
      <c r="GKM385" s="39"/>
      <c r="GKN385" s="39"/>
      <c r="GKO385" s="39"/>
      <c r="GKP385" s="39"/>
      <c r="GKQ385" s="39"/>
      <c r="GKR385" s="39"/>
      <c r="GKS385" s="39"/>
      <c r="GKT385" s="39"/>
      <c r="GKU385" s="39"/>
      <c r="GKV385" s="39"/>
      <c r="GKW385" s="39"/>
      <c r="GKX385" s="39"/>
      <c r="GKY385" s="39"/>
      <c r="GKZ385" s="39"/>
      <c r="GLA385" s="39"/>
      <c r="GLB385" s="39"/>
      <c r="GLC385" s="39"/>
      <c r="GLD385" s="39"/>
      <c r="GLE385" s="39"/>
      <c r="GLF385" s="39"/>
      <c r="GLG385" s="39"/>
      <c r="GLH385" s="39"/>
      <c r="GLI385" s="39"/>
      <c r="GLJ385" s="39"/>
      <c r="GLK385" s="39"/>
      <c r="GLL385" s="39"/>
      <c r="GLM385" s="39"/>
      <c r="GLN385" s="39"/>
      <c r="GLO385" s="39"/>
      <c r="GLP385" s="39"/>
      <c r="GLQ385" s="39"/>
      <c r="GLR385" s="39"/>
      <c r="GLS385" s="39"/>
      <c r="GLT385" s="39"/>
      <c r="GLU385" s="39"/>
      <c r="GLV385" s="39"/>
      <c r="GLW385" s="39"/>
      <c r="GLX385" s="39"/>
      <c r="GLY385" s="39"/>
      <c r="GLZ385" s="39"/>
      <c r="GMA385" s="39"/>
      <c r="GMB385" s="39"/>
      <c r="GMC385" s="39"/>
      <c r="GMD385" s="39"/>
      <c r="GME385" s="39"/>
      <c r="GMF385" s="39"/>
      <c r="GMG385" s="39"/>
      <c r="GMH385" s="39"/>
      <c r="GMI385" s="39"/>
      <c r="GMJ385" s="39"/>
      <c r="GMK385" s="39"/>
      <c r="GML385" s="39"/>
      <c r="GMM385" s="39"/>
      <c r="GMN385" s="39"/>
      <c r="GMO385" s="39"/>
      <c r="GMP385" s="39"/>
      <c r="GMQ385" s="39"/>
      <c r="GMR385" s="39"/>
      <c r="GMS385" s="39"/>
      <c r="GMT385" s="39"/>
      <c r="GMU385" s="39"/>
      <c r="GMV385" s="39"/>
      <c r="GMW385" s="39"/>
      <c r="GMX385" s="39"/>
      <c r="GMY385" s="39"/>
      <c r="GMZ385" s="39"/>
      <c r="GNA385" s="39"/>
      <c r="GNB385" s="39"/>
      <c r="GNC385" s="39"/>
      <c r="GND385" s="39"/>
      <c r="GNE385" s="39"/>
      <c r="GNF385" s="39"/>
      <c r="GNG385" s="39"/>
      <c r="GNH385" s="39"/>
      <c r="GNI385" s="39"/>
      <c r="GNJ385" s="39"/>
      <c r="GNK385" s="39"/>
      <c r="GNL385" s="39"/>
      <c r="GNM385" s="39"/>
      <c r="GNN385" s="39"/>
      <c r="GNO385" s="39"/>
      <c r="GNP385" s="39"/>
      <c r="GNQ385" s="39"/>
      <c r="GNR385" s="39"/>
      <c r="GNS385" s="39"/>
      <c r="GNT385" s="39"/>
      <c r="GNU385" s="39"/>
      <c r="GNV385" s="39"/>
      <c r="GNW385" s="39"/>
      <c r="GNX385" s="39"/>
      <c r="GNY385" s="39"/>
      <c r="GNZ385" s="39"/>
      <c r="GOA385" s="39"/>
      <c r="GOB385" s="39"/>
      <c r="GOC385" s="39"/>
      <c r="GOD385" s="39"/>
      <c r="GOE385" s="39"/>
      <c r="GOF385" s="39"/>
      <c r="GOG385" s="39"/>
      <c r="GOH385" s="39"/>
      <c r="GOI385" s="39"/>
      <c r="GOJ385" s="39"/>
      <c r="GOK385" s="39"/>
      <c r="GOL385" s="39"/>
      <c r="GOM385" s="39"/>
      <c r="GON385" s="39"/>
      <c r="GOO385" s="39"/>
      <c r="GOP385" s="39"/>
      <c r="GOQ385" s="39"/>
      <c r="GOR385" s="39"/>
      <c r="GOS385" s="39"/>
      <c r="GOT385" s="39"/>
      <c r="GOU385" s="39"/>
      <c r="GOV385" s="39"/>
      <c r="GOW385" s="39"/>
      <c r="GOX385" s="39"/>
      <c r="GOY385" s="39"/>
      <c r="GOZ385" s="39"/>
      <c r="GPA385" s="39"/>
      <c r="GPB385" s="39"/>
      <c r="GPC385" s="39"/>
      <c r="GPD385" s="39"/>
      <c r="GPE385" s="39"/>
      <c r="GPF385" s="39"/>
      <c r="GPG385" s="39"/>
      <c r="GPH385" s="39"/>
      <c r="GPI385" s="39"/>
      <c r="GPJ385" s="39"/>
      <c r="GPK385" s="39"/>
      <c r="GPL385" s="39"/>
      <c r="GPM385" s="39"/>
      <c r="GPN385" s="39"/>
      <c r="GPO385" s="39"/>
      <c r="GPP385" s="39"/>
      <c r="GPQ385" s="39"/>
      <c r="GPR385" s="39"/>
      <c r="GPS385" s="39"/>
      <c r="GPT385" s="39"/>
      <c r="GPU385" s="39"/>
      <c r="GPV385" s="39"/>
      <c r="GPW385" s="39"/>
      <c r="GPX385" s="39"/>
      <c r="GPY385" s="39"/>
      <c r="GPZ385" s="39"/>
      <c r="GQA385" s="39"/>
      <c r="GQB385" s="39"/>
      <c r="GQC385" s="39"/>
      <c r="GQD385" s="39"/>
      <c r="GQE385" s="39"/>
      <c r="GQF385" s="39"/>
      <c r="GQG385" s="39"/>
      <c r="GQH385" s="39"/>
      <c r="GQI385" s="39"/>
      <c r="GQJ385" s="39"/>
      <c r="GQK385" s="39"/>
      <c r="GQL385" s="39"/>
      <c r="GQM385" s="39"/>
      <c r="GQN385" s="39"/>
      <c r="GQO385" s="39"/>
      <c r="GQP385" s="39"/>
      <c r="GQQ385" s="39"/>
      <c r="GQR385" s="39"/>
      <c r="GQS385" s="39"/>
      <c r="GQT385" s="39"/>
      <c r="GQU385" s="39"/>
      <c r="GQV385" s="39"/>
      <c r="GQW385" s="39"/>
      <c r="GQX385" s="39"/>
      <c r="GQY385" s="39"/>
      <c r="GQZ385" s="39"/>
      <c r="GRA385" s="39"/>
      <c r="GRB385" s="39"/>
      <c r="GRC385" s="39"/>
      <c r="GRD385" s="39"/>
      <c r="GRE385" s="39"/>
      <c r="GRF385" s="39"/>
      <c r="GRG385" s="39"/>
      <c r="GRH385" s="39"/>
      <c r="GRI385" s="39"/>
      <c r="GRJ385" s="39"/>
      <c r="GRK385" s="39"/>
      <c r="GRL385" s="39"/>
      <c r="GRM385" s="39"/>
      <c r="GRN385" s="39"/>
      <c r="GRO385" s="39"/>
      <c r="GRP385" s="39"/>
      <c r="GRQ385" s="39"/>
      <c r="GRR385" s="39"/>
      <c r="GRS385" s="39"/>
      <c r="GRT385" s="39"/>
      <c r="GRU385" s="39"/>
      <c r="GRV385" s="39"/>
      <c r="GRW385" s="39"/>
      <c r="GRX385" s="39"/>
      <c r="GRY385" s="39"/>
      <c r="GRZ385" s="39"/>
      <c r="GSA385" s="39"/>
      <c r="GSB385" s="39"/>
      <c r="GSC385" s="39"/>
      <c r="GSD385" s="39"/>
      <c r="GSE385" s="39"/>
      <c r="GSF385" s="39"/>
      <c r="GSG385" s="39"/>
      <c r="GSH385" s="39"/>
      <c r="GSI385" s="39"/>
      <c r="GSJ385" s="39"/>
      <c r="GSK385" s="39"/>
      <c r="GSL385" s="39"/>
      <c r="GSM385" s="39"/>
      <c r="GSN385" s="39"/>
      <c r="GSO385" s="39"/>
      <c r="GSP385" s="39"/>
      <c r="GSQ385" s="39"/>
      <c r="GSR385" s="39"/>
      <c r="GSS385" s="39"/>
      <c r="GST385" s="39"/>
      <c r="GSU385" s="39"/>
      <c r="GSV385" s="39"/>
      <c r="GSW385" s="39"/>
      <c r="GSX385" s="39"/>
      <c r="GSY385" s="39"/>
      <c r="GSZ385" s="39"/>
      <c r="GTA385" s="39"/>
      <c r="GTB385" s="39"/>
      <c r="GTC385" s="39"/>
      <c r="GTD385" s="39"/>
      <c r="GTE385" s="39"/>
      <c r="GTF385" s="39"/>
      <c r="GTG385" s="39"/>
      <c r="GTH385" s="39"/>
      <c r="GTI385" s="39"/>
      <c r="GTJ385" s="39"/>
      <c r="GTK385" s="39"/>
      <c r="GTL385" s="39"/>
      <c r="GTM385" s="39"/>
      <c r="GTN385" s="39"/>
      <c r="GTO385" s="39"/>
      <c r="GTP385" s="39"/>
      <c r="GTQ385" s="39"/>
      <c r="GTR385" s="39"/>
      <c r="GTS385" s="39"/>
      <c r="GTT385" s="39"/>
      <c r="GTU385" s="39"/>
      <c r="GTV385" s="39"/>
      <c r="GTW385" s="39"/>
      <c r="GTX385" s="39"/>
      <c r="GTY385" s="39"/>
      <c r="GTZ385" s="39"/>
      <c r="GUA385" s="39"/>
      <c r="GUB385" s="39"/>
      <c r="GUC385" s="39"/>
      <c r="GUD385" s="39"/>
      <c r="GUE385" s="39"/>
      <c r="GUF385" s="39"/>
      <c r="GUG385" s="39"/>
      <c r="GUH385" s="39"/>
      <c r="GUI385" s="39"/>
      <c r="GUJ385" s="39"/>
      <c r="GUK385" s="39"/>
      <c r="GUL385" s="39"/>
      <c r="GUM385" s="39"/>
      <c r="GUN385" s="39"/>
      <c r="GUO385" s="39"/>
      <c r="GUP385" s="39"/>
      <c r="GUQ385" s="39"/>
      <c r="GUR385" s="39"/>
      <c r="GUS385" s="39"/>
      <c r="GUT385" s="39"/>
      <c r="GUU385" s="39"/>
      <c r="GUV385" s="39"/>
      <c r="GUW385" s="39"/>
      <c r="GUX385" s="39"/>
      <c r="GUY385" s="39"/>
      <c r="GUZ385" s="39"/>
      <c r="GVA385" s="39"/>
      <c r="GVB385" s="39"/>
      <c r="GVC385" s="39"/>
      <c r="GVD385" s="39"/>
      <c r="GVE385" s="39"/>
      <c r="GVF385" s="39"/>
      <c r="GVG385" s="39"/>
      <c r="GVH385" s="39"/>
      <c r="GVI385" s="39"/>
      <c r="GVJ385" s="39"/>
      <c r="GVK385" s="39"/>
      <c r="GVL385" s="39"/>
      <c r="GVM385" s="39"/>
      <c r="GVN385" s="39"/>
      <c r="GVO385" s="39"/>
      <c r="GVP385" s="39"/>
      <c r="GVQ385" s="39"/>
      <c r="GVR385" s="39"/>
      <c r="GVS385" s="39"/>
      <c r="GVT385" s="39"/>
      <c r="GVU385" s="39"/>
      <c r="GVV385" s="39"/>
      <c r="GVW385" s="39"/>
      <c r="GVX385" s="39"/>
      <c r="GVY385" s="39"/>
      <c r="GVZ385" s="39"/>
      <c r="GWA385" s="39"/>
      <c r="GWB385" s="39"/>
      <c r="GWC385" s="39"/>
      <c r="GWD385" s="39"/>
      <c r="GWE385" s="39"/>
      <c r="GWF385" s="39"/>
      <c r="GWG385" s="39"/>
      <c r="GWH385" s="39"/>
      <c r="GWI385" s="39"/>
      <c r="GWJ385" s="39"/>
      <c r="GWK385" s="39"/>
      <c r="GWL385" s="39"/>
      <c r="GWM385" s="39"/>
      <c r="GWN385" s="39"/>
      <c r="GWO385" s="39"/>
      <c r="GWP385" s="39"/>
      <c r="GWQ385" s="39"/>
      <c r="GWR385" s="39"/>
      <c r="GWS385" s="39"/>
      <c r="GWT385" s="39"/>
      <c r="GWU385" s="39"/>
      <c r="GWV385" s="39"/>
      <c r="GWW385" s="39"/>
      <c r="GWX385" s="39"/>
      <c r="GWY385" s="39"/>
      <c r="GWZ385" s="39"/>
      <c r="GXA385" s="39"/>
      <c r="GXB385" s="39"/>
      <c r="GXC385" s="39"/>
      <c r="GXD385" s="39"/>
      <c r="GXE385" s="39"/>
      <c r="GXF385" s="39"/>
      <c r="GXG385" s="39"/>
      <c r="GXH385" s="39"/>
      <c r="GXI385" s="39"/>
      <c r="GXJ385" s="39"/>
      <c r="GXK385" s="39"/>
      <c r="GXL385" s="39"/>
      <c r="GXM385" s="39"/>
      <c r="GXN385" s="39"/>
      <c r="GXO385" s="39"/>
      <c r="GXP385" s="39"/>
      <c r="GXQ385" s="39"/>
      <c r="GXR385" s="39"/>
      <c r="GXS385" s="39"/>
      <c r="GXT385" s="39"/>
      <c r="GXU385" s="39"/>
      <c r="GXV385" s="39"/>
      <c r="GXW385" s="39"/>
      <c r="GXX385" s="39"/>
      <c r="GXY385" s="39"/>
      <c r="GXZ385" s="39"/>
      <c r="GYA385" s="39"/>
      <c r="GYB385" s="39"/>
      <c r="GYC385" s="39"/>
      <c r="GYD385" s="39"/>
      <c r="GYE385" s="39"/>
      <c r="GYF385" s="39"/>
      <c r="GYG385" s="39"/>
      <c r="GYH385" s="39"/>
      <c r="GYI385" s="39"/>
      <c r="GYJ385" s="39"/>
      <c r="GYK385" s="39"/>
      <c r="GYL385" s="39"/>
      <c r="GYM385" s="39"/>
      <c r="GYN385" s="39"/>
      <c r="GYO385" s="39"/>
      <c r="GYP385" s="39"/>
      <c r="GYQ385" s="39"/>
      <c r="GYR385" s="39"/>
      <c r="GYS385" s="39"/>
      <c r="GYT385" s="39"/>
      <c r="GYU385" s="39"/>
      <c r="GYV385" s="39"/>
      <c r="GYW385" s="39"/>
      <c r="GYX385" s="39"/>
      <c r="GYY385" s="39"/>
      <c r="GYZ385" s="39"/>
      <c r="GZA385" s="39"/>
      <c r="GZB385" s="39"/>
      <c r="GZC385" s="39"/>
      <c r="GZD385" s="39"/>
      <c r="GZE385" s="39"/>
      <c r="GZF385" s="39"/>
      <c r="GZG385" s="39"/>
      <c r="GZH385" s="39"/>
      <c r="GZI385" s="39"/>
      <c r="GZJ385" s="39"/>
      <c r="GZK385" s="39"/>
      <c r="GZL385" s="39"/>
      <c r="GZM385" s="39"/>
      <c r="GZN385" s="39"/>
      <c r="GZO385" s="39"/>
      <c r="GZP385" s="39"/>
      <c r="GZQ385" s="39"/>
      <c r="GZR385" s="39"/>
      <c r="GZS385" s="39"/>
      <c r="GZT385" s="39"/>
      <c r="GZU385" s="39"/>
      <c r="GZV385" s="39"/>
      <c r="GZW385" s="39"/>
      <c r="GZX385" s="39"/>
      <c r="GZY385" s="39"/>
      <c r="GZZ385" s="39"/>
      <c r="HAA385" s="39"/>
      <c r="HAB385" s="39"/>
      <c r="HAC385" s="39"/>
      <c r="HAD385" s="39"/>
      <c r="HAE385" s="39"/>
      <c r="HAF385" s="39"/>
      <c r="HAG385" s="39"/>
      <c r="HAH385" s="39"/>
      <c r="HAI385" s="39"/>
      <c r="HAJ385" s="39"/>
      <c r="HAK385" s="39"/>
      <c r="HAL385" s="39"/>
      <c r="HAM385" s="39"/>
      <c r="HAN385" s="39"/>
      <c r="HAO385" s="39"/>
      <c r="HAP385" s="39"/>
      <c r="HAQ385" s="39"/>
      <c r="HAR385" s="39"/>
      <c r="HAS385" s="39"/>
      <c r="HAT385" s="39"/>
      <c r="HAU385" s="39"/>
      <c r="HAV385" s="39"/>
      <c r="HAW385" s="39"/>
      <c r="HAX385" s="39"/>
      <c r="HAY385" s="39"/>
      <c r="HAZ385" s="39"/>
      <c r="HBA385" s="39"/>
      <c r="HBB385" s="39"/>
      <c r="HBC385" s="39"/>
      <c r="HBD385" s="39"/>
      <c r="HBE385" s="39"/>
      <c r="HBF385" s="39"/>
      <c r="HBG385" s="39"/>
      <c r="HBH385" s="39"/>
      <c r="HBI385" s="39"/>
      <c r="HBJ385" s="39"/>
      <c r="HBK385" s="39"/>
      <c r="HBL385" s="39"/>
      <c r="HBM385" s="39"/>
      <c r="HBN385" s="39"/>
      <c r="HBO385" s="39"/>
      <c r="HBP385" s="39"/>
      <c r="HBQ385" s="39"/>
      <c r="HBR385" s="39"/>
      <c r="HBS385" s="39"/>
      <c r="HBT385" s="39"/>
      <c r="HBU385" s="39"/>
      <c r="HBV385" s="39"/>
      <c r="HBW385" s="39"/>
      <c r="HBX385" s="39"/>
      <c r="HBY385" s="39"/>
      <c r="HBZ385" s="39"/>
      <c r="HCA385" s="39"/>
      <c r="HCB385" s="39"/>
      <c r="HCC385" s="39"/>
      <c r="HCD385" s="39"/>
      <c r="HCE385" s="39"/>
      <c r="HCF385" s="39"/>
      <c r="HCG385" s="39"/>
      <c r="HCH385" s="39"/>
      <c r="HCI385" s="39"/>
      <c r="HCJ385" s="39"/>
      <c r="HCK385" s="39"/>
      <c r="HCL385" s="39"/>
      <c r="HCM385" s="39"/>
      <c r="HCN385" s="39"/>
      <c r="HCO385" s="39"/>
      <c r="HCP385" s="39"/>
      <c r="HCQ385" s="39"/>
      <c r="HCR385" s="39"/>
      <c r="HCS385" s="39"/>
      <c r="HCT385" s="39"/>
      <c r="HCU385" s="39"/>
      <c r="HCV385" s="39"/>
      <c r="HCW385" s="39"/>
      <c r="HCX385" s="39"/>
      <c r="HCY385" s="39"/>
      <c r="HCZ385" s="39"/>
      <c r="HDA385" s="39"/>
      <c r="HDB385" s="39"/>
      <c r="HDC385" s="39"/>
      <c r="HDD385" s="39"/>
      <c r="HDE385" s="39"/>
      <c r="HDF385" s="39"/>
      <c r="HDG385" s="39"/>
      <c r="HDH385" s="39"/>
      <c r="HDI385" s="39"/>
      <c r="HDJ385" s="39"/>
      <c r="HDK385" s="39"/>
      <c r="HDL385" s="39"/>
      <c r="HDM385" s="39"/>
      <c r="HDN385" s="39"/>
      <c r="HDO385" s="39"/>
      <c r="HDP385" s="39"/>
      <c r="HDQ385" s="39"/>
      <c r="HDR385" s="39"/>
      <c r="HDS385" s="39"/>
      <c r="HDT385" s="39"/>
      <c r="HDU385" s="39"/>
      <c r="HDV385" s="39"/>
      <c r="HDW385" s="39"/>
      <c r="HDX385" s="39"/>
      <c r="HDY385" s="39"/>
      <c r="HDZ385" s="39"/>
      <c r="HEA385" s="39"/>
      <c r="HEB385" s="39"/>
      <c r="HEC385" s="39"/>
      <c r="HED385" s="39"/>
      <c r="HEE385" s="39"/>
      <c r="HEF385" s="39"/>
      <c r="HEG385" s="39"/>
      <c r="HEH385" s="39"/>
      <c r="HEI385" s="39"/>
      <c r="HEJ385" s="39"/>
      <c r="HEK385" s="39"/>
      <c r="HEL385" s="39"/>
      <c r="HEM385" s="39"/>
      <c r="HEN385" s="39"/>
      <c r="HEO385" s="39"/>
      <c r="HEP385" s="39"/>
      <c r="HEQ385" s="39"/>
      <c r="HER385" s="39"/>
      <c r="HES385" s="39"/>
      <c r="HET385" s="39"/>
      <c r="HEU385" s="39"/>
      <c r="HEV385" s="39"/>
      <c r="HEW385" s="39"/>
      <c r="HEX385" s="39"/>
      <c r="HEY385" s="39"/>
      <c r="HEZ385" s="39"/>
      <c r="HFA385" s="39"/>
      <c r="HFB385" s="39"/>
      <c r="HFC385" s="39"/>
      <c r="HFD385" s="39"/>
      <c r="HFE385" s="39"/>
      <c r="HFF385" s="39"/>
      <c r="HFG385" s="39"/>
      <c r="HFH385" s="39"/>
      <c r="HFI385" s="39"/>
      <c r="HFJ385" s="39"/>
      <c r="HFK385" s="39"/>
      <c r="HFL385" s="39"/>
      <c r="HFM385" s="39"/>
      <c r="HFN385" s="39"/>
      <c r="HFO385" s="39"/>
      <c r="HFP385" s="39"/>
      <c r="HFQ385" s="39"/>
      <c r="HFR385" s="39"/>
      <c r="HFS385" s="39"/>
      <c r="HFT385" s="39"/>
      <c r="HFU385" s="39"/>
      <c r="HFV385" s="39"/>
      <c r="HFW385" s="39"/>
      <c r="HFX385" s="39"/>
      <c r="HFY385" s="39"/>
      <c r="HFZ385" s="39"/>
      <c r="HGA385" s="39"/>
      <c r="HGB385" s="39"/>
      <c r="HGC385" s="39"/>
      <c r="HGD385" s="39"/>
      <c r="HGE385" s="39"/>
      <c r="HGF385" s="39"/>
      <c r="HGG385" s="39"/>
      <c r="HGH385" s="39"/>
      <c r="HGI385" s="39"/>
      <c r="HGJ385" s="39"/>
      <c r="HGK385" s="39"/>
      <c r="HGL385" s="39"/>
      <c r="HGM385" s="39"/>
      <c r="HGN385" s="39"/>
      <c r="HGO385" s="39"/>
      <c r="HGP385" s="39"/>
      <c r="HGQ385" s="39"/>
      <c r="HGR385" s="39"/>
      <c r="HGS385" s="39"/>
      <c r="HGT385" s="39"/>
      <c r="HGU385" s="39"/>
      <c r="HGV385" s="39"/>
      <c r="HGW385" s="39"/>
      <c r="HGX385" s="39"/>
      <c r="HGY385" s="39"/>
      <c r="HGZ385" s="39"/>
      <c r="HHA385" s="39"/>
      <c r="HHB385" s="39"/>
      <c r="HHC385" s="39"/>
      <c r="HHD385" s="39"/>
      <c r="HHE385" s="39"/>
      <c r="HHF385" s="39"/>
      <c r="HHG385" s="39"/>
      <c r="HHH385" s="39"/>
      <c r="HHI385" s="39"/>
      <c r="HHJ385" s="39"/>
      <c r="HHK385" s="39"/>
      <c r="HHL385" s="39"/>
      <c r="HHM385" s="39"/>
      <c r="HHN385" s="39"/>
      <c r="HHO385" s="39"/>
      <c r="HHP385" s="39"/>
      <c r="HHQ385" s="39"/>
      <c r="HHR385" s="39"/>
      <c r="HHS385" s="39"/>
      <c r="HHT385" s="39"/>
      <c r="HHU385" s="39"/>
      <c r="HHV385" s="39"/>
      <c r="HHW385" s="39"/>
      <c r="HHX385" s="39"/>
      <c r="HHY385" s="39"/>
      <c r="HHZ385" s="39"/>
      <c r="HIA385" s="39"/>
      <c r="HIB385" s="39"/>
      <c r="HIC385" s="39"/>
      <c r="HID385" s="39"/>
      <c r="HIE385" s="39"/>
      <c r="HIF385" s="39"/>
      <c r="HIG385" s="39"/>
      <c r="HIH385" s="39"/>
      <c r="HII385" s="39"/>
      <c r="HIJ385" s="39"/>
      <c r="HIK385" s="39"/>
      <c r="HIL385" s="39"/>
      <c r="HIM385" s="39"/>
      <c r="HIN385" s="39"/>
      <c r="HIO385" s="39"/>
      <c r="HIP385" s="39"/>
      <c r="HIQ385" s="39"/>
      <c r="HIR385" s="39"/>
      <c r="HIS385" s="39"/>
      <c r="HIT385" s="39"/>
      <c r="HIU385" s="39"/>
      <c r="HIV385" s="39"/>
      <c r="HIW385" s="39"/>
      <c r="HIX385" s="39"/>
      <c r="HIY385" s="39"/>
      <c r="HIZ385" s="39"/>
      <c r="HJA385" s="39"/>
      <c r="HJB385" s="39"/>
      <c r="HJC385" s="39"/>
      <c r="HJD385" s="39"/>
      <c r="HJE385" s="39"/>
      <c r="HJF385" s="39"/>
      <c r="HJG385" s="39"/>
      <c r="HJH385" s="39"/>
      <c r="HJI385" s="39"/>
      <c r="HJJ385" s="39"/>
      <c r="HJK385" s="39"/>
      <c r="HJL385" s="39"/>
      <c r="HJM385" s="39"/>
      <c r="HJN385" s="39"/>
      <c r="HJO385" s="39"/>
      <c r="HJP385" s="39"/>
      <c r="HJQ385" s="39"/>
      <c r="HJR385" s="39"/>
      <c r="HJS385" s="39"/>
      <c r="HJT385" s="39"/>
      <c r="HJU385" s="39"/>
      <c r="HJV385" s="39"/>
      <c r="HJW385" s="39"/>
      <c r="HJX385" s="39"/>
      <c r="HJY385" s="39"/>
      <c r="HJZ385" s="39"/>
      <c r="HKA385" s="39"/>
      <c r="HKB385" s="39"/>
      <c r="HKC385" s="39"/>
      <c r="HKD385" s="39"/>
      <c r="HKE385" s="39"/>
      <c r="HKF385" s="39"/>
      <c r="HKG385" s="39"/>
      <c r="HKH385" s="39"/>
      <c r="HKI385" s="39"/>
      <c r="HKJ385" s="39"/>
      <c r="HKK385" s="39"/>
      <c r="HKL385" s="39"/>
      <c r="HKM385" s="39"/>
      <c r="HKN385" s="39"/>
      <c r="HKO385" s="39"/>
      <c r="HKP385" s="39"/>
      <c r="HKQ385" s="39"/>
      <c r="HKR385" s="39"/>
      <c r="HKS385" s="39"/>
      <c r="HKT385" s="39"/>
      <c r="HKU385" s="39"/>
      <c r="HKV385" s="39"/>
      <c r="HKW385" s="39"/>
      <c r="HKX385" s="39"/>
      <c r="HKY385" s="39"/>
      <c r="HKZ385" s="39"/>
      <c r="HLA385" s="39"/>
      <c r="HLB385" s="39"/>
      <c r="HLC385" s="39"/>
      <c r="HLD385" s="39"/>
      <c r="HLE385" s="39"/>
      <c r="HLF385" s="39"/>
      <c r="HLG385" s="39"/>
      <c r="HLH385" s="39"/>
      <c r="HLI385" s="39"/>
      <c r="HLJ385" s="39"/>
      <c r="HLK385" s="39"/>
      <c r="HLL385" s="39"/>
      <c r="HLM385" s="39"/>
      <c r="HLN385" s="39"/>
      <c r="HLO385" s="39"/>
      <c r="HLP385" s="39"/>
      <c r="HLQ385" s="39"/>
      <c r="HLR385" s="39"/>
      <c r="HLS385" s="39"/>
      <c r="HLT385" s="39"/>
      <c r="HLU385" s="39"/>
      <c r="HLV385" s="39"/>
      <c r="HLW385" s="39"/>
      <c r="HLX385" s="39"/>
      <c r="HLY385" s="39"/>
      <c r="HLZ385" s="39"/>
      <c r="HMA385" s="39"/>
      <c r="HMB385" s="39"/>
      <c r="HMC385" s="39"/>
      <c r="HMD385" s="39"/>
      <c r="HME385" s="39"/>
      <c r="HMF385" s="39"/>
      <c r="HMG385" s="39"/>
      <c r="HMH385" s="39"/>
      <c r="HMI385" s="39"/>
      <c r="HMJ385" s="39"/>
      <c r="HMK385" s="39"/>
      <c r="HML385" s="39"/>
      <c r="HMM385" s="39"/>
      <c r="HMN385" s="39"/>
      <c r="HMO385" s="39"/>
      <c r="HMP385" s="39"/>
      <c r="HMQ385" s="39"/>
      <c r="HMR385" s="39"/>
      <c r="HMS385" s="39"/>
      <c r="HMT385" s="39"/>
      <c r="HMU385" s="39"/>
      <c r="HMV385" s="39"/>
      <c r="HMW385" s="39"/>
      <c r="HMX385" s="39"/>
      <c r="HMY385" s="39"/>
      <c r="HMZ385" s="39"/>
      <c r="HNA385" s="39"/>
      <c r="HNB385" s="39"/>
      <c r="HNC385" s="39"/>
      <c r="HND385" s="39"/>
      <c r="HNE385" s="39"/>
      <c r="HNF385" s="39"/>
      <c r="HNG385" s="39"/>
      <c r="HNH385" s="39"/>
      <c r="HNI385" s="39"/>
      <c r="HNJ385" s="39"/>
      <c r="HNK385" s="39"/>
      <c r="HNL385" s="39"/>
      <c r="HNM385" s="39"/>
      <c r="HNN385" s="39"/>
      <c r="HNO385" s="39"/>
      <c r="HNP385" s="39"/>
      <c r="HNQ385" s="39"/>
      <c r="HNR385" s="39"/>
      <c r="HNS385" s="39"/>
      <c r="HNT385" s="39"/>
      <c r="HNU385" s="39"/>
      <c r="HNV385" s="39"/>
      <c r="HNW385" s="39"/>
      <c r="HNX385" s="39"/>
      <c r="HNY385" s="39"/>
      <c r="HNZ385" s="39"/>
      <c r="HOA385" s="39"/>
      <c r="HOB385" s="39"/>
      <c r="HOC385" s="39"/>
      <c r="HOD385" s="39"/>
      <c r="HOE385" s="39"/>
      <c r="HOF385" s="39"/>
      <c r="HOG385" s="39"/>
      <c r="HOH385" s="39"/>
      <c r="HOI385" s="39"/>
      <c r="HOJ385" s="39"/>
      <c r="HOK385" s="39"/>
      <c r="HOL385" s="39"/>
      <c r="HOM385" s="39"/>
      <c r="HON385" s="39"/>
      <c r="HOO385" s="39"/>
      <c r="HOP385" s="39"/>
      <c r="HOQ385" s="39"/>
      <c r="HOR385" s="39"/>
      <c r="HOS385" s="39"/>
      <c r="HOT385" s="39"/>
      <c r="HOU385" s="39"/>
      <c r="HOV385" s="39"/>
      <c r="HOW385" s="39"/>
      <c r="HOX385" s="39"/>
      <c r="HOY385" s="39"/>
      <c r="HOZ385" s="39"/>
      <c r="HPA385" s="39"/>
      <c r="HPB385" s="39"/>
      <c r="HPC385" s="39"/>
      <c r="HPD385" s="39"/>
      <c r="HPE385" s="39"/>
      <c r="HPF385" s="39"/>
      <c r="HPG385" s="39"/>
      <c r="HPH385" s="39"/>
      <c r="HPI385" s="39"/>
      <c r="HPJ385" s="39"/>
      <c r="HPK385" s="39"/>
      <c r="HPL385" s="39"/>
      <c r="HPM385" s="39"/>
      <c r="HPN385" s="39"/>
      <c r="HPO385" s="39"/>
      <c r="HPP385" s="39"/>
      <c r="HPQ385" s="39"/>
      <c r="HPR385" s="39"/>
      <c r="HPS385" s="39"/>
      <c r="HPT385" s="39"/>
      <c r="HPU385" s="39"/>
      <c r="HPV385" s="39"/>
      <c r="HPW385" s="39"/>
      <c r="HPX385" s="39"/>
      <c r="HPY385" s="39"/>
      <c r="HPZ385" s="39"/>
      <c r="HQA385" s="39"/>
      <c r="HQB385" s="39"/>
      <c r="HQC385" s="39"/>
      <c r="HQD385" s="39"/>
      <c r="HQE385" s="39"/>
      <c r="HQF385" s="39"/>
      <c r="HQG385" s="39"/>
      <c r="HQH385" s="39"/>
      <c r="HQI385" s="39"/>
      <c r="HQJ385" s="39"/>
      <c r="HQK385" s="39"/>
      <c r="HQL385" s="39"/>
      <c r="HQM385" s="39"/>
      <c r="HQN385" s="39"/>
      <c r="HQO385" s="39"/>
      <c r="HQP385" s="39"/>
      <c r="HQQ385" s="39"/>
      <c r="HQR385" s="39"/>
      <c r="HQS385" s="39"/>
      <c r="HQT385" s="39"/>
      <c r="HQU385" s="39"/>
      <c r="HQV385" s="39"/>
      <c r="HQW385" s="39"/>
      <c r="HQX385" s="39"/>
      <c r="HQY385" s="39"/>
      <c r="HQZ385" s="39"/>
      <c r="HRA385" s="39"/>
      <c r="HRB385" s="39"/>
      <c r="HRC385" s="39"/>
      <c r="HRD385" s="39"/>
      <c r="HRE385" s="39"/>
      <c r="HRF385" s="39"/>
      <c r="HRG385" s="39"/>
      <c r="HRH385" s="39"/>
      <c r="HRI385" s="39"/>
      <c r="HRJ385" s="39"/>
      <c r="HRK385" s="39"/>
      <c r="HRL385" s="39"/>
      <c r="HRM385" s="39"/>
      <c r="HRN385" s="39"/>
      <c r="HRO385" s="39"/>
      <c r="HRP385" s="39"/>
      <c r="HRQ385" s="39"/>
      <c r="HRR385" s="39"/>
      <c r="HRS385" s="39"/>
      <c r="HRT385" s="39"/>
      <c r="HRU385" s="39"/>
      <c r="HRV385" s="39"/>
      <c r="HRW385" s="39"/>
      <c r="HRX385" s="39"/>
      <c r="HRY385" s="39"/>
      <c r="HRZ385" s="39"/>
      <c r="HSA385" s="39"/>
      <c r="HSB385" s="39"/>
      <c r="HSC385" s="39"/>
      <c r="HSD385" s="39"/>
      <c r="HSE385" s="39"/>
      <c r="HSF385" s="39"/>
      <c r="HSG385" s="39"/>
      <c r="HSH385" s="39"/>
      <c r="HSI385" s="39"/>
      <c r="HSJ385" s="39"/>
      <c r="HSK385" s="39"/>
      <c r="HSL385" s="39"/>
      <c r="HSM385" s="39"/>
      <c r="HSN385" s="39"/>
      <c r="HSO385" s="39"/>
      <c r="HSP385" s="39"/>
      <c r="HSQ385" s="39"/>
      <c r="HSR385" s="39"/>
      <c r="HSS385" s="39"/>
      <c r="HST385" s="39"/>
      <c r="HSU385" s="39"/>
      <c r="HSV385" s="39"/>
      <c r="HSW385" s="39"/>
      <c r="HSX385" s="39"/>
      <c r="HSY385" s="39"/>
      <c r="HSZ385" s="39"/>
      <c r="HTA385" s="39"/>
      <c r="HTB385" s="39"/>
      <c r="HTC385" s="39"/>
      <c r="HTD385" s="39"/>
      <c r="HTE385" s="39"/>
      <c r="HTF385" s="39"/>
      <c r="HTG385" s="39"/>
      <c r="HTH385" s="39"/>
      <c r="HTI385" s="39"/>
      <c r="HTJ385" s="39"/>
      <c r="HTK385" s="39"/>
      <c r="HTL385" s="39"/>
      <c r="HTM385" s="39"/>
      <c r="HTN385" s="39"/>
      <c r="HTO385" s="39"/>
      <c r="HTP385" s="39"/>
      <c r="HTQ385" s="39"/>
      <c r="HTR385" s="39"/>
      <c r="HTS385" s="39"/>
      <c r="HTT385" s="39"/>
      <c r="HTU385" s="39"/>
      <c r="HTV385" s="39"/>
      <c r="HTW385" s="39"/>
      <c r="HTX385" s="39"/>
      <c r="HTY385" s="39"/>
      <c r="HTZ385" s="39"/>
      <c r="HUA385" s="39"/>
      <c r="HUB385" s="39"/>
      <c r="HUC385" s="39"/>
      <c r="HUD385" s="39"/>
      <c r="HUE385" s="39"/>
      <c r="HUF385" s="39"/>
      <c r="HUG385" s="39"/>
      <c r="HUH385" s="39"/>
      <c r="HUI385" s="39"/>
      <c r="HUJ385" s="39"/>
      <c r="HUK385" s="39"/>
      <c r="HUL385" s="39"/>
      <c r="HUM385" s="39"/>
      <c r="HUN385" s="39"/>
      <c r="HUO385" s="39"/>
      <c r="HUP385" s="39"/>
      <c r="HUQ385" s="39"/>
      <c r="HUR385" s="39"/>
      <c r="HUS385" s="39"/>
      <c r="HUT385" s="39"/>
      <c r="HUU385" s="39"/>
      <c r="HUV385" s="39"/>
      <c r="HUW385" s="39"/>
      <c r="HUX385" s="39"/>
      <c r="HUY385" s="39"/>
      <c r="HUZ385" s="39"/>
      <c r="HVA385" s="39"/>
      <c r="HVB385" s="39"/>
      <c r="HVC385" s="39"/>
      <c r="HVD385" s="39"/>
      <c r="HVE385" s="39"/>
      <c r="HVF385" s="39"/>
      <c r="HVG385" s="39"/>
      <c r="HVH385" s="39"/>
      <c r="HVI385" s="39"/>
      <c r="HVJ385" s="39"/>
      <c r="HVK385" s="39"/>
      <c r="HVL385" s="39"/>
      <c r="HVM385" s="39"/>
      <c r="HVN385" s="39"/>
      <c r="HVO385" s="39"/>
      <c r="HVP385" s="39"/>
      <c r="HVQ385" s="39"/>
      <c r="HVR385" s="39"/>
      <c r="HVS385" s="39"/>
      <c r="HVT385" s="39"/>
      <c r="HVU385" s="39"/>
      <c r="HVV385" s="39"/>
      <c r="HVW385" s="39"/>
      <c r="HVX385" s="39"/>
      <c r="HVY385" s="39"/>
      <c r="HVZ385" s="39"/>
      <c r="HWA385" s="39"/>
      <c r="HWB385" s="39"/>
      <c r="HWC385" s="39"/>
      <c r="HWD385" s="39"/>
      <c r="HWE385" s="39"/>
      <c r="HWF385" s="39"/>
      <c r="HWG385" s="39"/>
      <c r="HWH385" s="39"/>
      <c r="HWI385" s="39"/>
      <c r="HWJ385" s="39"/>
      <c r="HWK385" s="39"/>
      <c r="HWL385" s="39"/>
      <c r="HWM385" s="39"/>
      <c r="HWN385" s="39"/>
      <c r="HWO385" s="39"/>
      <c r="HWP385" s="39"/>
      <c r="HWQ385" s="39"/>
      <c r="HWR385" s="39"/>
      <c r="HWS385" s="39"/>
      <c r="HWT385" s="39"/>
      <c r="HWU385" s="39"/>
      <c r="HWV385" s="39"/>
      <c r="HWW385" s="39"/>
      <c r="HWX385" s="39"/>
      <c r="HWY385" s="39"/>
      <c r="HWZ385" s="39"/>
      <c r="HXA385" s="39"/>
      <c r="HXB385" s="39"/>
      <c r="HXC385" s="39"/>
      <c r="HXD385" s="39"/>
      <c r="HXE385" s="39"/>
      <c r="HXF385" s="39"/>
      <c r="HXG385" s="39"/>
      <c r="HXH385" s="39"/>
      <c r="HXI385" s="39"/>
      <c r="HXJ385" s="39"/>
      <c r="HXK385" s="39"/>
      <c r="HXL385" s="39"/>
      <c r="HXM385" s="39"/>
      <c r="HXN385" s="39"/>
      <c r="HXO385" s="39"/>
      <c r="HXP385" s="39"/>
      <c r="HXQ385" s="39"/>
      <c r="HXR385" s="39"/>
      <c r="HXS385" s="39"/>
      <c r="HXT385" s="39"/>
      <c r="HXU385" s="39"/>
      <c r="HXV385" s="39"/>
      <c r="HXW385" s="39"/>
      <c r="HXX385" s="39"/>
      <c r="HXY385" s="39"/>
      <c r="HXZ385" s="39"/>
      <c r="HYA385" s="39"/>
      <c r="HYB385" s="39"/>
      <c r="HYC385" s="39"/>
      <c r="HYD385" s="39"/>
      <c r="HYE385" s="39"/>
      <c r="HYF385" s="39"/>
      <c r="HYG385" s="39"/>
      <c r="HYH385" s="39"/>
      <c r="HYI385" s="39"/>
      <c r="HYJ385" s="39"/>
      <c r="HYK385" s="39"/>
      <c r="HYL385" s="39"/>
      <c r="HYM385" s="39"/>
      <c r="HYN385" s="39"/>
      <c r="HYO385" s="39"/>
      <c r="HYP385" s="39"/>
      <c r="HYQ385" s="39"/>
      <c r="HYR385" s="39"/>
      <c r="HYS385" s="39"/>
      <c r="HYT385" s="39"/>
      <c r="HYU385" s="39"/>
      <c r="HYV385" s="39"/>
      <c r="HYW385" s="39"/>
      <c r="HYX385" s="39"/>
      <c r="HYY385" s="39"/>
      <c r="HYZ385" s="39"/>
      <c r="HZA385" s="39"/>
      <c r="HZB385" s="39"/>
      <c r="HZC385" s="39"/>
      <c r="HZD385" s="39"/>
      <c r="HZE385" s="39"/>
      <c r="HZF385" s="39"/>
      <c r="HZG385" s="39"/>
      <c r="HZH385" s="39"/>
      <c r="HZI385" s="39"/>
      <c r="HZJ385" s="39"/>
      <c r="HZK385" s="39"/>
      <c r="HZL385" s="39"/>
      <c r="HZM385" s="39"/>
      <c r="HZN385" s="39"/>
      <c r="HZO385" s="39"/>
      <c r="HZP385" s="39"/>
      <c r="HZQ385" s="39"/>
      <c r="HZR385" s="39"/>
      <c r="HZS385" s="39"/>
      <c r="HZT385" s="39"/>
      <c r="HZU385" s="39"/>
      <c r="HZV385" s="39"/>
      <c r="HZW385" s="39"/>
      <c r="HZX385" s="39"/>
      <c r="HZY385" s="39"/>
      <c r="HZZ385" s="39"/>
      <c r="IAA385" s="39"/>
      <c r="IAB385" s="39"/>
      <c r="IAC385" s="39"/>
      <c r="IAD385" s="39"/>
      <c r="IAE385" s="39"/>
      <c r="IAF385" s="39"/>
      <c r="IAG385" s="39"/>
      <c r="IAH385" s="39"/>
      <c r="IAI385" s="39"/>
      <c r="IAJ385" s="39"/>
      <c r="IAK385" s="39"/>
      <c r="IAL385" s="39"/>
      <c r="IAM385" s="39"/>
      <c r="IAN385" s="39"/>
      <c r="IAO385" s="39"/>
      <c r="IAP385" s="39"/>
      <c r="IAQ385" s="39"/>
      <c r="IAR385" s="39"/>
      <c r="IAS385" s="39"/>
      <c r="IAT385" s="39"/>
      <c r="IAU385" s="39"/>
      <c r="IAV385" s="39"/>
      <c r="IAW385" s="39"/>
      <c r="IAX385" s="39"/>
      <c r="IAY385" s="39"/>
      <c r="IAZ385" s="39"/>
      <c r="IBA385" s="39"/>
      <c r="IBB385" s="39"/>
      <c r="IBC385" s="39"/>
      <c r="IBD385" s="39"/>
      <c r="IBE385" s="39"/>
      <c r="IBF385" s="39"/>
      <c r="IBG385" s="39"/>
      <c r="IBH385" s="39"/>
      <c r="IBI385" s="39"/>
      <c r="IBJ385" s="39"/>
      <c r="IBK385" s="39"/>
      <c r="IBL385" s="39"/>
      <c r="IBM385" s="39"/>
      <c r="IBN385" s="39"/>
      <c r="IBO385" s="39"/>
      <c r="IBP385" s="39"/>
      <c r="IBQ385" s="39"/>
      <c r="IBR385" s="39"/>
      <c r="IBS385" s="39"/>
      <c r="IBT385" s="39"/>
      <c r="IBU385" s="39"/>
      <c r="IBV385" s="39"/>
      <c r="IBW385" s="39"/>
      <c r="IBX385" s="39"/>
      <c r="IBY385" s="39"/>
      <c r="IBZ385" s="39"/>
      <c r="ICA385" s="39"/>
      <c r="ICB385" s="39"/>
      <c r="ICC385" s="39"/>
      <c r="ICD385" s="39"/>
      <c r="ICE385" s="39"/>
      <c r="ICF385" s="39"/>
      <c r="ICG385" s="39"/>
      <c r="ICH385" s="39"/>
      <c r="ICI385" s="39"/>
      <c r="ICJ385" s="39"/>
      <c r="ICK385" s="39"/>
      <c r="ICL385" s="39"/>
      <c r="ICM385" s="39"/>
      <c r="ICN385" s="39"/>
      <c r="ICO385" s="39"/>
      <c r="ICP385" s="39"/>
      <c r="ICQ385" s="39"/>
      <c r="ICR385" s="39"/>
      <c r="ICS385" s="39"/>
      <c r="ICT385" s="39"/>
      <c r="ICU385" s="39"/>
      <c r="ICV385" s="39"/>
      <c r="ICW385" s="39"/>
      <c r="ICX385" s="39"/>
      <c r="ICY385" s="39"/>
      <c r="ICZ385" s="39"/>
      <c r="IDA385" s="39"/>
      <c r="IDB385" s="39"/>
      <c r="IDC385" s="39"/>
      <c r="IDD385" s="39"/>
      <c r="IDE385" s="39"/>
      <c r="IDF385" s="39"/>
      <c r="IDG385" s="39"/>
      <c r="IDH385" s="39"/>
      <c r="IDI385" s="39"/>
      <c r="IDJ385" s="39"/>
      <c r="IDK385" s="39"/>
      <c r="IDL385" s="39"/>
      <c r="IDM385" s="39"/>
      <c r="IDN385" s="39"/>
      <c r="IDO385" s="39"/>
      <c r="IDP385" s="39"/>
      <c r="IDQ385" s="39"/>
      <c r="IDR385" s="39"/>
      <c r="IDS385" s="39"/>
      <c r="IDT385" s="39"/>
      <c r="IDU385" s="39"/>
      <c r="IDV385" s="39"/>
      <c r="IDW385" s="39"/>
      <c r="IDX385" s="39"/>
      <c r="IDY385" s="39"/>
      <c r="IDZ385" s="39"/>
      <c r="IEA385" s="39"/>
      <c r="IEB385" s="39"/>
      <c r="IEC385" s="39"/>
      <c r="IED385" s="39"/>
      <c r="IEE385" s="39"/>
      <c r="IEF385" s="39"/>
      <c r="IEG385" s="39"/>
      <c r="IEH385" s="39"/>
      <c r="IEI385" s="39"/>
      <c r="IEJ385" s="39"/>
      <c r="IEK385" s="39"/>
      <c r="IEL385" s="39"/>
      <c r="IEM385" s="39"/>
      <c r="IEN385" s="39"/>
      <c r="IEO385" s="39"/>
      <c r="IEP385" s="39"/>
      <c r="IEQ385" s="39"/>
      <c r="IER385" s="39"/>
      <c r="IES385" s="39"/>
      <c r="IET385" s="39"/>
      <c r="IEU385" s="39"/>
      <c r="IEV385" s="39"/>
      <c r="IEW385" s="39"/>
      <c r="IEX385" s="39"/>
      <c r="IEY385" s="39"/>
      <c r="IEZ385" s="39"/>
      <c r="IFA385" s="39"/>
      <c r="IFB385" s="39"/>
      <c r="IFC385" s="39"/>
      <c r="IFD385" s="39"/>
      <c r="IFE385" s="39"/>
      <c r="IFF385" s="39"/>
      <c r="IFG385" s="39"/>
      <c r="IFH385" s="39"/>
      <c r="IFI385" s="39"/>
      <c r="IFJ385" s="39"/>
      <c r="IFK385" s="39"/>
      <c r="IFL385" s="39"/>
      <c r="IFM385" s="39"/>
      <c r="IFN385" s="39"/>
      <c r="IFO385" s="39"/>
      <c r="IFP385" s="39"/>
      <c r="IFQ385" s="39"/>
      <c r="IFR385" s="39"/>
      <c r="IFS385" s="39"/>
      <c r="IFT385" s="39"/>
      <c r="IFU385" s="39"/>
      <c r="IFV385" s="39"/>
      <c r="IFW385" s="39"/>
      <c r="IFX385" s="39"/>
      <c r="IFY385" s="39"/>
      <c r="IFZ385" s="39"/>
      <c r="IGA385" s="39"/>
      <c r="IGB385" s="39"/>
      <c r="IGC385" s="39"/>
      <c r="IGD385" s="39"/>
      <c r="IGE385" s="39"/>
      <c r="IGF385" s="39"/>
      <c r="IGG385" s="39"/>
      <c r="IGH385" s="39"/>
      <c r="IGI385" s="39"/>
      <c r="IGJ385" s="39"/>
      <c r="IGK385" s="39"/>
      <c r="IGL385" s="39"/>
      <c r="IGM385" s="39"/>
      <c r="IGN385" s="39"/>
      <c r="IGO385" s="39"/>
      <c r="IGP385" s="39"/>
      <c r="IGQ385" s="39"/>
      <c r="IGR385" s="39"/>
      <c r="IGS385" s="39"/>
      <c r="IGT385" s="39"/>
      <c r="IGU385" s="39"/>
      <c r="IGV385" s="39"/>
      <c r="IGW385" s="39"/>
      <c r="IGX385" s="39"/>
      <c r="IGY385" s="39"/>
      <c r="IGZ385" s="39"/>
      <c r="IHA385" s="39"/>
      <c r="IHB385" s="39"/>
      <c r="IHC385" s="39"/>
      <c r="IHD385" s="39"/>
      <c r="IHE385" s="39"/>
      <c r="IHF385" s="39"/>
      <c r="IHG385" s="39"/>
      <c r="IHH385" s="39"/>
      <c r="IHI385" s="39"/>
      <c r="IHJ385" s="39"/>
      <c r="IHK385" s="39"/>
      <c r="IHL385" s="39"/>
      <c r="IHM385" s="39"/>
      <c r="IHN385" s="39"/>
      <c r="IHO385" s="39"/>
      <c r="IHP385" s="39"/>
      <c r="IHQ385" s="39"/>
      <c r="IHR385" s="39"/>
      <c r="IHS385" s="39"/>
      <c r="IHT385" s="39"/>
      <c r="IHU385" s="39"/>
      <c r="IHV385" s="39"/>
      <c r="IHW385" s="39"/>
      <c r="IHX385" s="39"/>
      <c r="IHY385" s="39"/>
      <c r="IHZ385" s="39"/>
      <c r="IIA385" s="39"/>
      <c r="IIB385" s="39"/>
      <c r="IIC385" s="39"/>
      <c r="IID385" s="39"/>
      <c r="IIE385" s="39"/>
      <c r="IIF385" s="39"/>
      <c r="IIG385" s="39"/>
      <c r="IIH385" s="39"/>
      <c r="III385" s="39"/>
      <c r="IIJ385" s="39"/>
      <c r="IIK385" s="39"/>
      <c r="IIL385" s="39"/>
      <c r="IIM385" s="39"/>
      <c r="IIN385" s="39"/>
      <c r="IIO385" s="39"/>
      <c r="IIP385" s="39"/>
      <c r="IIQ385" s="39"/>
      <c r="IIR385" s="39"/>
      <c r="IIS385" s="39"/>
      <c r="IIT385" s="39"/>
      <c r="IIU385" s="39"/>
      <c r="IIV385" s="39"/>
      <c r="IIW385" s="39"/>
      <c r="IIX385" s="39"/>
      <c r="IIY385" s="39"/>
      <c r="IIZ385" s="39"/>
      <c r="IJA385" s="39"/>
      <c r="IJB385" s="39"/>
      <c r="IJC385" s="39"/>
      <c r="IJD385" s="39"/>
      <c r="IJE385" s="39"/>
      <c r="IJF385" s="39"/>
      <c r="IJG385" s="39"/>
      <c r="IJH385" s="39"/>
      <c r="IJI385" s="39"/>
      <c r="IJJ385" s="39"/>
      <c r="IJK385" s="39"/>
      <c r="IJL385" s="39"/>
      <c r="IJM385" s="39"/>
      <c r="IJN385" s="39"/>
      <c r="IJO385" s="39"/>
      <c r="IJP385" s="39"/>
      <c r="IJQ385" s="39"/>
      <c r="IJR385" s="39"/>
      <c r="IJS385" s="39"/>
      <c r="IJT385" s="39"/>
      <c r="IJU385" s="39"/>
      <c r="IJV385" s="39"/>
      <c r="IJW385" s="39"/>
      <c r="IJX385" s="39"/>
      <c r="IJY385" s="39"/>
      <c r="IJZ385" s="39"/>
      <c r="IKA385" s="39"/>
      <c r="IKB385" s="39"/>
      <c r="IKC385" s="39"/>
      <c r="IKD385" s="39"/>
      <c r="IKE385" s="39"/>
      <c r="IKF385" s="39"/>
      <c r="IKG385" s="39"/>
      <c r="IKH385" s="39"/>
      <c r="IKI385" s="39"/>
      <c r="IKJ385" s="39"/>
      <c r="IKK385" s="39"/>
      <c r="IKL385" s="39"/>
      <c r="IKM385" s="39"/>
      <c r="IKN385" s="39"/>
      <c r="IKO385" s="39"/>
      <c r="IKP385" s="39"/>
      <c r="IKQ385" s="39"/>
      <c r="IKR385" s="39"/>
      <c r="IKS385" s="39"/>
      <c r="IKT385" s="39"/>
      <c r="IKU385" s="39"/>
      <c r="IKV385" s="39"/>
      <c r="IKW385" s="39"/>
      <c r="IKX385" s="39"/>
      <c r="IKY385" s="39"/>
      <c r="IKZ385" s="39"/>
      <c r="ILA385" s="39"/>
      <c r="ILB385" s="39"/>
      <c r="ILC385" s="39"/>
      <c r="ILD385" s="39"/>
      <c r="ILE385" s="39"/>
      <c r="ILF385" s="39"/>
      <c r="ILG385" s="39"/>
      <c r="ILH385" s="39"/>
      <c r="ILI385" s="39"/>
      <c r="ILJ385" s="39"/>
      <c r="ILK385" s="39"/>
      <c r="ILL385" s="39"/>
      <c r="ILM385" s="39"/>
      <c r="ILN385" s="39"/>
      <c r="ILO385" s="39"/>
      <c r="ILP385" s="39"/>
      <c r="ILQ385" s="39"/>
      <c r="ILR385" s="39"/>
      <c r="ILS385" s="39"/>
      <c r="ILT385" s="39"/>
      <c r="ILU385" s="39"/>
      <c r="ILV385" s="39"/>
      <c r="ILW385" s="39"/>
      <c r="ILX385" s="39"/>
      <c r="ILY385" s="39"/>
      <c r="ILZ385" s="39"/>
      <c r="IMA385" s="39"/>
      <c r="IMB385" s="39"/>
      <c r="IMC385" s="39"/>
      <c r="IMD385" s="39"/>
      <c r="IME385" s="39"/>
      <c r="IMF385" s="39"/>
      <c r="IMG385" s="39"/>
      <c r="IMH385" s="39"/>
      <c r="IMI385" s="39"/>
      <c r="IMJ385" s="39"/>
      <c r="IMK385" s="39"/>
      <c r="IML385" s="39"/>
      <c r="IMM385" s="39"/>
      <c r="IMN385" s="39"/>
      <c r="IMO385" s="39"/>
      <c r="IMP385" s="39"/>
      <c r="IMQ385" s="39"/>
      <c r="IMR385" s="39"/>
      <c r="IMS385" s="39"/>
      <c r="IMT385" s="39"/>
      <c r="IMU385" s="39"/>
      <c r="IMV385" s="39"/>
      <c r="IMW385" s="39"/>
      <c r="IMX385" s="39"/>
      <c r="IMY385" s="39"/>
      <c r="IMZ385" s="39"/>
      <c r="INA385" s="39"/>
      <c r="INB385" s="39"/>
      <c r="INC385" s="39"/>
      <c r="IND385" s="39"/>
      <c r="INE385" s="39"/>
      <c r="INF385" s="39"/>
      <c r="ING385" s="39"/>
      <c r="INH385" s="39"/>
      <c r="INI385" s="39"/>
      <c r="INJ385" s="39"/>
      <c r="INK385" s="39"/>
      <c r="INL385" s="39"/>
      <c r="INM385" s="39"/>
      <c r="INN385" s="39"/>
      <c r="INO385" s="39"/>
      <c r="INP385" s="39"/>
      <c r="INQ385" s="39"/>
      <c r="INR385" s="39"/>
      <c r="INS385" s="39"/>
      <c r="INT385" s="39"/>
      <c r="INU385" s="39"/>
      <c r="INV385" s="39"/>
      <c r="INW385" s="39"/>
      <c r="INX385" s="39"/>
      <c r="INY385" s="39"/>
      <c r="INZ385" s="39"/>
      <c r="IOA385" s="39"/>
      <c r="IOB385" s="39"/>
      <c r="IOC385" s="39"/>
      <c r="IOD385" s="39"/>
      <c r="IOE385" s="39"/>
      <c r="IOF385" s="39"/>
      <c r="IOG385" s="39"/>
      <c r="IOH385" s="39"/>
      <c r="IOI385" s="39"/>
      <c r="IOJ385" s="39"/>
      <c r="IOK385" s="39"/>
      <c r="IOL385" s="39"/>
      <c r="IOM385" s="39"/>
      <c r="ION385" s="39"/>
      <c r="IOO385" s="39"/>
      <c r="IOP385" s="39"/>
      <c r="IOQ385" s="39"/>
      <c r="IOR385" s="39"/>
      <c r="IOS385" s="39"/>
      <c r="IOT385" s="39"/>
      <c r="IOU385" s="39"/>
      <c r="IOV385" s="39"/>
      <c r="IOW385" s="39"/>
      <c r="IOX385" s="39"/>
      <c r="IOY385" s="39"/>
      <c r="IOZ385" s="39"/>
      <c r="IPA385" s="39"/>
      <c r="IPB385" s="39"/>
      <c r="IPC385" s="39"/>
      <c r="IPD385" s="39"/>
      <c r="IPE385" s="39"/>
      <c r="IPF385" s="39"/>
      <c r="IPG385" s="39"/>
      <c r="IPH385" s="39"/>
      <c r="IPI385" s="39"/>
      <c r="IPJ385" s="39"/>
      <c r="IPK385" s="39"/>
      <c r="IPL385" s="39"/>
      <c r="IPM385" s="39"/>
      <c r="IPN385" s="39"/>
      <c r="IPO385" s="39"/>
      <c r="IPP385" s="39"/>
      <c r="IPQ385" s="39"/>
      <c r="IPR385" s="39"/>
      <c r="IPS385" s="39"/>
      <c r="IPT385" s="39"/>
      <c r="IPU385" s="39"/>
      <c r="IPV385" s="39"/>
      <c r="IPW385" s="39"/>
      <c r="IPX385" s="39"/>
      <c r="IPY385" s="39"/>
      <c r="IPZ385" s="39"/>
      <c r="IQA385" s="39"/>
      <c r="IQB385" s="39"/>
      <c r="IQC385" s="39"/>
      <c r="IQD385" s="39"/>
      <c r="IQE385" s="39"/>
      <c r="IQF385" s="39"/>
      <c r="IQG385" s="39"/>
      <c r="IQH385" s="39"/>
      <c r="IQI385" s="39"/>
      <c r="IQJ385" s="39"/>
      <c r="IQK385" s="39"/>
      <c r="IQL385" s="39"/>
      <c r="IQM385" s="39"/>
      <c r="IQN385" s="39"/>
      <c r="IQO385" s="39"/>
      <c r="IQP385" s="39"/>
      <c r="IQQ385" s="39"/>
      <c r="IQR385" s="39"/>
      <c r="IQS385" s="39"/>
      <c r="IQT385" s="39"/>
      <c r="IQU385" s="39"/>
      <c r="IQV385" s="39"/>
      <c r="IQW385" s="39"/>
      <c r="IQX385" s="39"/>
      <c r="IQY385" s="39"/>
      <c r="IQZ385" s="39"/>
      <c r="IRA385" s="39"/>
      <c r="IRB385" s="39"/>
      <c r="IRC385" s="39"/>
      <c r="IRD385" s="39"/>
      <c r="IRE385" s="39"/>
      <c r="IRF385" s="39"/>
      <c r="IRG385" s="39"/>
      <c r="IRH385" s="39"/>
      <c r="IRI385" s="39"/>
      <c r="IRJ385" s="39"/>
      <c r="IRK385" s="39"/>
      <c r="IRL385" s="39"/>
      <c r="IRM385" s="39"/>
      <c r="IRN385" s="39"/>
      <c r="IRO385" s="39"/>
      <c r="IRP385" s="39"/>
      <c r="IRQ385" s="39"/>
      <c r="IRR385" s="39"/>
      <c r="IRS385" s="39"/>
      <c r="IRT385" s="39"/>
      <c r="IRU385" s="39"/>
      <c r="IRV385" s="39"/>
      <c r="IRW385" s="39"/>
      <c r="IRX385" s="39"/>
      <c r="IRY385" s="39"/>
      <c r="IRZ385" s="39"/>
      <c r="ISA385" s="39"/>
      <c r="ISB385" s="39"/>
      <c r="ISC385" s="39"/>
      <c r="ISD385" s="39"/>
      <c r="ISE385" s="39"/>
      <c r="ISF385" s="39"/>
      <c r="ISG385" s="39"/>
      <c r="ISH385" s="39"/>
      <c r="ISI385" s="39"/>
      <c r="ISJ385" s="39"/>
      <c r="ISK385" s="39"/>
      <c r="ISL385" s="39"/>
      <c r="ISM385" s="39"/>
      <c r="ISN385" s="39"/>
      <c r="ISO385" s="39"/>
      <c r="ISP385" s="39"/>
      <c r="ISQ385" s="39"/>
      <c r="ISR385" s="39"/>
      <c r="ISS385" s="39"/>
      <c r="IST385" s="39"/>
      <c r="ISU385" s="39"/>
      <c r="ISV385" s="39"/>
      <c r="ISW385" s="39"/>
      <c r="ISX385" s="39"/>
      <c r="ISY385" s="39"/>
      <c r="ISZ385" s="39"/>
      <c r="ITA385" s="39"/>
      <c r="ITB385" s="39"/>
      <c r="ITC385" s="39"/>
      <c r="ITD385" s="39"/>
      <c r="ITE385" s="39"/>
      <c r="ITF385" s="39"/>
      <c r="ITG385" s="39"/>
      <c r="ITH385" s="39"/>
      <c r="ITI385" s="39"/>
      <c r="ITJ385" s="39"/>
      <c r="ITK385" s="39"/>
      <c r="ITL385" s="39"/>
      <c r="ITM385" s="39"/>
      <c r="ITN385" s="39"/>
      <c r="ITO385" s="39"/>
      <c r="ITP385" s="39"/>
      <c r="ITQ385" s="39"/>
      <c r="ITR385" s="39"/>
      <c r="ITS385" s="39"/>
      <c r="ITT385" s="39"/>
      <c r="ITU385" s="39"/>
      <c r="ITV385" s="39"/>
      <c r="ITW385" s="39"/>
      <c r="ITX385" s="39"/>
      <c r="ITY385" s="39"/>
      <c r="ITZ385" s="39"/>
      <c r="IUA385" s="39"/>
      <c r="IUB385" s="39"/>
      <c r="IUC385" s="39"/>
      <c r="IUD385" s="39"/>
      <c r="IUE385" s="39"/>
      <c r="IUF385" s="39"/>
      <c r="IUG385" s="39"/>
      <c r="IUH385" s="39"/>
      <c r="IUI385" s="39"/>
      <c r="IUJ385" s="39"/>
      <c r="IUK385" s="39"/>
      <c r="IUL385" s="39"/>
      <c r="IUM385" s="39"/>
      <c r="IUN385" s="39"/>
      <c r="IUO385" s="39"/>
      <c r="IUP385" s="39"/>
      <c r="IUQ385" s="39"/>
      <c r="IUR385" s="39"/>
      <c r="IUS385" s="39"/>
      <c r="IUT385" s="39"/>
      <c r="IUU385" s="39"/>
      <c r="IUV385" s="39"/>
      <c r="IUW385" s="39"/>
      <c r="IUX385" s="39"/>
      <c r="IUY385" s="39"/>
      <c r="IUZ385" s="39"/>
      <c r="IVA385" s="39"/>
      <c r="IVB385" s="39"/>
      <c r="IVC385" s="39"/>
      <c r="IVD385" s="39"/>
      <c r="IVE385" s="39"/>
      <c r="IVF385" s="39"/>
      <c r="IVG385" s="39"/>
      <c r="IVH385" s="39"/>
      <c r="IVI385" s="39"/>
      <c r="IVJ385" s="39"/>
      <c r="IVK385" s="39"/>
      <c r="IVL385" s="39"/>
      <c r="IVM385" s="39"/>
      <c r="IVN385" s="39"/>
      <c r="IVO385" s="39"/>
      <c r="IVP385" s="39"/>
      <c r="IVQ385" s="39"/>
      <c r="IVR385" s="39"/>
      <c r="IVS385" s="39"/>
      <c r="IVT385" s="39"/>
      <c r="IVU385" s="39"/>
      <c r="IVV385" s="39"/>
      <c r="IVW385" s="39"/>
      <c r="IVX385" s="39"/>
      <c r="IVY385" s="39"/>
      <c r="IVZ385" s="39"/>
      <c r="IWA385" s="39"/>
      <c r="IWB385" s="39"/>
      <c r="IWC385" s="39"/>
      <c r="IWD385" s="39"/>
      <c r="IWE385" s="39"/>
      <c r="IWF385" s="39"/>
      <c r="IWG385" s="39"/>
      <c r="IWH385" s="39"/>
      <c r="IWI385" s="39"/>
      <c r="IWJ385" s="39"/>
      <c r="IWK385" s="39"/>
      <c r="IWL385" s="39"/>
      <c r="IWM385" s="39"/>
      <c r="IWN385" s="39"/>
      <c r="IWO385" s="39"/>
      <c r="IWP385" s="39"/>
      <c r="IWQ385" s="39"/>
      <c r="IWR385" s="39"/>
      <c r="IWS385" s="39"/>
      <c r="IWT385" s="39"/>
      <c r="IWU385" s="39"/>
      <c r="IWV385" s="39"/>
      <c r="IWW385" s="39"/>
      <c r="IWX385" s="39"/>
      <c r="IWY385" s="39"/>
      <c r="IWZ385" s="39"/>
      <c r="IXA385" s="39"/>
      <c r="IXB385" s="39"/>
      <c r="IXC385" s="39"/>
      <c r="IXD385" s="39"/>
      <c r="IXE385" s="39"/>
      <c r="IXF385" s="39"/>
      <c r="IXG385" s="39"/>
      <c r="IXH385" s="39"/>
      <c r="IXI385" s="39"/>
      <c r="IXJ385" s="39"/>
      <c r="IXK385" s="39"/>
      <c r="IXL385" s="39"/>
      <c r="IXM385" s="39"/>
      <c r="IXN385" s="39"/>
      <c r="IXO385" s="39"/>
      <c r="IXP385" s="39"/>
      <c r="IXQ385" s="39"/>
      <c r="IXR385" s="39"/>
      <c r="IXS385" s="39"/>
      <c r="IXT385" s="39"/>
      <c r="IXU385" s="39"/>
      <c r="IXV385" s="39"/>
      <c r="IXW385" s="39"/>
      <c r="IXX385" s="39"/>
      <c r="IXY385" s="39"/>
      <c r="IXZ385" s="39"/>
      <c r="IYA385" s="39"/>
      <c r="IYB385" s="39"/>
      <c r="IYC385" s="39"/>
      <c r="IYD385" s="39"/>
      <c r="IYE385" s="39"/>
      <c r="IYF385" s="39"/>
      <c r="IYG385" s="39"/>
      <c r="IYH385" s="39"/>
      <c r="IYI385" s="39"/>
      <c r="IYJ385" s="39"/>
      <c r="IYK385" s="39"/>
      <c r="IYL385" s="39"/>
      <c r="IYM385" s="39"/>
      <c r="IYN385" s="39"/>
      <c r="IYO385" s="39"/>
      <c r="IYP385" s="39"/>
      <c r="IYQ385" s="39"/>
      <c r="IYR385" s="39"/>
      <c r="IYS385" s="39"/>
      <c r="IYT385" s="39"/>
      <c r="IYU385" s="39"/>
      <c r="IYV385" s="39"/>
      <c r="IYW385" s="39"/>
      <c r="IYX385" s="39"/>
      <c r="IYY385" s="39"/>
      <c r="IYZ385" s="39"/>
      <c r="IZA385" s="39"/>
      <c r="IZB385" s="39"/>
      <c r="IZC385" s="39"/>
      <c r="IZD385" s="39"/>
      <c r="IZE385" s="39"/>
      <c r="IZF385" s="39"/>
      <c r="IZG385" s="39"/>
      <c r="IZH385" s="39"/>
      <c r="IZI385" s="39"/>
      <c r="IZJ385" s="39"/>
      <c r="IZK385" s="39"/>
      <c r="IZL385" s="39"/>
      <c r="IZM385" s="39"/>
      <c r="IZN385" s="39"/>
      <c r="IZO385" s="39"/>
      <c r="IZP385" s="39"/>
      <c r="IZQ385" s="39"/>
      <c r="IZR385" s="39"/>
      <c r="IZS385" s="39"/>
      <c r="IZT385" s="39"/>
      <c r="IZU385" s="39"/>
      <c r="IZV385" s="39"/>
      <c r="IZW385" s="39"/>
      <c r="IZX385" s="39"/>
      <c r="IZY385" s="39"/>
      <c r="IZZ385" s="39"/>
      <c r="JAA385" s="39"/>
      <c r="JAB385" s="39"/>
      <c r="JAC385" s="39"/>
      <c r="JAD385" s="39"/>
      <c r="JAE385" s="39"/>
      <c r="JAF385" s="39"/>
      <c r="JAG385" s="39"/>
      <c r="JAH385" s="39"/>
      <c r="JAI385" s="39"/>
      <c r="JAJ385" s="39"/>
      <c r="JAK385" s="39"/>
      <c r="JAL385" s="39"/>
      <c r="JAM385" s="39"/>
      <c r="JAN385" s="39"/>
      <c r="JAO385" s="39"/>
      <c r="JAP385" s="39"/>
      <c r="JAQ385" s="39"/>
      <c r="JAR385" s="39"/>
      <c r="JAS385" s="39"/>
      <c r="JAT385" s="39"/>
      <c r="JAU385" s="39"/>
      <c r="JAV385" s="39"/>
      <c r="JAW385" s="39"/>
      <c r="JAX385" s="39"/>
      <c r="JAY385" s="39"/>
      <c r="JAZ385" s="39"/>
      <c r="JBA385" s="39"/>
      <c r="JBB385" s="39"/>
      <c r="JBC385" s="39"/>
      <c r="JBD385" s="39"/>
      <c r="JBE385" s="39"/>
      <c r="JBF385" s="39"/>
      <c r="JBG385" s="39"/>
      <c r="JBH385" s="39"/>
      <c r="JBI385" s="39"/>
      <c r="JBJ385" s="39"/>
      <c r="JBK385" s="39"/>
      <c r="JBL385" s="39"/>
      <c r="JBM385" s="39"/>
      <c r="JBN385" s="39"/>
      <c r="JBO385" s="39"/>
      <c r="JBP385" s="39"/>
      <c r="JBQ385" s="39"/>
      <c r="JBR385" s="39"/>
      <c r="JBS385" s="39"/>
      <c r="JBT385" s="39"/>
      <c r="JBU385" s="39"/>
      <c r="JBV385" s="39"/>
      <c r="JBW385" s="39"/>
      <c r="JBX385" s="39"/>
      <c r="JBY385" s="39"/>
      <c r="JBZ385" s="39"/>
      <c r="JCA385" s="39"/>
      <c r="JCB385" s="39"/>
      <c r="JCC385" s="39"/>
      <c r="JCD385" s="39"/>
      <c r="JCE385" s="39"/>
      <c r="JCF385" s="39"/>
      <c r="JCG385" s="39"/>
      <c r="JCH385" s="39"/>
      <c r="JCI385" s="39"/>
      <c r="JCJ385" s="39"/>
      <c r="JCK385" s="39"/>
      <c r="JCL385" s="39"/>
      <c r="JCM385" s="39"/>
      <c r="JCN385" s="39"/>
      <c r="JCO385" s="39"/>
      <c r="JCP385" s="39"/>
      <c r="JCQ385" s="39"/>
      <c r="JCR385" s="39"/>
      <c r="JCS385" s="39"/>
      <c r="JCT385" s="39"/>
      <c r="JCU385" s="39"/>
      <c r="JCV385" s="39"/>
      <c r="JCW385" s="39"/>
      <c r="JCX385" s="39"/>
      <c r="JCY385" s="39"/>
      <c r="JCZ385" s="39"/>
      <c r="JDA385" s="39"/>
      <c r="JDB385" s="39"/>
      <c r="JDC385" s="39"/>
      <c r="JDD385" s="39"/>
      <c r="JDE385" s="39"/>
      <c r="JDF385" s="39"/>
      <c r="JDG385" s="39"/>
      <c r="JDH385" s="39"/>
      <c r="JDI385" s="39"/>
      <c r="JDJ385" s="39"/>
      <c r="JDK385" s="39"/>
      <c r="JDL385" s="39"/>
      <c r="JDM385" s="39"/>
      <c r="JDN385" s="39"/>
      <c r="JDO385" s="39"/>
      <c r="JDP385" s="39"/>
      <c r="JDQ385" s="39"/>
      <c r="JDR385" s="39"/>
      <c r="JDS385" s="39"/>
      <c r="JDT385" s="39"/>
      <c r="JDU385" s="39"/>
      <c r="JDV385" s="39"/>
      <c r="JDW385" s="39"/>
      <c r="JDX385" s="39"/>
      <c r="JDY385" s="39"/>
      <c r="JDZ385" s="39"/>
      <c r="JEA385" s="39"/>
      <c r="JEB385" s="39"/>
      <c r="JEC385" s="39"/>
      <c r="JED385" s="39"/>
      <c r="JEE385" s="39"/>
      <c r="JEF385" s="39"/>
      <c r="JEG385" s="39"/>
      <c r="JEH385" s="39"/>
      <c r="JEI385" s="39"/>
      <c r="JEJ385" s="39"/>
      <c r="JEK385" s="39"/>
      <c r="JEL385" s="39"/>
      <c r="JEM385" s="39"/>
      <c r="JEN385" s="39"/>
      <c r="JEO385" s="39"/>
      <c r="JEP385" s="39"/>
      <c r="JEQ385" s="39"/>
      <c r="JER385" s="39"/>
      <c r="JES385" s="39"/>
      <c r="JET385" s="39"/>
      <c r="JEU385" s="39"/>
      <c r="JEV385" s="39"/>
      <c r="JEW385" s="39"/>
      <c r="JEX385" s="39"/>
      <c r="JEY385" s="39"/>
      <c r="JEZ385" s="39"/>
      <c r="JFA385" s="39"/>
      <c r="JFB385" s="39"/>
      <c r="JFC385" s="39"/>
      <c r="JFD385" s="39"/>
      <c r="JFE385" s="39"/>
      <c r="JFF385" s="39"/>
      <c r="JFG385" s="39"/>
      <c r="JFH385" s="39"/>
      <c r="JFI385" s="39"/>
      <c r="JFJ385" s="39"/>
      <c r="JFK385" s="39"/>
      <c r="JFL385" s="39"/>
      <c r="JFM385" s="39"/>
      <c r="JFN385" s="39"/>
      <c r="JFO385" s="39"/>
      <c r="JFP385" s="39"/>
      <c r="JFQ385" s="39"/>
      <c r="JFR385" s="39"/>
      <c r="JFS385" s="39"/>
      <c r="JFT385" s="39"/>
      <c r="JFU385" s="39"/>
      <c r="JFV385" s="39"/>
      <c r="JFW385" s="39"/>
      <c r="JFX385" s="39"/>
      <c r="JFY385" s="39"/>
      <c r="JFZ385" s="39"/>
      <c r="JGA385" s="39"/>
      <c r="JGB385" s="39"/>
      <c r="JGC385" s="39"/>
      <c r="JGD385" s="39"/>
      <c r="JGE385" s="39"/>
      <c r="JGF385" s="39"/>
      <c r="JGG385" s="39"/>
      <c r="JGH385" s="39"/>
      <c r="JGI385" s="39"/>
      <c r="JGJ385" s="39"/>
      <c r="JGK385" s="39"/>
      <c r="JGL385" s="39"/>
      <c r="JGM385" s="39"/>
      <c r="JGN385" s="39"/>
      <c r="JGO385" s="39"/>
      <c r="JGP385" s="39"/>
      <c r="JGQ385" s="39"/>
      <c r="JGR385" s="39"/>
      <c r="JGS385" s="39"/>
      <c r="JGT385" s="39"/>
      <c r="JGU385" s="39"/>
      <c r="JGV385" s="39"/>
      <c r="JGW385" s="39"/>
      <c r="JGX385" s="39"/>
      <c r="JGY385" s="39"/>
      <c r="JGZ385" s="39"/>
      <c r="JHA385" s="39"/>
      <c r="JHB385" s="39"/>
      <c r="JHC385" s="39"/>
      <c r="JHD385" s="39"/>
      <c r="JHE385" s="39"/>
      <c r="JHF385" s="39"/>
      <c r="JHG385" s="39"/>
      <c r="JHH385" s="39"/>
      <c r="JHI385" s="39"/>
      <c r="JHJ385" s="39"/>
      <c r="JHK385" s="39"/>
      <c r="JHL385" s="39"/>
      <c r="JHM385" s="39"/>
      <c r="JHN385" s="39"/>
      <c r="JHO385" s="39"/>
      <c r="JHP385" s="39"/>
      <c r="JHQ385" s="39"/>
      <c r="JHR385" s="39"/>
      <c r="JHS385" s="39"/>
      <c r="JHT385" s="39"/>
      <c r="JHU385" s="39"/>
      <c r="JHV385" s="39"/>
      <c r="JHW385" s="39"/>
      <c r="JHX385" s="39"/>
      <c r="JHY385" s="39"/>
      <c r="JHZ385" s="39"/>
      <c r="JIA385" s="39"/>
      <c r="JIB385" s="39"/>
      <c r="JIC385" s="39"/>
      <c r="JID385" s="39"/>
      <c r="JIE385" s="39"/>
      <c r="JIF385" s="39"/>
      <c r="JIG385" s="39"/>
      <c r="JIH385" s="39"/>
      <c r="JII385" s="39"/>
      <c r="JIJ385" s="39"/>
      <c r="JIK385" s="39"/>
      <c r="JIL385" s="39"/>
      <c r="JIM385" s="39"/>
      <c r="JIN385" s="39"/>
      <c r="JIO385" s="39"/>
      <c r="JIP385" s="39"/>
      <c r="JIQ385" s="39"/>
      <c r="JIR385" s="39"/>
      <c r="JIS385" s="39"/>
      <c r="JIT385" s="39"/>
      <c r="JIU385" s="39"/>
      <c r="JIV385" s="39"/>
      <c r="JIW385" s="39"/>
      <c r="JIX385" s="39"/>
      <c r="JIY385" s="39"/>
      <c r="JIZ385" s="39"/>
      <c r="JJA385" s="39"/>
      <c r="JJB385" s="39"/>
      <c r="JJC385" s="39"/>
      <c r="JJD385" s="39"/>
      <c r="JJE385" s="39"/>
      <c r="JJF385" s="39"/>
      <c r="JJG385" s="39"/>
      <c r="JJH385" s="39"/>
      <c r="JJI385" s="39"/>
      <c r="JJJ385" s="39"/>
      <c r="JJK385" s="39"/>
      <c r="JJL385" s="39"/>
      <c r="JJM385" s="39"/>
      <c r="JJN385" s="39"/>
      <c r="JJO385" s="39"/>
      <c r="JJP385" s="39"/>
      <c r="JJQ385" s="39"/>
      <c r="JJR385" s="39"/>
      <c r="JJS385" s="39"/>
      <c r="JJT385" s="39"/>
      <c r="JJU385" s="39"/>
      <c r="JJV385" s="39"/>
      <c r="JJW385" s="39"/>
      <c r="JJX385" s="39"/>
      <c r="JJY385" s="39"/>
      <c r="JJZ385" s="39"/>
      <c r="JKA385" s="39"/>
      <c r="JKB385" s="39"/>
      <c r="JKC385" s="39"/>
      <c r="JKD385" s="39"/>
      <c r="JKE385" s="39"/>
      <c r="JKF385" s="39"/>
      <c r="JKG385" s="39"/>
      <c r="JKH385" s="39"/>
      <c r="JKI385" s="39"/>
      <c r="JKJ385" s="39"/>
      <c r="JKK385" s="39"/>
      <c r="JKL385" s="39"/>
      <c r="JKM385" s="39"/>
      <c r="JKN385" s="39"/>
      <c r="JKO385" s="39"/>
      <c r="JKP385" s="39"/>
      <c r="JKQ385" s="39"/>
      <c r="JKR385" s="39"/>
      <c r="JKS385" s="39"/>
      <c r="JKT385" s="39"/>
      <c r="JKU385" s="39"/>
      <c r="JKV385" s="39"/>
      <c r="JKW385" s="39"/>
      <c r="JKX385" s="39"/>
      <c r="JKY385" s="39"/>
      <c r="JKZ385" s="39"/>
      <c r="JLA385" s="39"/>
      <c r="JLB385" s="39"/>
      <c r="JLC385" s="39"/>
      <c r="JLD385" s="39"/>
      <c r="JLE385" s="39"/>
      <c r="JLF385" s="39"/>
      <c r="JLG385" s="39"/>
      <c r="JLH385" s="39"/>
      <c r="JLI385" s="39"/>
      <c r="JLJ385" s="39"/>
      <c r="JLK385" s="39"/>
      <c r="JLL385" s="39"/>
      <c r="JLM385" s="39"/>
      <c r="JLN385" s="39"/>
      <c r="JLO385" s="39"/>
      <c r="JLP385" s="39"/>
      <c r="JLQ385" s="39"/>
      <c r="JLR385" s="39"/>
      <c r="JLS385" s="39"/>
      <c r="JLT385" s="39"/>
      <c r="JLU385" s="39"/>
      <c r="JLV385" s="39"/>
      <c r="JLW385" s="39"/>
      <c r="JLX385" s="39"/>
      <c r="JLY385" s="39"/>
      <c r="JLZ385" s="39"/>
      <c r="JMA385" s="39"/>
      <c r="JMB385" s="39"/>
      <c r="JMC385" s="39"/>
      <c r="JMD385" s="39"/>
      <c r="JME385" s="39"/>
      <c r="JMF385" s="39"/>
      <c r="JMG385" s="39"/>
      <c r="JMH385" s="39"/>
      <c r="JMI385" s="39"/>
      <c r="JMJ385" s="39"/>
      <c r="JMK385" s="39"/>
      <c r="JML385" s="39"/>
      <c r="JMM385" s="39"/>
      <c r="JMN385" s="39"/>
      <c r="JMO385" s="39"/>
      <c r="JMP385" s="39"/>
      <c r="JMQ385" s="39"/>
      <c r="JMR385" s="39"/>
      <c r="JMS385" s="39"/>
      <c r="JMT385" s="39"/>
      <c r="JMU385" s="39"/>
      <c r="JMV385" s="39"/>
      <c r="JMW385" s="39"/>
      <c r="JMX385" s="39"/>
      <c r="JMY385" s="39"/>
      <c r="JMZ385" s="39"/>
      <c r="JNA385" s="39"/>
      <c r="JNB385" s="39"/>
      <c r="JNC385" s="39"/>
      <c r="JND385" s="39"/>
      <c r="JNE385" s="39"/>
      <c r="JNF385" s="39"/>
      <c r="JNG385" s="39"/>
      <c r="JNH385" s="39"/>
      <c r="JNI385" s="39"/>
      <c r="JNJ385" s="39"/>
      <c r="JNK385" s="39"/>
      <c r="JNL385" s="39"/>
      <c r="JNM385" s="39"/>
      <c r="JNN385" s="39"/>
      <c r="JNO385" s="39"/>
      <c r="JNP385" s="39"/>
      <c r="JNQ385" s="39"/>
      <c r="JNR385" s="39"/>
      <c r="JNS385" s="39"/>
      <c r="JNT385" s="39"/>
      <c r="JNU385" s="39"/>
      <c r="JNV385" s="39"/>
      <c r="JNW385" s="39"/>
      <c r="JNX385" s="39"/>
      <c r="JNY385" s="39"/>
      <c r="JNZ385" s="39"/>
      <c r="JOA385" s="39"/>
      <c r="JOB385" s="39"/>
      <c r="JOC385" s="39"/>
      <c r="JOD385" s="39"/>
      <c r="JOE385" s="39"/>
      <c r="JOF385" s="39"/>
      <c r="JOG385" s="39"/>
      <c r="JOH385" s="39"/>
      <c r="JOI385" s="39"/>
      <c r="JOJ385" s="39"/>
      <c r="JOK385" s="39"/>
      <c r="JOL385" s="39"/>
      <c r="JOM385" s="39"/>
      <c r="JON385" s="39"/>
      <c r="JOO385" s="39"/>
      <c r="JOP385" s="39"/>
      <c r="JOQ385" s="39"/>
      <c r="JOR385" s="39"/>
      <c r="JOS385" s="39"/>
      <c r="JOT385" s="39"/>
      <c r="JOU385" s="39"/>
      <c r="JOV385" s="39"/>
      <c r="JOW385" s="39"/>
      <c r="JOX385" s="39"/>
      <c r="JOY385" s="39"/>
      <c r="JOZ385" s="39"/>
      <c r="JPA385" s="39"/>
      <c r="JPB385" s="39"/>
      <c r="JPC385" s="39"/>
      <c r="JPD385" s="39"/>
      <c r="JPE385" s="39"/>
      <c r="JPF385" s="39"/>
      <c r="JPG385" s="39"/>
      <c r="JPH385" s="39"/>
      <c r="JPI385" s="39"/>
      <c r="JPJ385" s="39"/>
      <c r="JPK385" s="39"/>
      <c r="JPL385" s="39"/>
      <c r="JPM385" s="39"/>
      <c r="JPN385" s="39"/>
      <c r="JPO385" s="39"/>
      <c r="JPP385" s="39"/>
      <c r="JPQ385" s="39"/>
      <c r="JPR385" s="39"/>
      <c r="JPS385" s="39"/>
      <c r="JPT385" s="39"/>
      <c r="JPU385" s="39"/>
      <c r="JPV385" s="39"/>
      <c r="JPW385" s="39"/>
      <c r="JPX385" s="39"/>
      <c r="JPY385" s="39"/>
      <c r="JPZ385" s="39"/>
      <c r="JQA385" s="39"/>
      <c r="JQB385" s="39"/>
      <c r="JQC385" s="39"/>
      <c r="JQD385" s="39"/>
      <c r="JQE385" s="39"/>
      <c r="JQF385" s="39"/>
      <c r="JQG385" s="39"/>
      <c r="JQH385" s="39"/>
      <c r="JQI385" s="39"/>
      <c r="JQJ385" s="39"/>
      <c r="JQK385" s="39"/>
      <c r="JQL385" s="39"/>
      <c r="JQM385" s="39"/>
      <c r="JQN385" s="39"/>
      <c r="JQO385" s="39"/>
      <c r="JQP385" s="39"/>
      <c r="JQQ385" s="39"/>
      <c r="JQR385" s="39"/>
      <c r="JQS385" s="39"/>
      <c r="JQT385" s="39"/>
      <c r="JQU385" s="39"/>
      <c r="JQV385" s="39"/>
      <c r="JQW385" s="39"/>
      <c r="JQX385" s="39"/>
      <c r="JQY385" s="39"/>
      <c r="JQZ385" s="39"/>
      <c r="JRA385" s="39"/>
      <c r="JRB385" s="39"/>
      <c r="JRC385" s="39"/>
      <c r="JRD385" s="39"/>
      <c r="JRE385" s="39"/>
      <c r="JRF385" s="39"/>
      <c r="JRG385" s="39"/>
      <c r="JRH385" s="39"/>
      <c r="JRI385" s="39"/>
      <c r="JRJ385" s="39"/>
      <c r="JRK385" s="39"/>
      <c r="JRL385" s="39"/>
      <c r="JRM385" s="39"/>
      <c r="JRN385" s="39"/>
      <c r="JRO385" s="39"/>
      <c r="JRP385" s="39"/>
      <c r="JRQ385" s="39"/>
      <c r="JRR385" s="39"/>
      <c r="JRS385" s="39"/>
      <c r="JRT385" s="39"/>
      <c r="JRU385" s="39"/>
      <c r="JRV385" s="39"/>
      <c r="JRW385" s="39"/>
      <c r="JRX385" s="39"/>
      <c r="JRY385" s="39"/>
      <c r="JRZ385" s="39"/>
      <c r="JSA385" s="39"/>
      <c r="JSB385" s="39"/>
      <c r="JSC385" s="39"/>
      <c r="JSD385" s="39"/>
      <c r="JSE385" s="39"/>
      <c r="JSF385" s="39"/>
      <c r="JSG385" s="39"/>
      <c r="JSH385" s="39"/>
      <c r="JSI385" s="39"/>
      <c r="JSJ385" s="39"/>
      <c r="JSK385" s="39"/>
      <c r="JSL385" s="39"/>
      <c r="JSM385" s="39"/>
      <c r="JSN385" s="39"/>
      <c r="JSO385" s="39"/>
      <c r="JSP385" s="39"/>
      <c r="JSQ385" s="39"/>
      <c r="JSR385" s="39"/>
      <c r="JSS385" s="39"/>
      <c r="JST385" s="39"/>
      <c r="JSU385" s="39"/>
      <c r="JSV385" s="39"/>
      <c r="JSW385" s="39"/>
      <c r="JSX385" s="39"/>
      <c r="JSY385" s="39"/>
      <c r="JSZ385" s="39"/>
      <c r="JTA385" s="39"/>
      <c r="JTB385" s="39"/>
      <c r="JTC385" s="39"/>
      <c r="JTD385" s="39"/>
      <c r="JTE385" s="39"/>
      <c r="JTF385" s="39"/>
      <c r="JTG385" s="39"/>
      <c r="JTH385" s="39"/>
      <c r="JTI385" s="39"/>
      <c r="JTJ385" s="39"/>
      <c r="JTK385" s="39"/>
      <c r="JTL385" s="39"/>
      <c r="JTM385" s="39"/>
      <c r="JTN385" s="39"/>
      <c r="JTO385" s="39"/>
      <c r="JTP385" s="39"/>
      <c r="JTQ385" s="39"/>
      <c r="JTR385" s="39"/>
      <c r="JTS385" s="39"/>
      <c r="JTT385" s="39"/>
      <c r="JTU385" s="39"/>
      <c r="JTV385" s="39"/>
      <c r="JTW385" s="39"/>
      <c r="JTX385" s="39"/>
      <c r="JTY385" s="39"/>
      <c r="JTZ385" s="39"/>
      <c r="JUA385" s="39"/>
      <c r="JUB385" s="39"/>
      <c r="JUC385" s="39"/>
      <c r="JUD385" s="39"/>
      <c r="JUE385" s="39"/>
      <c r="JUF385" s="39"/>
      <c r="JUG385" s="39"/>
      <c r="JUH385" s="39"/>
      <c r="JUI385" s="39"/>
      <c r="JUJ385" s="39"/>
      <c r="JUK385" s="39"/>
      <c r="JUL385" s="39"/>
      <c r="JUM385" s="39"/>
      <c r="JUN385" s="39"/>
      <c r="JUO385" s="39"/>
      <c r="JUP385" s="39"/>
      <c r="JUQ385" s="39"/>
      <c r="JUR385" s="39"/>
      <c r="JUS385" s="39"/>
      <c r="JUT385" s="39"/>
      <c r="JUU385" s="39"/>
      <c r="JUV385" s="39"/>
      <c r="JUW385" s="39"/>
      <c r="JUX385" s="39"/>
      <c r="JUY385" s="39"/>
      <c r="JUZ385" s="39"/>
      <c r="JVA385" s="39"/>
      <c r="JVB385" s="39"/>
      <c r="JVC385" s="39"/>
      <c r="JVD385" s="39"/>
      <c r="JVE385" s="39"/>
      <c r="JVF385" s="39"/>
      <c r="JVG385" s="39"/>
      <c r="JVH385" s="39"/>
      <c r="JVI385" s="39"/>
      <c r="JVJ385" s="39"/>
      <c r="JVK385" s="39"/>
      <c r="JVL385" s="39"/>
      <c r="JVM385" s="39"/>
      <c r="JVN385" s="39"/>
      <c r="JVO385" s="39"/>
      <c r="JVP385" s="39"/>
      <c r="JVQ385" s="39"/>
      <c r="JVR385" s="39"/>
      <c r="JVS385" s="39"/>
      <c r="JVT385" s="39"/>
      <c r="JVU385" s="39"/>
      <c r="JVV385" s="39"/>
      <c r="JVW385" s="39"/>
      <c r="JVX385" s="39"/>
      <c r="JVY385" s="39"/>
      <c r="JVZ385" s="39"/>
      <c r="JWA385" s="39"/>
      <c r="JWB385" s="39"/>
      <c r="JWC385" s="39"/>
      <c r="JWD385" s="39"/>
      <c r="JWE385" s="39"/>
      <c r="JWF385" s="39"/>
      <c r="JWG385" s="39"/>
      <c r="JWH385" s="39"/>
      <c r="JWI385" s="39"/>
      <c r="JWJ385" s="39"/>
      <c r="JWK385" s="39"/>
      <c r="JWL385" s="39"/>
      <c r="JWM385" s="39"/>
      <c r="JWN385" s="39"/>
      <c r="JWO385" s="39"/>
      <c r="JWP385" s="39"/>
      <c r="JWQ385" s="39"/>
      <c r="JWR385" s="39"/>
      <c r="JWS385" s="39"/>
      <c r="JWT385" s="39"/>
      <c r="JWU385" s="39"/>
      <c r="JWV385" s="39"/>
      <c r="JWW385" s="39"/>
      <c r="JWX385" s="39"/>
      <c r="JWY385" s="39"/>
      <c r="JWZ385" s="39"/>
      <c r="JXA385" s="39"/>
      <c r="JXB385" s="39"/>
      <c r="JXC385" s="39"/>
      <c r="JXD385" s="39"/>
      <c r="JXE385" s="39"/>
      <c r="JXF385" s="39"/>
      <c r="JXG385" s="39"/>
      <c r="JXH385" s="39"/>
      <c r="JXI385" s="39"/>
      <c r="JXJ385" s="39"/>
      <c r="JXK385" s="39"/>
      <c r="JXL385" s="39"/>
      <c r="JXM385" s="39"/>
      <c r="JXN385" s="39"/>
      <c r="JXO385" s="39"/>
      <c r="JXP385" s="39"/>
      <c r="JXQ385" s="39"/>
      <c r="JXR385" s="39"/>
      <c r="JXS385" s="39"/>
      <c r="JXT385" s="39"/>
      <c r="JXU385" s="39"/>
      <c r="JXV385" s="39"/>
      <c r="JXW385" s="39"/>
      <c r="JXX385" s="39"/>
      <c r="JXY385" s="39"/>
      <c r="JXZ385" s="39"/>
      <c r="JYA385" s="39"/>
      <c r="JYB385" s="39"/>
      <c r="JYC385" s="39"/>
      <c r="JYD385" s="39"/>
      <c r="JYE385" s="39"/>
      <c r="JYF385" s="39"/>
      <c r="JYG385" s="39"/>
      <c r="JYH385" s="39"/>
      <c r="JYI385" s="39"/>
      <c r="JYJ385" s="39"/>
      <c r="JYK385" s="39"/>
      <c r="JYL385" s="39"/>
      <c r="JYM385" s="39"/>
      <c r="JYN385" s="39"/>
      <c r="JYO385" s="39"/>
      <c r="JYP385" s="39"/>
      <c r="JYQ385" s="39"/>
      <c r="JYR385" s="39"/>
      <c r="JYS385" s="39"/>
      <c r="JYT385" s="39"/>
      <c r="JYU385" s="39"/>
      <c r="JYV385" s="39"/>
      <c r="JYW385" s="39"/>
      <c r="JYX385" s="39"/>
      <c r="JYY385" s="39"/>
      <c r="JYZ385" s="39"/>
      <c r="JZA385" s="39"/>
      <c r="JZB385" s="39"/>
      <c r="JZC385" s="39"/>
      <c r="JZD385" s="39"/>
      <c r="JZE385" s="39"/>
      <c r="JZF385" s="39"/>
      <c r="JZG385" s="39"/>
      <c r="JZH385" s="39"/>
      <c r="JZI385" s="39"/>
      <c r="JZJ385" s="39"/>
      <c r="JZK385" s="39"/>
      <c r="JZL385" s="39"/>
      <c r="JZM385" s="39"/>
      <c r="JZN385" s="39"/>
      <c r="JZO385" s="39"/>
      <c r="JZP385" s="39"/>
      <c r="JZQ385" s="39"/>
      <c r="JZR385" s="39"/>
      <c r="JZS385" s="39"/>
      <c r="JZT385" s="39"/>
      <c r="JZU385" s="39"/>
      <c r="JZV385" s="39"/>
      <c r="JZW385" s="39"/>
      <c r="JZX385" s="39"/>
      <c r="JZY385" s="39"/>
      <c r="JZZ385" s="39"/>
      <c r="KAA385" s="39"/>
      <c r="KAB385" s="39"/>
      <c r="KAC385" s="39"/>
      <c r="KAD385" s="39"/>
      <c r="KAE385" s="39"/>
      <c r="KAF385" s="39"/>
      <c r="KAG385" s="39"/>
      <c r="KAH385" s="39"/>
      <c r="KAI385" s="39"/>
      <c r="KAJ385" s="39"/>
      <c r="KAK385" s="39"/>
      <c r="KAL385" s="39"/>
      <c r="KAM385" s="39"/>
      <c r="KAN385" s="39"/>
      <c r="KAO385" s="39"/>
      <c r="KAP385" s="39"/>
      <c r="KAQ385" s="39"/>
      <c r="KAR385" s="39"/>
      <c r="KAS385" s="39"/>
      <c r="KAT385" s="39"/>
      <c r="KAU385" s="39"/>
      <c r="KAV385" s="39"/>
      <c r="KAW385" s="39"/>
      <c r="KAX385" s="39"/>
      <c r="KAY385" s="39"/>
      <c r="KAZ385" s="39"/>
      <c r="KBA385" s="39"/>
      <c r="KBB385" s="39"/>
      <c r="KBC385" s="39"/>
      <c r="KBD385" s="39"/>
      <c r="KBE385" s="39"/>
      <c r="KBF385" s="39"/>
      <c r="KBG385" s="39"/>
      <c r="KBH385" s="39"/>
      <c r="KBI385" s="39"/>
      <c r="KBJ385" s="39"/>
      <c r="KBK385" s="39"/>
      <c r="KBL385" s="39"/>
      <c r="KBM385" s="39"/>
      <c r="KBN385" s="39"/>
      <c r="KBO385" s="39"/>
      <c r="KBP385" s="39"/>
      <c r="KBQ385" s="39"/>
      <c r="KBR385" s="39"/>
      <c r="KBS385" s="39"/>
      <c r="KBT385" s="39"/>
      <c r="KBU385" s="39"/>
      <c r="KBV385" s="39"/>
      <c r="KBW385" s="39"/>
      <c r="KBX385" s="39"/>
      <c r="KBY385" s="39"/>
      <c r="KBZ385" s="39"/>
      <c r="KCA385" s="39"/>
      <c r="KCB385" s="39"/>
      <c r="KCC385" s="39"/>
      <c r="KCD385" s="39"/>
      <c r="KCE385" s="39"/>
      <c r="KCF385" s="39"/>
      <c r="KCG385" s="39"/>
      <c r="KCH385" s="39"/>
      <c r="KCI385" s="39"/>
      <c r="KCJ385" s="39"/>
      <c r="KCK385" s="39"/>
      <c r="KCL385" s="39"/>
      <c r="KCM385" s="39"/>
      <c r="KCN385" s="39"/>
      <c r="KCO385" s="39"/>
      <c r="KCP385" s="39"/>
      <c r="KCQ385" s="39"/>
      <c r="KCR385" s="39"/>
      <c r="KCS385" s="39"/>
      <c r="KCT385" s="39"/>
      <c r="KCU385" s="39"/>
      <c r="KCV385" s="39"/>
      <c r="KCW385" s="39"/>
      <c r="KCX385" s="39"/>
      <c r="KCY385" s="39"/>
      <c r="KCZ385" s="39"/>
      <c r="KDA385" s="39"/>
      <c r="KDB385" s="39"/>
      <c r="KDC385" s="39"/>
      <c r="KDD385" s="39"/>
      <c r="KDE385" s="39"/>
      <c r="KDF385" s="39"/>
      <c r="KDG385" s="39"/>
      <c r="KDH385" s="39"/>
      <c r="KDI385" s="39"/>
      <c r="KDJ385" s="39"/>
      <c r="KDK385" s="39"/>
      <c r="KDL385" s="39"/>
      <c r="KDM385" s="39"/>
      <c r="KDN385" s="39"/>
      <c r="KDO385" s="39"/>
      <c r="KDP385" s="39"/>
      <c r="KDQ385" s="39"/>
      <c r="KDR385" s="39"/>
      <c r="KDS385" s="39"/>
      <c r="KDT385" s="39"/>
      <c r="KDU385" s="39"/>
      <c r="KDV385" s="39"/>
      <c r="KDW385" s="39"/>
      <c r="KDX385" s="39"/>
      <c r="KDY385" s="39"/>
      <c r="KDZ385" s="39"/>
      <c r="KEA385" s="39"/>
      <c r="KEB385" s="39"/>
      <c r="KEC385" s="39"/>
      <c r="KED385" s="39"/>
      <c r="KEE385" s="39"/>
      <c r="KEF385" s="39"/>
      <c r="KEG385" s="39"/>
      <c r="KEH385" s="39"/>
      <c r="KEI385" s="39"/>
      <c r="KEJ385" s="39"/>
      <c r="KEK385" s="39"/>
      <c r="KEL385" s="39"/>
      <c r="KEM385" s="39"/>
      <c r="KEN385" s="39"/>
      <c r="KEO385" s="39"/>
      <c r="KEP385" s="39"/>
      <c r="KEQ385" s="39"/>
      <c r="KER385" s="39"/>
      <c r="KES385" s="39"/>
      <c r="KET385" s="39"/>
      <c r="KEU385" s="39"/>
      <c r="KEV385" s="39"/>
      <c r="KEW385" s="39"/>
      <c r="KEX385" s="39"/>
      <c r="KEY385" s="39"/>
      <c r="KEZ385" s="39"/>
      <c r="KFA385" s="39"/>
      <c r="KFB385" s="39"/>
      <c r="KFC385" s="39"/>
      <c r="KFD385" s="39"/>
      <c r="KFE385" s="39"/>
      <c r="KFF385" s="39"/>
      <c r="KFG385" s="39"/>
      <c r="KFH385" s="39"/>
      <c r="KFI385" s="39"/>
      <c r="KFJ385" s="39"/>
      <c r="KFK385" s="39"/>
      <c r="KFL385" s="39"/>
      <c r="KFM385" s="39"/>
      <c r="KFN385" s="39"/>
      <c r="KFO385" s="39"/>
      <c r="KFP385" s="39"/>
      <c r="KFQ385" s="39"/>
      <c r="KFR385" s="39"/>
      <c r="KFS385" s="39"/>
      <c r="KFT385" s="39"/>
      <c r="KFU385" s="39"/>
      <c r="KFV385" s="39"/>
      <c r="KFW385" s="39"/>
      <c r="KFX385" s="39"/>
      <c r="KFY385" s="39"/>
      <c r="KFZ385" s="39"/>
      <c r="KGA385" s="39"/>
      <c r="KGB385" s="39"/>
      <c r="KGC385" s="39"/>
      <c r="KGD385" s="39"/>
      <c r="KGE385" s="39"/>
      <c r="KGF385" s="39"/>
      <c r="KGG385" s="39"/>
      <c r="KGH385" s="39"/>
      <c r="KGI385" s="39"/>
      <c r="KGJ385" s="39"/>
      <c r="KGK385" s="39"/>
      <c r="KGL385" s="39"/>
      <c r="KGM385" s="39"/>
      <c r="KGN385" s="39"/>
      <c r="KGO385" s="39"/>
      <c r="KGP385" s="39"/>
      <c r="KGQ385" s="39"/>
      <c r="KGR385" s="39"/>
      <c r="KGS385" s="39"/>
      <c r="KGT385" s="39"/>
      <c r="KGU385" s="39"/>
      <c r="KGV385" s="39"/>
      <c r="KGW385" s="39"/>
      <c r="KGX385" s="39"/>
      <c r="KGY385" s="39"/>
      <c r="KGZ385" s="39"/>
      <c r="KHA385" s="39"/>
      <c r="KHB385" s="39"/>
      <c r="KHC385" s="39"/>
      <c r="KHD385" s="39"/>
      <c r="KHE385" s="39"/>
      <c r="KHF385" s="39"/>
      <c r="KHG385" s="39"/>
      <c r="KHH385" s="39"/>
      <c r="KHI385" s="39"/>
      <c r="KHJ385" s="39"/>
      <c r="KHK385" s="39"/>
      <c r="KHL385" s="39"/>
      <c r="KHM385" s="39"/>
      <c r="KHN385" s="39"/>
      <c r="KHO385" s="39"/>
      <c r="KHP385" s="39"/>
      <c r="KHQ385" s="39"/>
      <c r="KHR385" s="39"/>
      <c r="KHS385" s="39"/>
      <c r="KHT385" s="39"/>
      <c r="KHU385" s="39"/>
      <c r="KHV385" s="39"/>
      <c r="KHW385" s="39"/>
      <c r="KHX385" s="39"/>
      <c r="KHY385" s="39"/>
      <c r="KHZ385" s="39"/>
      <c r="KIA385" s="39"/>
      <c r="KIB385" s="39"/>
      <c r="KIC385" s="39"/>
      <c r="KID385" s="39"/>
      <c r="KIE385" s="39"/>
      <c r="KIF385" s="39"/>
      <c r="KIG385" s="39"/>
      <c r="KIH385" s="39"/>
      <c r="KII385" s="39"/>
      <c r="KIJ385" s="39"/>
      <c r="KIK385" s="39"/>
      <c r="KIL385" s="39"/>
      <c r="KIM385" s="39"/>
      <c r="KIN385" s="39"/>
      <c r="KIO385" s="39"/>
      <c r="KIP385" s="39"/>
      <c r="KIQ385" s="39"/>
      <c r="KIR385" s="39"/>
      <c r="KIS385" s="39"/>
      <c r="KIT385" s="39"/>
      <c r="KIU385" s="39"/>
      <c r="KIV385" s="39"/>
      <c r="KIW385" s="39"/>
      <c r="KIX385" s="39"/>
      <c r="KIY385" s="39"/>
      <c r="KIZ385" s="39"/>
      <c r="KJA385" s="39"/>
      <c r="KJB385" s="39"/>
      <c r="KJC385" s="39"/>
      <c r="KJD385" s="39"/>
      <c r="KJE385" s="39"/>
      <c r="KJF385" s="39"/>
      <c r="KJG385" s="39"/>
      <c r="KJH385" s="39"/>
      <c r="KJI385" s="39"/>
      <c r="KJJ385" s="39"/>
      <c r="KJK385" s="39"/>
      <c r="KJL385" s="39"/>
      <c r="KJM385" s="39"/>
      <c r="KJN385" s="39"/>
      <c r="KJO385" s="39"/>
      <c r="KJP385" s="39"/>
      <c r="KJQ385" s="39"/>
      <c r="KJR385" s="39"/>
      <c r="KJS385" s="39"/>
      <c r="KJT385" s="39"/>
      <c r="KJU385" s="39"/>
      <c r="KJV385" s="39"/>
      <c r="KJW385" s="39"/>
      <c r="KJX385" s="39"/>
      <c r="KJY385" s="39"/>
      <c r="KJZ385" s="39"/>
      <c r="KKA385" s="39"/>
      <c r="KKB385" s="39"/>
      <c r="KKC385" s="39"/>
      <c r="KKD385" s="39"/>
      <c r="KKE385" s="39"/>
      <c r="KKF385" s="39"/>
      <c r="KKG385" s="39"/>
      <c r="KKH385" s="39"/>
      <c r="KKI385" s="39"/>
      <c r="KKJ385" s="39"/>
      <c r="KKK385" s="39"/>
      <c r="KKL385" s="39"/>
      <c r="KKM385" s="39"/>
      <c r="KKN385" s="39"/>
      <c r="KKO385" s="39"/>
      <c r="KKP385" s="39"/>
      <c r="KKQ385" s="39"/>
      <c r="KKR385" s="39"/>
      <c r="KKS385" s="39"/>
      <c r="KKT385" s="39"/>
      <c r="KKU385" s="39"/>
      <c r="KKV385" s="39"/>
      <c r="KKW385" s="39"/>
      <c r="KKX385" s="39"/>
      <c r="KKY385" s="39"/>
      <c r="KKZ385" s="39"/>
      <c r="KLA385" s="39"/>
      <c r="KLB385" s="39"/>
      <c r="KLC385" s="39"/>
      <c r="KLD385" s="39"/>
      <c r="KLE385" s="39"/>
      <c r="KLF385" s="39"/>
      <c r="KLG385" s="39"/>
      <c r="KLH385" s="39"/>
      <c r="KLI385" s="39"/>
      <c r="KLJ385" s="39"/>
      <c r="KLK385" s="39"/>
      <c r="KLL385" s="39"/>
      <c r="KLM385" s="39"/>
      <c r="KLN385" s="39"/>
      <c r="KLO385" s="39"/>
      <c r="KLP385" s="39"/>
      <c r="KLQ385" s="39"/>
      <c r="KLR385" s="39"/>
      <c r="KLS385" s="39"/>
      <c r="KLT385" s="39"/>
      <c r="KLU385" s="39"/>
      <c r="KLV385" s="39"/>
      <c r="KLW385" s="39"/>
      <c r="KLX385" s="39"/>
      <c r="KLY385" s="39"/>
      <c r="KLZ385" s="39"/>
      <c r="KMA385" s="39"/>
      <c r="KMB385" s="39"/>
      <c r="KMC385" s="39"/>
      <c r="KMD385" s="39"/>
      <c r="KME385" s="39"/>
      <c r="KMF385" s="39"/>
      <c r="KMG385" s="39"/>
      <c r="KMH385" s="39"/>
      <c r="KMI385" s="39"/>
      <c r="KMJ385" s="39"/>
      <c r="KMK385" s="39"/>
      <c r="KML385" s="39"/>
      <c r="KMM385" s="39"/>
      <c r="KMN385" s="39"/>
      <c r="KMO385" s="39"/>
      <c r="KMP385" s="39"/>
      <c r="KMQ385" s="39"/>
      <c r="KMR385" s="39"/>
      <c r="KMS385" s="39"/>
      <c r="KMT385" s="39"/>
      <c r="KMU385" s="39"/>
      <c r="KMV385" s="39"/>
      <c r="KMW385" s="39"/>
      <c r="KMX385" s="39"/>
      <c r="KMY385" s="39"/>
      <c r="KMZ385" s="39"/>
      <c r="KNA385" s="39"/>
      <c r="KNB385" s="39"/>
      <c r="KNC385" s="39"/>
      <c r="KND385" s="39"/>
      <c r="KNE385" s="39"/>
      <c r="KNF385" s="39"/>
      <c r="KNG385" s="39"/>
      <c r="KNH385" s="39"/>
      <c r="KNI385" s="39"/>
      <c r="KNJ385" s="39"/>
      <c r="KNK385" s="39"/>
      <c r="KNL385" s="39"/>
      <c r="KNM385" s="39"/>
      <c r="KNN385" s="39"/>
      <c r="KNO385" s="39"/>
      <c r="KNP385" s="39"/>
      <c r="KNQ385" s="39"/>
      <c r="KNR385" s="39"/>
      <c r="KNS385" s="39"/>
      <c r="KNT385" s="39"/>
      <c r="KNU385" s="39"/>
      <c r="KNV385" s="39"/>
      <c r="KNW385" s="39"/>
      <c r="KNX385" s="39"/>
      <c r="KNY385" s="39"/>
      <c r="KNZ385" s="39"/>
      <c r="KOA385" s="39"/>
      <c r="KOB385" s="39"/>
      <c r="KOC385" s="39"/>
      <c r="KOD385" s="39"/>
      <c r="KOE385" s="39"/>
      <c r="KOF385" s="39"/>
      <c r="KOG385" s="39"/>
      <c r="KOH385" s="39"/>
      <c r="KOI385" s="39"/>
      <c r="KOJ385" s="39"/>
      <c r="KOK385" s="39"/>
      <c r="KOL385" s="39"/>
      <c r="KOM385" s="39"/>
      <c r="KON385" s="39"/>
      <c r="KOO385" s="39"/>
      <c r="KOP385" s="39"/>
      <c r="KOQ385" s="39"/>
      <c r="KOR385" s="39"/>
      <c r="KOS385" s="39"/>
      <c r="KOT385" s="39"/>
      <c r="KOU385" s="39"/>
      <c r="KOV385" s="39"/>
      <c r="KOW385" s="39"/>
      <c r="KOX385" s="39"/>
      <c r="KOY385" s="39"/>
      <c r="KOZ385" s="39"/>
      <c r="KPA385" s="39"/>
      <c r="KPB385" s="39"/>
      <c r="KPC385" s="39"/>
      <c r="KPD385" s="39"/>
      <c r="KPE385" s="39"/>
      <c r="KPF385" s="39"/>
      <c r="KPG385" s="39"/>
      <c r="KPH385" s="39"/>
      <c r="KPI385" s="39"/>
      <c r="KPJ385" s="39"/>
      <c r="KPK385" s="39"/>
      <c r="KPL385" s="39"/>
      <c r="KPM385" s="39"/>
      <c r="KPN385" s="39"/>
      <c r="KPO385" s="39"/>
      <c r="KPP385" s="39"/>
      <c r="KPQ385" s="39"/>
      <c r="KPR385" s="39"/>
      <c r="KPS385" s="39"/>
      <c r="KPT385" s="39"/>
      <c r="KPU385" s="39"/>
      <c r="KPV385" s="39"/>
      <c r="KPW385" s="39"/>
      <c r="KPX385" s="39"/>
      <c r="KPY385" s="39"/>
      <c r="KPZ385" s="39"/>
      <c r="KQA385" s="39"/>
      <c r="KQB385" s="39"/>
      <c r="KQC385" s="39"/>
      <c r="KQD385" s="39"/>
      <c r="KQE385" s="39"/>
      <c r="KQF385" s="39"/>
      <c r="KQG385" s="39"/>
      <c r="KQH385" s="39"/>
      <c r="KQI385" s="39"/>
      <c r="KQJ385" s="39"/>
      <c r="KQK385" s="39"/>
      <c r="KQL385" s="39"/>
      <c r="KQM385" s="39"/>
      <c r="KQN385" s="39"/>
      <c r="KQO385" s="39"/>
      <c r="KQP385" s="39"/>
      <c r="KQQ385" s="39"/>
      <c r="KQR385" s="39"/>
      <c r="KQS385" s="39"/>
      <c r="KQT385" s="39"/>
      <c r="KQU385" s="39"/>
      <c r="KQV385" s="39"/>
      <c r="KQW385" s="39"/>
      <c r="KQX385" s="39"/>
      <c r="KQY385" s="39"/>
      <c r="KQZ385" s="39"/>
      <c r="KRA385" s="39"/>
      <c r="KRB385" s="39"/>
      <c r="KRC385" s="39"/>
      <c r="KRD385" s="39"/>
      <c r="KRE385" s="39"/>
      <c r="KRF385" s="39"/>
      <c r="KRG385" s="39"/>
      <c r="KRH385" s="39"/>
      <c r="KRI385" s="39"/>
      <c r="KRJ385" s="39"/>
      <c r="KRK385" s="39"/>
      <c r="KRL385" s="39"/>
      <c r="KRM385" s="39"/>
      <c r="KRN385" s="39"/>
      <c r="KRO385" s="39"/>
      <c r="KRP385" s="39"/>
      <c r="KRQ385" s="39"/>
      <c r="KRR385" s="39"/>
      <c r="KRS385" s="39"/>
      <c r="KRT385" s="39"/>
      <c r="KRU385" s="39"/>
      <c r="KRV385" s="39"/>
      <c r="KRW385" s="39"/>
      <c r="KRX385" s="39"/>
      <c r="KRY385" s="39"/>
      <c r="KRZ385" s="39"/>
      <c r="KSA385" s="39"/>
      <c r="KSB385" s="39"/>
      <c r="KSC385" s="39"/>
      <c r="KSD385" s="39"/>
      <c r="KSE385" s="39"/>
      <c r="KSF385" s="39"/>
      <c r="KSG385" s="39"/>
      <c r="KSH385" s="39"/>
      <c r="KSI385" s="39"/>
      <c r="KSJ385" s="39"/>
      <c r="KSK385" s="39"/>
      <c r="KSL385" s="39"/>
      <c r="KSM385" s="39"/>
      <c r="KSN385" s="39"/>
      <c r="KSO385" s="39"/>
      <c r="KSP385" s="39"/>
      <c r="KSQ385" s="39"/>
      <c r="KSR385" s="39"/>
      <c r="KSS385" s="39"/>
      <c r="KST385" s="39"/>
      <c r="KSU385" s="39"/>
      <c r="KSV385" s="39"/>
      <c r="KSW385" s="39"/>
      <c r="KSX385" s="39"/>
      <c r="KSY385" s="39"/>
      <c r="KSZ385" s="39"/>
      <c r="KTA385" s="39"/>
      <c r="KTB385" s="39"/>
      <c r="KTC385" s="39"/>
      <c r="KTD385" s="39"/>
      <c r="KTE385" s="39"/>
      <c r="KTF385" s="39"/>
      <c r="KTG385" s="39"/>
      <c r="KTH385" s="39"/>
      <c r="KTI385" s="39"/>
      <c r="KTJ385" s="39"/>
      <c r="KTK385" s="39"/>
      <c r="KTL385" s="39"/>
      <c r="KTM385" s="39"/>
      <c r="KTN385" s="39"/>
      <c r="KTO385" s="39"/>
      <c r="KTP385" s="39"/>
      <c r="KTQ385" s="39"/>
      <c r="KTR385" s="39"/>
      <c r="KTS385" s="39"/>
      <c r="KTT385" s="39"/>
      <c r="KTU385" s="39"/>
      <c r="KTV385" s="39"/>
      <c r="KTW385" s="39"/>
      <c r="KTX385" s="39"/>
      <c r="KTY385" s="39"/>
      <c r="KTZ385" s="39"/>
      <c r="KUA385" s="39"/>
      <c r="KUB385" s="39"/>
      <c r="KUC385" s="39"/>
      <c r="KUD385" s="39"/>
      <c r="KUE385" s="39"/>
      <c r="KUF385" s="39"/>
      <c r="KUG385" s="39"/>
      <c r="KUH385" s="39"/>
      <c r="KUI385" s="39"/>
      <c r="KUJ385" s="39"/>
      <c r="KUK385" s="39"/>
      <c r="KUL385" s="39"/>
      <c r="KUM385" s="39"/>
      <c r="KUN385" s="39"/>
      <c r="KUO385" s="39"/>
      <c r="KUP385" s="39"/>
      <c r="KUQ385" s="39"/>
      <c r="KUR385" s="39"/>
      <c r="KUS385" s="39"/>
      <c r="KUT385" s="39"/>
      <c r="KUU385" s="39"/>
      <c r="KUV385" s="39"/>
      <c r="KUW385" s="39"/>
      <c r="KUX385" s="39"/>
      <c r="KUY385" s="39"/>
      <c r="KUZ385" s="39"/>
      <c r="KVA385" s="39"/>
      <c r="KVB385" s="39"/>
      <c r="KVC385" s="39"/>
      <c r="KVD385" s="39"/>
      <c r="KVE385" s="39"/>
      <c r="KVF385" s="39"/>
      <c r="KVG385" s="39"/>
      <c r="KVH385" s="39"/>
      <c r="KVI385" s="39"/>
      <c r="KVJ385" s="39"/>
      <c r="KVK385" s="39"/>
      <c r="KVL385" s="39"/>
      <c r="KVM385" s="39"/>
      <c r="KVN385" s="39"/>
      <c r="KVO385" s="39"/>
      <c r="KVP385" s="39"/>
      <c r="KVQ385" s="39"/>
      <c r="KVR385" s="39"/>
      <c r="KVS385" s="39"/>
      <c r="KVT385" s="39"/>
      <c r="KVU385" s="39"/>
      <c r="KVV385" s="39"/>
      <c r="KVW385" s="39"/>
      <c r="KVX385" s="39"/>
      <c r="KVY385" s="39"/>
      <c r="KVZ385" s="39"/>
      <c r="KWA385" s="39"/>
      <c r="KWB385" s="39"/>
      <c r="KWC385" s="39"/>
      <c r="KWD385" s="39"/>
      <c r="KWE385" s="39"/>
      <c r="KWF385" s="39"/>
      <c r="KWG385" s="39"/>
      <c r="KWH385" s="39"/>
      <c r="KWI385" s="39"/>
      <c r="KWJ385" s="39"/>
      <c r="KWK385" s="39"/>
      <c r="KWL385" s="39"/>
      <c r="KWM385" s="39"/>
      <c r="KWN385" s="39"/>
      <c r="KWO385" s="39"/>
      <c r="KWP385" s="39"/>
      <c r="KWQ385" s="39"/>
      <c r="KWR385" s="39"/>
      <c r="KWS385" s="39"/>
      <c r="KWT385" s="39"/>
      <c r="KWU385" s="39"/>
      <c r="KWV385" s="39"/>
      <c r="KWW385" s="39"/>
      <c r="KWX385" s="39"/>
      <c r="KWY385" s="39"/>
      <c r="KWZ385" s="39"/>
      <c r="KXA385" s="39"/>
      <c r="KXB385" s="39"/>
      <c r="KXC385" s="39"/>
      <c r="KXD385" s="39"/>
      <c r="KXE385" s="39"/>
      <c r="KXF385" s="39"/>
      <c r="KXG385" s="39"/>
      <c r="KXH385" s="39"/>
      <c r="KXI385" s="39"/>
      <c r="KXJ385" s="39"/>
      <c r="KXK385" s="39"/>
      <c r="KXL385" s="39"/>
      <c r="KXM385" s="39"/>
      <c r="KXN385" s="39"/>
      <c r="KXO385" s="39"/>
      <c r="KXP385" s="39"/>
      <c r="KXQ385" s="39"/>
      <c r="KXR385" s="39"/>
      <c r="KXS385" s="39"/>
      <c r="KXT385" s="39"/>
      <c r="KXU385" s="39"/>
      <c r="KXV385" s="39"/>
      <c r="KXW385" s="39"/>
      <c r="KXX385" s="39"/>
      <c r="KXY385" s="39"/>
      <c r="KXZ385" s="39"/>
      <c r="KYA385" s="39"/>
      <c r="KYB385" s="39"/>
      <c r="KYC385" s="39"/>
      <c r="KYD385" s="39"/>
      <c r="KYE385" s="39"/>
      <c r="KYF385" s="39"/>
      <c r="KYG385" s="39"/>
      <c r="KYH385" s="39"/>
      <c r="KYI385" s="39"/>
      <c r="KYJ385" s="39"/>
      <c r="KYK385" s="39"/>
      <c r="KYL385" s="39"/>
      <c r="KYM385" s="39"/>
      <c r="KYN385" s="39"/>
      <c r="KYO385" s="39"/>
      <c r="KYP385" s="39"/>
      <c r="KYQ385" s="39"/>
      <c r="KYR385" s="39"/>
      <c r="KYS385" s="39"/>
      <c r="KYT385" s="39"/>
      <c r="KYU385" s="39"/>
      <c r="KYV385" s="39"/>
      <c r="KYW385" s="39"/>
      <c r="KYX385" s="39"/>
      <c r="KYY385" s="39"/>
      <c r="KYZ385" s="39"/>
      <c r="KZA385" s="39"/>
      <c r="KZB385" s="39"/>
      <c r="KZC385" s="39"/>
      <c r="KZD385" s="39"/>
      <c r="KZE385" s="39"/>
      <c r="KZF385" s="39"/>
      <c r="KZG385" s="39"/>
      <c r="KZH385" s="39"/>
      <c r="KZI385" s="39"/>
      <c r="KZJ385" s="39"/>
      <c r="KZK385" s="39"/>
      <c r="KZL385" s="39"/>
      <c r="KZM385" s="39"/>
      <c r="KZN385" s="39"/>
      <c r="KZO385" s="39"/>
      <c r="KZP385" s="39"/>
      <c r="KZQ385" s="39"/>
      <c r="KZR385" s="39"/>
      <c r="KZS385" s="39"/>
      <c r="KZT385" s="39"/>
      <c r="KZU385" s="39"/>
      <c r="KZV385" s="39"/>
      <c r="KZW385" s="39"/>
      <c r="KZX385" s="39"/>
      <c r="KZY385" s="39"/>
      <c r="KZZ385" s="39"/>
      <c r="LAA385" s="39"/>
      <c r="LAB385" s="39"/>
      <c r="LAC385" s="39"/>
      <c r="LAD385" s="39"/>
      <c r="LAE385" s="39"/>
      <c r="LAF385" s="39"/>
      <c r="LAG385" s="39"/>
      <c r="LAH385" s="39"/>
      <c r="LAI385" s="39"/>
      <c r="LAJ385" s="39"/>
      <c r="LAK385" s="39"/>
      <c r="LAL385" s="39"/>
      <c r="LAM385" s="39"/>
      <c r="LAN385" s="39"/>
      <c r="LAO385" s="39"/>
      <c r="LAP385" s="39"/>
      <c r="LAQ385" s="39"/>
      <c r="LAR385" s="39"/>
      <c r="LAS385" s="39"/>
      <c r="LAT385" s="39"/>
      <c r="LAU385" s="39"/>
      <c r="LAV385" s="39"/>
      <c r="LAW385" s="39"/>
      <c r="LAX385" s="39"/>
      <c r="LAY385" s="39"/>
      <c r="LAZ385" s="39"/>
      <c r="LBA385" s="39"/>
      <c r="LBB385" s="39"/>
      <c r="LBC385" s="39"/>
      <c r="LBD385" s="39"/>
      <c r="LBE385" s="39"/>
      <c r="LBF385" s="39"/>
      <c r="LBG385" s="39"/>
      <c r="LBH385" s="39"/>
      <c r="LBI385" s="39"/>
      <c r="LBJ385" s="39"/>
      <c r="LBK385" s="39"/>
      <c r="LBL385" s="39"/>
      <c r="LBM385" s="39"/>
      <c r="LBN385" s="39"/>
      <c r="LBO385" s="39"/>
      <c r="LBP385" s="39"/>
      <c r="LBQ385" s="39"/>
      <c r="LBR385" s="39"/>
      <c r="LBS385" s="39"/>
      <c r="LBT385" s="39"/>
      <c r="LBU385" s="39"/>
      <c r="LBV385" s="39"/>
      <c r="LBW385" s="39"/>
      <c r="LBX385" s="39"/>
      <c r="LBY385" s="39"/>
      <c r="LBZ385" s="39"/>
      <c r="LCA385" s="39"/>
      <c r="LCB385" s="39"/>
      <c r="LCC385" s="39"/>
      <c r="LCD385" s="39"/>
      <c r="LCE385" s="39"/>
      <c r="LCF385" s="39"/>
      <c r="LCG385" s="39"/>
      <c r="LCH385" s="39"/>
      <c r="LCI385" s="39"/>
      <c r="LCJ385" s="39"/>
      <c r="LCK385" s="39"/>
      <c r="LCL385" s="39"/>
      <c r="LCM385" s="39"/>
      <c r="LCN385" s="39"/>
      <c r="LCO385" s="39"/>
      <c r="LCP385" s="39"/>
      <c r="LCQ385" s="39"/>
      <c r="LCR385" s="39"/>
      <c r="LCS385" s="39"/>
      <c r="LCT385" s="39"/>
      <c r="LCU385" s="39"/>
      <c r="LCV385" s="39"/>
      <c r="LCW385" s="39"/>
      <c r="LCX385" s="39"/>
      <c r="LCY385" s="39"/>
      <c r="LCZ385" s="39"/>
      <c r="LDA385" s="39"/>
      <c r="LDB385" s="39"/>
      <c r="LDC385" s="39"/>
      <c r="LDD385" s="39"/>
      <c r="LDE385" s="39"/>
      <c r="LDF385" s="39"/>
      <c r="LDG385" s="39"/>
      <c r="LDH385" s="39"/>
      <c r="LDI385" s="39"/>
      <c r="LDJ385" s="39"/>
      <c r="LDK385" s="39"/>
      <c r="LDL385" s="39"/>
      <c r="LDM385" s="39"/>
      <c r="LDN385" s="39"/>
      <c r="LDO385" s="39"/>
      <c r="LDP385" s="39"/>
      <c r="LDQ385" s="39"/>
      <c r="LDR385" s="39"/>
      <c r="LDS385" s="39"/>
      <c r="LDT385" s="39"/>
      <c r="LDU385" s="39"/>
      <c r="LDV385" s="39"/>
      <c r="LDW385" s="39"/>
      <c r="LDX385" s="39"/>
      <c r="LDY385" s="39"/>
      <c r="LDZ385" s="39"/>
      <c r="LEA385" s="39"/>
      <c r="LEB385" s="39"/>
      <c r="LEC385" s="39"/>
      <c r="LED385" s="39"/>
      <c r="LEE385" s="39"/>
      <c r="LEF385" s="39"/>
      <c r="LEG385" s="39"/>
      <c r="LEH385" s="39"/>
      <c r="LEI385" s="39"/>
      <c r="LEJ385" s="39"/>
      <c r="LEK385" s="39"/>
      <c r="LEL385" s="39"/>
      <c r="LEM385" s="39"/>
      <c r="LEN385" s="39"/>
      <c r="LEO385" s="39"/>
      <c r="LEP385" s="39"/>
      <c r="LEQ385" s="39"/>
      <c r="LER385" s="39"/>
      <c r="LES385" s="39"/>
      <c r="LET385" s="39"/>
      <c r="LEU385" s="39"/>
      <c r="LEV385" s="39"/>
      <c r="LEW385" s="39"/>
      <c r="LEX385" s="39"/>
      <c r="LEY385" s="39"/>
      <c r="LEZ385" s="39"/>
      <c r="LFA385" s="39"/>
      <c r="LFB385" s="39"/>
      <c r="LFC385" s="39"/>
      <c r="LFD385" s="39"/>
      <c r="LFE385" s="39"/>
      <c r="LFF385" s="39"/>
      <c r="LFG385" s="39"/>
      <c r="LFH385" s="39"/>
      <c r="LFI385" s="39"/>
      <c r="LFJ385" s="39"/>
      <c r="LFK385" s="39"/>
      <c r="LFL385" s="39"/>
      <c r="LFM385" s="39"/>
      <c r="LFN385" s="39"/>
      <c r="LFO385" s="39"/>
      <c r="LFP385" s="39"/>
      <c r="LFQ385" s="39"/>
      <c r="LFR385" s="39"/>
      <c r="LFS385" s="39"/>
      <c r="LFT385" s="39"/>
      <c r="LFU385" s="39"/>
      <c r="LFV385" s="39"/>
      <c r="LFW385" s="39"/>
      <c r="LFX385" s="39"/>
      <c r="LFY385" s="39"/>
      <c r="LFZ385" s="39"/>
      <c r="LGA385" s="39"/>
      <c r="LGB385" s="39"/>
      <c r="LGC385" s="39"/>
      <c r="LGD385" s="39"/>
      <c r="LGE385" s="39"/>
      <c r="LGF385" s="39"/>
      <c r="LGG385" s="39"/>
      <c r="LGH385" s="39"/>
      <c r="LGI385" s="39"/>
      <c r="LGJ385" s="39"/>
      <c r="LGK385" s="39"/>
      <c r="LGL385" s="39"/>
      <c r="LGM385" s="39"/>
      <c r="LGN385" s="39"/>
      <c r="LGO385" s="39"/>
      <c r="LGP385" s="39"/>
      <c r="LGQ385" s="39"/>
      <c r="LGR385" s="39"/>
      <c r="LGS385" s="39"/>
      <c r="LGT385" s="39"/>
      <c r="LGU385" s="39"/>
      <c r="LGV385" s="39"/>
      <c r="LGW385" s="39"/>
      <c r="LGX385" s="39"/>
      <c r="LGY385" s="39"/>
      <c r="LGZ385" s="39"/>
      <c r="LHA385" s="39"/>
      <c r="LHB385" s="39"/>
      <c r="LHC385" s="39"/>
      <c r="LHD385" s="39"/>
      <c r="LHE385" s="39"/>
      <c r="LHF385" s="39"/>
      <c r="LHG385" s="39"/>
      <c r="LHH385" s="39"/>
      <c r="LHI385" s="39"/>
      <c r="LHJ385" s="39"/>
      <c r="LHK385" s="39"/>
      <c r="LHL385" s="39"/>
      <c r="LHM385" s="39"/>
      <c r="LHN385" s="39"/>
      <c r="LHO385" s="39"/>
      <c r="LHP385" s="39"/>
      <c r="LHQ385" s="39"/>
      <c r="LHR385" s="39"/>
      <c r="LHS385" s="39"/>
      <c r="LHT385" s="39"/>
      <c r="LHU385" s="39"/>
      <c r="LHV385" s="39"/>
      <c r="LHW385" s="39"/>
      <c r="LHX385" s="39"/>
      <c r="LHY385" s="39"/>
      <c r="LHZ385" s="39"/>
      <c r="LIA385" s="39"/>
      <c r="LIB385" s="39"/>
      <c r="LIC385" s="39"/>
      <c r="LID385" s="39"/>
      <c r="LIE385" s="39"/>
      <c r="LIF385" s="39"/>
      <c r="LIG385" s="39"/>
      <c r="LIH385" s="39"/>
      <c r="LII385" s="39"/>
      <c r="LIJ385" s="39"/>
      <c r="LIK385" s="39"/>
      <c r="LIL385" s="39"/>
      <c r="LIM385" s="39"/>
      <c r="LIN385" s="39"/>
      <c r="LIO385" s="39"/>
      <c r="LIP385" s="39"/>
      <c r="LIQ385" s="39"/>
      <c r="LIR385" s="39"/>
      <c r="LIS385" s="39"/>
      <c r="LIT385" s="39"/>
      <c r="LIU385" s="39"/>
      <c r="LIV385" s="39"/>
      <c r="LIW385" s="39"/>
      <c r="LIX385" s="39"/>
      <c r="LIY385" s="39"/>
      <c r="LIZ385" s="39"/>
      <c r="LJA385" s="39"/>
      <c r="LJB385" s="39"/>
      <c r="LJC385" s="39"/>
      <c r="LJD385" s="39"/>
      <c r="LJE385" s="39"/>
      <c r="LJF385" s="39"/>
      <c r="LJG385" s="39"/>
      <c r="LJH385" s="39"/>
      <c r="LJI385" s="39"/>
      <c r="LJJ385" s="39"/>
      <c r="LJK385" s="39"/>
      <c r="LJL385" s="39"/>
      <c r="LJM385" s="39"/>
      <c r="LJN385" s="39"/>
      <c r="LJO385" s="39"/>
      <c r="LJP385" s="39"/>
      <c r="LJQ385" s="39"/>
      <c r="LJR385" s="39"/>
      <c r="LJS385" s="39"/>
      <c r="LJT385" s="39"/>
      <c r="LJU385" s="39"/>
      <c r="LJV385" s="39"/>
      <c r="LJW385" s="39"/>
      <c r="LJX385" s="39"/>
      <c r="LJY385" s="39"/>
      <c r="LJZ385" s="39"/>
      <c r="LKA385" s="39"/>
      <c r="LKB385" s="39"/>
      <c r="LKC385" s="39"/>
      <c r="LKD385" s="39"/>
      <c r="LKE385" s="39"/>
      <c r="LKF385" s="39"/>
      <c r="LKG385" s="39"/>
      <c r="LKH385" s="39"/>
      <c r="LKI385" s="39"/>
      <c r="LKJ385" s="39"/>
      <c r="LKK385" s="39"/>
      <c r="LKL385" s="39"/>
      <c r="LKM385" s="39"/>
      <c r="LKN385" s="39"/>
      <c r="LKO385" s="39"/>
      <c r="LKP385" s="39"/>
      <c r="LKQ385" s="39"/>
      <c r="LKR385" s="39"/>
      <c r="LKS385" s="39"/>
      <c r="LKT385" s="39"/>
      <c r="LKU385" s="39"/>
      <c r="LKV385" s="39"/>
      <c r="LKW385" s="39"/>
      <c r="LKX385" s="39"/>
      <c r="LKY385" s="39"/>
      <c r="LKZ385" s="39"/>
      <c r="LLA385" s="39"/>
      <c r="LLB385" s="39"/>
      <c r="LLC385" s="39"/>
      <c r="LLD385" s="39"/>
      <c r="LLE385" s="39"/>
      <c r="LLF385" s="39"/>
      <c r="LLG385" s="39"/>
      <c r="LLH385" s="39"/>
      <c r="LLI385" s="39"/>
      <c r="LLJ385" s="39"/>
      <c r="LLK385" s="39"/>
      <c r="LLL385" s="39"/>
      <c r="LLM385" s="39"/>
      <c r="LLN385" s="39"/>
      <c r="LLO385" s="39"/>
      <c r="LLP385" s="39"/>
      <c r="LLQ385" s="39"/>
      <c r="LLR385" s="39"/>
      <c r="LLS385" s="39"/>
      <c r="LLT385" s="39"/>
      <c r="LLU385" s="39"/>
      <c r="LLV385" s="39"/>
      <c r="LLW385" s="39"/>
      <c r="LLX385" s="39"/>
      <c r="LLY385" s="39"/>
      <c r="LLZ385" s="39"/>
      <c r="LMA385" s="39"/>
      <c r="LMB385" s="39"/>
      <c r="LMC385" s="39"/>
      <c r="LMD385" s="39"/>
      <c r="LME385" s="39"/>
      <c r="LMF385" s="39"/>
      <c r="LMG385" s="39"/>
      <c r="LMH385" s="39"/>
      <c r="LMI385" s="39"/>
      <c r="LMJ385" s="39"/>
      <c r="LMK385" s="39"/>
      <c r="LML385" s="39"/>
      <c r="LMM385" s="39"/>
      <c r="LMN385" s="39"/>
      <c r="LMO385" s="39"/>
      <c r="LMP385" s="39"/>
      <c r="LMQ385" s="39"/>
      <c r="LMR385" s="39"/>
      <c r="LMS385" s="39"/>
      <c r="LMT385" s="39"/>
      <c r="LMU385" s="39"/>
      <c r="LMV385" s="39"/>
      <c r="LMW385" s="39"/>
      <c r="LMX385" s="39"/>
      <c r="LMY385" s="39"/>
      <c r="LMZ385" s="39"/>
      <c r="LNA385" s="39"/>
      <c r="LNB385" s="39"/>
      <c r="LNC385" s="39"/>
      <c r="LND385" s="39"/>
      <c r="LNE385" s="39"/>
      <c r="LNF385" s="39"/>
      <c r="LNG385" s="39"/>
      <c r="LNH385" s="39"/>
      <c r="LNI385" s="39"/>
      <c r="LNJ385" s="39"/>
      <c r="LNK385" s="39"/>
      <c r="LNL385" s="39"/>
      <c r="LNM385" s="39"/>
      <c r="LNN385" s="39"/>
      <c r="LNO385" s="39"/>
      <c r="LNP385" s="39"/>
      <c r="LNQ385" s="39"/>
      <c r="LNR385" s="39"/>
      <c r="LNS385" s="39"/>
      <c r="LNT385" s="39"/>
      <c r="LNU385" s="39"/>
      <c r="LNV385" s="39"/>
      <c r="LNW385" s="39"/>
      <c r="LNX385" s="39"/>
      <c r="LNY385" s="39"/>
      <c r="LNZ385" s="39"/>
      <c r="LOA385" s="39"/>
      <c r="LOB385" s="39"/>
      <c r="LOC385" s="39"/>
      <c r="LOD385" s="39"/>
      <c r="LOE385" s="39"/>
      <c r="LOF385" s="39"/>
      <c r="LOG385" s="39"/>
      <c r="LOH385" s="39"/>
      <c r="LOI385" s="39"/>
      <c r="LOJ385" s="39"/>
      <c r="LOK385" s="39"/>
      <c r="LOL385" s="39"/>
      <c r="LOM385" s="39"/>
      <c r="LON385" s="39"/>
      <c r="LOO385" s="39"/>
      <c r="LOP385" s="39"/>
      <c r="LOQ385" s="39"/>
      <c r="LOR385" s="39"/>
      <c r="LOS385" s="39"/>
      <c r="LOT385" s="39"/>
      <c r="LOU385" s="39"/>
      <c r="LOV385" s="39"/>
      <c r="LOW385" s="39"/>
      <c r="LOX385" s="39"/>
      <c r="LOY385" s="39"/>
      <c r="LOZ385" s="39"/>
      <c r="LPA385" s="39"/>
      <c r="LPB385" s="39"/>
      <c r="LPC385" s="39"/>
      <c r="LPD385" s="39"/>
      <c r="LPE385" s="39"/>
      <c r="LPF385" s="39"/>
      <c r="LPG385" s="39"/>
      <c r="LPH385" s="39"/>
      <c r="LPI385" s="39"/>
      <c r="LPJ385" s="39"/>
      <c r="LPK385" s="39"/>
      <c r="LPL385" s="39"/>
      <c r="LPM385" s="39"/>
      <c r="LPN385" s="39"/>
      <c r="LPO385" s="39"/>
      <c r="LPP385" s="39"/>
      <c r="LPQ385" s="39"/>
      <c r="LPR385" s="39"/>
      <c r="LPS385" s="39"/>
      <c r="LPT385" s="39"/>
      <c r="LPU385" s="39"/>
      <c r="LPV385" s="39"/>
      <c r="LPW385" s="39"/>
      <c r="LPX385" s="39"/>
      <c r="LPY385" s="39"/>
      <c r="LPZ385" s="39"/>
      <c r="LQA385" s="39"/>
      <c r="LQB385" s="39"/>
      <c r="LQC385" s="39"/>
      <c r="LQD385" s="39"/>
      <c r="LQE385" s="39"/>
      <c r="LQF385" s="39"/>
      <c r="LQG385" s="39"/>
      <c r="LQH385" s="39"/>
      <c r="LQI385" s="39"/>
      <c r="LQJ385" s="39"/>
      <c r="LQK385" s="39"/>
      <c r="LQL385" s="39"/>
      <c r="LQM385" s="39"/>
      <c r="LQN385" s="39"/>
      <c r="LQO385" s="39"/>
      <c r="LQP385" s="39"/>
      <c r="LQQ385" s="39"/>
      <c r="LQR385" s="39"/>
      <c r="LQS385" s="39"/>
      <c r="LQT385" s="39"/>
      <c r="LQU385" s="39"/>
      <c r="LQV385" s="39"/>
      <c r="LQW385" s="39"/>
      <c r="LQX385" s="39"/>
      <c r="LQY385" s="39"/>
      <c r="LQZ385" s="39"/>
      <c r="LRA385" s="39"/>
      <c r="LRB385" s="39"/>
      <c r="LRC385" s="39"/>
      <c r="LRD385" s="39"/>
      <c r="LRE385" s="39"/>
      <c r="LRF385" s="39"/>
      <c r="LRG385" s="39"/>
      <c r="LRH385" s="39"/>
      <c r="LRI385" s="39"/>
      <c r="LRJ385" s="39"/>
      <c r="LRK385" s="39"/>
      <c r="LRL385" s="39"/>
      <c r="LRM385" s="39"/>
      <c r="LRN385" s="39"/>
      <c r="LRO385" s="39"/>
      <c r="LRP385" s="39"/>
      <c r="LRQ385" s="39"/>
      <c r="LRR385" s="39"/>
      <c r="LRS385" s="39"/>
      <c r="LRT385" s="39"/>
      <c r="LRU385" s="39"/>
      <c r="LRV385" s="39"/>
      <c r="LRW385" s="39"/>
      <c r="LRX385" s="39"/>
      <c r="LRY385" s="39"/>
      <c r="LRZ385" s="39"/>
      <c r="LSA385" s="39"/>
      <c r="LSB385" s="39"/>
      <c r="LSC385" s="39"/>
      <c r="LSD385" s="39"/>
      <c r="LSE385" s="39"/>
      <c r="LSF385" s="39"/>
      <c r="LSG385" s="39"/>
      <c r="LSH385" s="39"/>
      <c r="LSI385" s="39"/>
      <c r="LSJ385" s="39"/>
      <c r="LSK385" s="39"/>
      <c r="LSL385" s="39"/>
      <c r="LSM385" s="39"/>
      <c r="LSN385" s="39"/>
      <c r="LSO385" s="39"/>
      <c r="LSP385" s="39"/>
      <c r="LSQ385" s="39"/>
      <c r="LSR385" s="39"/>
      <c r="LSS385" s="39"/>
      <c r="LST385" s="39"/>
      <c r="LSU385" s="39"/>
      <c r="LSV385" s="39"/>
      <c r="LSW385" s="39"/>
      <c r="LSX385" s="39"/>
      <c r="LSY385" s="39"/>
      <c r="LSZ385" s="39"/>
      <c r="LTA385" s="39"/>
      <c r="LTB385" s="39"/>
      <c r="LTC385" s="39"/>
      <c r="LTD385" s="39"/>
      <c r="LTE385" s="39"/>
      <c r="LTF385" s="39"/>
      <c r="LTG385" s="39"/>
      <c r="LTH385" s="39"/>
      <c r="LTI385" s="39"/>
      <c r="LTJ385" s="39"/>
      <c r="LTK385" s="39"/>
      <c r="LTL385" s="39"/>
      <c r="LTM385" s="39"/>
      <c r="LTN385" s="39"/>
      <c r="LTO385" s="39"/>
      <c r="LTP385" s="39"/>
      <c r="LTQ385" s="39"/>
      <c r="LTR385" s="39"/>
      <c r="LTS385" s="39"/>
      <c r="LTT385" s="39"/>
      <c r="LTU385" s="39"/>
      <c r="LTV385" s="39"/>
      <c r="LTW385" s="39"/>
      <c r="LTX385" s="39"/>
      <c r="LTY385" s="39"/>
      <c r="LTZ385" s="39"/>
      <c r="LUA385" s="39"/>
      <c r="LUB385" s="39"/>
      <c r="LUC385" s="39"/>
      <c r="LUD385" s="39"/>
      <c r="LUE385" s="39"/>
      <c r="LUF385" s="39"/>
      <c r="LUG385" s="39"/>
      <c r="LUH385" s="39"/>
      <c r="LUI385" s="39"/>
      <c r="LUJ385" s="39"/>
      <c r="LUK385" s="39"/>
      <c r="LUL385" s="39"/>
      <c r="LUM385" s="39"/>
      <c r="LUN385" s="39"/>
      <c r="LUO385" s="39"/>
      <c r="LUP385" s="39"/>
      <c r="LUQ385" s="39"/>
      <c r="LUR385" s="39"/>
      <c r="LUS385" s="39"/>
      <c r="LUT385" s="39"/>
      <c r="LUU385" s="39"/>
      <c r="LUV385" s="39"/>
      <c r="LUW385" s="39"/>
      <c r="LUX385" s="39"/>
      <c r="LUY385" s="39"/>
      <c r="LUZ385" s="39"/>
      <c r="LVA385" s="39"/>
      <c r="LVB385" s="39"/>
      <c r="LVC385" s="39"/>
      <c r="LVD385" s="39"/>
      <c r="LVE385" s="39"/>
      <c r="LVF385" s="39"/>
      <c r="LVG385" s="39"/>
      <c r="LVH385" s="39"/>
      <c r="LVI385" s="39"/>
      <c r="LVJ385" s="39"/>
      <c r="LVK385" s="39"/>
      <c r="LVL385" s="39"/>
      <c r="LVM385" s="39"/>
      <c r="LVN385" s="39"/>
      <c r="LVO385" s="39"/>
      <c r="LVP385" s="39"/>
      <c r="LVQ385" s="39"/>
      <c r="LVR385" s="39"/>
      <c r="LVS385" s="39"/>
      <c r="LVT385" s="39"/>
      <c r="LVU385" s="39"/>
      <c r="LVV385" s="39"/>
      <c r="LVW385" s="39"/>
      <c r="LVX385" s="39"/>
      <c r="LVY385" s="39"/>
      <c r="LVZ385" s="39"/>
      <c r="LWA385" s="39"/>
      <c r="LWB385" s="39"/>
      <c r="LWC385" s="39"/>
      <c r="LWD385" s="39"/>
      <c r="LWE385" s="39"/>
      <c r="LWF385" s="39"/>
      <c r="LWG385" s="39"/>
      <c r="LWH385" s="39"/>
      <c r="LWI385" s="39"/>
      <c r="LWJ385" s="39"/>
      <c r="LWK385" s="39"/>
      <c r="LWL385" s="39"/>
      <c r="LWM385" s="39"/>
      <c r="LWN385" s="39"/>
      <c r="LWO385" s="39"/>
      <c r="LWP385" s="39"/>
      <c r="LWQ385" s="39"/>
      <c r="LWR385" s="39"/>
      <c r="LWS385" s="39"/>
      <c r="LWT385" s="39"/>
      <c r="LWU385" s="39"/>
      <c r="LWV385" s="39"/>
      <c r="LWW385" s="39"/>
      <c r="LWX385" s="39"/>
      <c r="LWY385" s="39"/>
      <c r="LWZ385" s="39"/>
      <c r="LXA385" s="39"/>
      <c r="LXB385" s="39"/>
      <c r="LXC385" s="39"/>
      <c r="LXD385" s="39"/>
      <c r="LXE385" s="39"/>
      <c r="LXF385" s="39"/>
      <c r="LXG385" s="39"/>
      <c r="LXH385" s="39"/>
      <c r="LXI385" s="39"/>
      <c r="LXJ385" s="39"/>
      <c r="LXK385" s="39"/>
      <c r="LXL385" s="39"/>
      <c r="LXM385" s="39"/>
      <c r="LXN385" s="39"/>
      <c r="LXO385" s="39"/>
      <c r="LXP385" s="39"/>
      <c r="LXQ385" s="39"/>
      <c r="LXR385" s="39"/>
      <c r="LXS385" s="39"/>
      <c r="LXT385" s="39"/>
      <c r="LXU385" s="39"/>
      <c r="LXV385" s="39"/>
      <c r="LXW385" s="39"/>
      <c r="LXX385" s="39"/>
      <c r="LXY385" s="39"/>
      <c r="LXZ385" s="39"/>
      <c r="LYA385" s="39"/>
      <c r="LYB385" s="39"/>
      <c r="LYC385" s="39"/>
      <c r="LYD385" s="39"/>
      <c r="LYE385" s="39"/>
      <c r="LYF385" s="39"/>
      <c r="LYG385" s="39"/>
      <c r="LYH385" s="39"/>
      <c r="LYI385" s="39"/>
      <c r="LYJ385" s="39"/>
      <c r="LYK385" s="39"/>
      <c r="LYL385" s="39"/>
      <c r="LYM385" s="39"/>
      <c r="LYN385" s="39"/>
      <c r="LYO385" s="39"/>
      <c r="LYP385" s="39"/>
      <c r="LYQ385" s="39"/>
      <c r="LYR385" s="39"/>
      <c r="LYS385" s="39"/>
      <c r="LYT385" s="39"/>
      <c r="LYU385" s="39"/>
      <c r="LYV385" s="39"/>
      <c r="LYW385" s="39"/>
      <c r="LYX385" s="39"/>
      <c r="LYY385" s="39"/>
      <c r="LYZ385" s="39"/>
      <c r="LZA385" s="39"/>
      <c r="LZB385" s="39"/>
      <c r="LZC385" s="39"/>
      <c r="LZD385" s="39"/>
      <c r="LZE385" s="39"/>
      <c r="LZF385" s="39"/>
      <c r="LZG385" s="39"/>
      <c r="LZH385" s="39"/>
      <c r="LZI385" s="39"/>
      <c r="LZJ385" s="39"/>
      <c r="LZK385" s="39"/>
      <c r="LZL385" s="39"/>
      <c r="LZM385" s="39"/>
      <c r="LZN385" s="39"/>
      <c r="LZO385" s="39"/>
      <c r="LZP385" s="39"/>
      <c r="LZQ385" s="39"/>
      <c r="LZR385" s="39"/>
      <c r="LZS385" s="39"/>
      <c r="LZT385" s="39"/>
      <c r="LZU385" s="39"/>
      <c r="LZV385" s="39"/>
      <c r="LZW385" s="39"/>
      <c r="LZX385" s="39"/>
      <c r="LZY385" s="39"/>
      <c r="LZZ385" s="39"/>
      <c r="MAA385" s="39"/>
      <c r="MAB385" s="39"/>
      <c r="MAC385" s="39"/>
      <c r="MAD385" s="39"/>
      <c r="MAE385" s="39"/>
      <c r="MAF385" s="39"/>
      <c r="MAG385" s="39"/>
      <c r="MAH385" s="39"/>
      <c r="MAI385" s="39"/>
      <c r="MAJ385" s="39"/>
      <c r="MAK385" s="39"/>
      <c r="MAL385" s="39"/>
      <c r="MAM385" s="39"/>
      <c r="MAN385" s="39"/>
      <c r="MAO385" s="39"/>
      <c r="MAP385" s="39"/>
      <c r="MAQ385" s="39"/>
      <c r="MAR385" s="39"/>
      <c r="MAS385" s="39"/>
      <c r="MAT385" s="39"/>
      <c r="MAU385" s="39"/>
      <c r="MAV385" s="39"/>
      <c r="MAW385" s="39"/>
      <c r="MAX385" s="39"/>
      <c r="MAY385" s="39"/>
      <c r="MAZ385" s="39"/>
      <c r="MBA385" s="39"/>
      <c r="MBB385" s="39"/>
      <c r="MBC385" s="39"/>
      <c r="MBD385" s="39"/>
      <c r="MBE385" s="39"/>
      <c r="MBF385" s="39"/>
      <c r="MBG385" s="39"/>
      <c r="MBH385" s="39"/>
      <c r="MBI385" s="39"/>
      <c r="MBJ385" s="39"/>
      <c r="MBK385" s="39"/>
      <c r="MBL385" s="39"/>
      <c r="MBM385" s="39"/>
      <c r="MBN385" s="39"/>
      <c r="MBO385" s="39"/>
      <c r="MBP385" s="39"/>
      <c r="MBQ385" s="39"/>
      <c r="MBR385" s="39"/>
      <c r="MBS385" s="39"/>
      <c r="MBT385" s="39"/>
      <c r="MBU385" s="39"/>
      <c r="MBV385" s="39"/>
      <c r="MBW385" s="39"/>
      <c r="MBX385" s="39"/>
      <c r="MBY385" s="39"/>
      <c r="MBZ385" s="39"/>
      <c r="MCA385" s="39"/>
      <c r="MCB385" s="39"/>
      <c r="MCC385" s="39"/>
      <c r="MCD385" s="39"/>
      <c r="MCE385" s="39"/>
      <c r="MCF385" s="39"/>
      <c r="MCG385" s="39"/>
      <c r="MCH385" s="39"/>
      <c r="MCI385" s="39"/>
      <c r="MCJ385" s="39"/>
      <c r="MCK385" s="39"/>
      <c r="MCL385" s="39"/>
      <c r="MCM385" s="39"/>
      <c r="MCN385" s="39"/>
      <c r="MCO385" s="39"/>
      <c r="MCP385" s="39"/>
      <c r="MCQ385" s="39"/>
      <c r="MCR385" s="39"/>
      <c r="MCS385" s="39"/>
      <c r="MCT385" s="39"/>
      <c r="MCU385" s="39"/>
      <c r="MCV385" s="39"/>
      <c r="MCW385" s="39"/>
      <c r="MCX385" s="39"/>
      <c r="MCY385" s="39"/>
      <c r="MCZ385" s="39"/>
      <c r="MDA385" s="39"/>
      <c r="MDB385" s="39"/>
      <c r="MDC385" s="39"/>
      <c r="MDD385" s="39"/>
      <c r="MDE385" s="39"/>
      <c r="MDF385" s="39"/>
      <c r="MDG385" s="39"/>
      <c r="MDH385" s="39"/>
      <c r="MDI385" s="39"/>
      <c r="MDJ385" s="39"/>
      <c r="MDK385" s="39"/>
      <c r="MDL385" s="39"/>
      <c r="MDM385" s="39"/>
      <c r="MDN385" s="39"/>
      <c r="MDO385" s="39"/>
      <c r="MDP385" s="39"/>
      <c r="MDQ385" s="39"/>
      <c r="MDR385" s="39"/>
      <c r="MDS385" s="39"/>
      <c r="MDT385" s="39"/>
      <c r="MDU385" s="39"/>
      <c r="MDV385" s="39"/>
      <c r="MDW385" s="39"/>
      <c r="MDX385" s="39"/>
      <c r="MDY385" s="39"/>
      <c r="MDZ385" s="39"/>
      <c r="MEA385" s="39"/>
      <c r="MEB385" s="39"/>
      <c r="MEC385" s="39"/>
      <c r="MED385" s="39"/>
      <c r="MEE385" s="39"/>
      <c r="MEF385" s="39"/>
      <c r="MEG385" s="39"/>
      <c r="MEH385" s="39"/>
      <c r="MEI385" s="39"/>
      <c r="MEJ385" s="39"/>
      <c r="MEK385" s="39"/>
      <c r="MEL385" s="39"/>
      <c r="MEM385" s="39"/>
      <c r="MEN385" s="39"/>
      <c r="MEO385" s="39"/>
      <c r="MEP385" s="39"/>
      <c r="MEQ385" s="39"/>
      <c r="MER385" s="39"/>
      <c r="MES385" s="39"/>
      <c r="MET385" s="39"/>
      <c r="MEU385" s="39"/>
      <c r="MEV385" s="39"/>
      <c r="MEW385" s="39"/>
      <c r="MEX385" s="39"/>
      <c r="MEY385" s="39"/>
      <c r="MEZ385" s="39"/>
      <c r="MFA385" s="39"/>
      <c r="MFB385" s="39"/>
      <c r="MFC385" s="39"/>
      <c r="MFD385" s="39"/>
      <c r="MFE385" s="39"/>
      <c r="MFF385" s="39"/>
      <c r="MFG385" s="39"/>
      <c r="MFH385" s="39"/>
      <c r="MFI385" s="39"/>
      <c r="MFJ385" s="39"/>
      <c r="MFK385" s="39"/>
      <c r="MFL385" s="39"/>
      <c r="MFM385" s="39"/>
      <c r="MFN385" s="39"/>
      <c r="MFO385" s="39"/>
      <c r="MFP385" s="39"/>
      <c r="MFQ385" s="39"/>
      <c r="MFR385" s="39"/>
      <c r="MFS385" s="39"/>
      <c r="MFT385" s="39"/>
      <c r="MFU385" s="39"/>
      <c r="MFV385" s="39"/>
      <c r="MFW385" s="39"/>
      <c r="MFX385" s="39"/>
      <c r="MFY385" s="39"/>
      <c r="MFZ385" s="39"/>
      <c r="MGA385" s="39"/>
      <c r="MGB385" s="39"/>
      <c r="MGC385" s="39"/>
      <c r="MGD385" s="39"/>
      <c r="MGE385" s="39"/>
      <c r="MGF385" s="39"/>
      <c r="MGG385" s="39"/>
      <c r="MGH385" s="39"/>
      <c r="MGI385" s="39"/>
      <c r="MGJ385" s="39"/>
      <c r="MGK385" s="39"/>
      <c r="MGL385" s="39"/>
      <c r="MGM385" s="39"/>
      <c r="MGN385" s="39"/>
      <c r="MGO385" s="39"/>
      <c r="MGP385" s="39"/>
      <c r="MGQ385" s="39"/>
      <c r="MGR385" s="39"/>
      <c r="MGS385" s="39"/>
      <c r="MGT385" s="39"/>
      <c r="MGU385" s="39"/>
      <c r="MGV385" s="39"/>
      <c r="MGW385" s="39"/>
      <c r="MGX385" s="39"/>
      <c r="MGY385" s="39"/>
      <c r="MGZ385" s="39"/>
      <c r="MHA385" s="39"/>
      <c r="MHB385" s="39"/>
      <c r="MHC385" s="39"/>
      <c r="MHD385" s="39"/>
      <c r="MHE385" s="39"/>
      <c r="MHF385" s="39"/>
      <c r="MHG385" s="39"/>
      <c r="MHH385" s="39"/>
      <c r="MHI385" s="39"/>
      <c r="MHJ385" s="39"/>
      <c r="MHK385" s="39"/>
      <c r="MHL385" s="39"/>
      <c r="MHM385" s="39"/>
      <c r="MHN385" s="39"/>
      <c r="MHO385" s="39"/>
      <c r="MHP385" s="39"/>
      <c r="MHQ385" s="39"/>
      <c r="MHR385" s="39"/>
      <c r="MHS385" s="39"/>
      <c r="MHT385" s="39"/>
      <c r="MHU385" s="39"/>
      <c r="MHV385" s="39"/>
      <c r="MHW385" s="39"/>
      <c r="MHX385" s="39"/>
      <c r="MHY385" s="39"/>
      <c r="MHZ385" s="39"/>
      <c r="MIA385" s="39"/>
      <c r="MIB385" s="39"/>
      <c r="MIC385" s="39"/>
      <c r="MID385" s="39"/>
      <c r="MIE385" s="39"/>
      <c r="MIF385" s="39"/>
      <c r="MIG385" s="39"/>
      <c r="MIH385" s="39"/>
      <c r="MII385" s="39"/>
      <c r="MIJ385" s="39"/>
      <c r="MIK385" s="39"/>
      <c r="MIL385" s="39"/>
      <c r="MIM385" s="39"/>
      <c r="MIN385" s="39"/>
      <c r="MIO385" s="39"/>
      <c r="MIP385" s="39"/>
      <c r="MIQ385" s="39"/>
      <c r="MIR385" s="39"/>
      <c r="MIS385" s="39"/>
      <c r="MIT385" s="39"/>
      <c r="MIU385" s="39"/>
      <c r="MIV385" s="39"/>
      <c r="MIW385" s="39"/>
      <c r="MIX385" s="39"/>
      <c r="MIY385" s="39"/>
      <c r="MIZ385" s="39"/>
      <c r="MJA385" s="39"/>
      <c r="MJB385" s="39"/>
      <c r="MJC385" s="39"/>
      <c r="MJD385" s="39"/>
      <c r="MJE385" s="39"/>
      <c r="MJF385" s="39"/>
      <c r="MJG385" s="39"/>
      <c r="MJH385" s="39"/>
      <c r="MJI385" s="39"/>
      <c r="MJJ385" s="39"/>
      <c r="MJK385" s="39"/>
      <c r="MJL385" s="39"/>
      <c r="MJM385" s="39"/>
      <c r="MJN385" s="39"/>
      <c r="MJO385" s="39"/>
      <c r="MJP385" s="39"/>
      <c r="MJQ385" s="39"/>
      <c r="MJR385" s="39"/>
      <c r="MJS385" s="39"/>
      <c r="MJT385" s="39"/>
      <c r="MJU385" s="39"/>
      <c r="MJV385" s="39"/>
      <c r="MJW385" s="39"/>
      <c r="MJX385" s="39"/>
      <c r="MJY385" s="39"/>
      <c r="MJZ385" s="39"/>
      <c r="MKA385" s="39"/>
      <c r="MKB385" s="39"/>
      <c r="MKC385" s="39"/>
      <c r="MKD385" s="39"/>
      <c r="MKE385" s="39"/>
      <c r="MKF385" s="39"/>
      <c r="MKG385" s="39"/>
      <c r="MKH385" s="39"/>
      <c r="MKI385" s="39"/>
      <c r="MKJ385" s="39"/>
      <c r="MKK385" s="39"/>
      <c r="MKL385" s="39"/>
      <c r="MKM385" s="39"/>
      <c r="MKN385" s="39"/>
      <c r="MKO385" s="39"/>
      <c r="MKP385" s="39"/>
      <c r="MKQ385" s="39"/>
      <c r="MKR385" s="39"/>
      <c r="MKS385" s="39"/>
      <c r="MKT385" s="39"/>
      <c r="MKU385" s="39"/>
      <c r="MKV385" s="39"/>
      <c r="MKW385" s="39"/>
      <c r="MKX385" s="39"/>
      <c r="MKY385" s="39"/>
      <c r="MKZ385" s="39"/>
      <c r="MLA385" s="39"/>
      <c r="MLB385" s="39"/>
      <c r="MLC385" s="39"/>
      <c r="MLD385" s="39"/>
      <c r="MLE385" s="39"/>
      <c r="MLF385" s="39"/>
      <c r="MLG385" s="39"/>
      <c r="MLH385" s="39"/>
      <c r="MLI385" s="39"/>
      <c r="MLJ385" s="39"/>
      <c r="MLK385" s="39"/>
      <c r="MLL385" s="39"/>
      <c r="MLM385" s="39"/>
      <c r="MLN385" s="39"/>
      <c r="MLO385" s="39"/>
      <c r="MLP385" s="39"/>
      <c r="MLQ385" s="39"/>
      <c r="MLR385" s="39"/>
      <c r="MLS385" s="39"/>
      <c r="MLT385" s="39"/>
      <c r="MLU385" s="39"/>
      <c r="MLV385" s="39"/>
      <c r="MLW385" s="39"/>
      <c r="MLX385" s="39"/>
      <c r="MLY385" s="39"/>
      <c r="MLZ385" s="39"/>
      <c r="MMA385" s="39"/>
      <c r="MMB385" s="39"/>
      <c r="MMC385" s="39"/>
      <c r="MMD385" s="39"/>
      <c r="MME385" s="39"/>
      <c r="MMF385" s="39"/>
      <c r="MMG385" s="39"/>
      <c r="MMH385" s="39"/>
      <c r="MMI385" s="39"/>
      <c r="MMJ385" s="39"/>
      <c r="MMK385" s="39"/>
      <c r="MML385" s="39"/>
      <c r="MMM385" s="39"/>
      <c r="MMN385" s="39"/>
      <c r="MMO385" s="39"/>
      <c r="MMP385" s="39"/>
      <c r="MMQ385" s="39"/>
      <c r="MMR385" s="39"/>
      <c r="MMS385" s="39"/>
      <c r="MMT385" s="39"/>
      <c r="MMU385" s="39"/>
      <c r="MMV385" s="39"/>
      <c r="MMW385" s="39"/>
      <c r="MMX385" s="39"/>
      <c r="MMY385" s="39"/>
      <c r="MMZ385" s="39"/>
      <c r="MNA385" s="39"/>
      <c r="MNB385" s="39"/>
      <c r="MNC385" s="39"/>
      <c r="MND385" s="39"/>
      <c r="MNE385" s="39"/>
      <c r="MNF385" s="39"/>
      <c r="MNG385" s="39"/>
      <c r="MNH385" s="39"/>
      <c r="MNI385" s="39"/>
      <c r="MNJ385" s="39"/>
      <c r="MNK385" s="39"/>
      <c r="MNL385" s="39"/>
      <c r="MNM385" s="39"/>
      <c r="MNN385" s="39"/>
      <c r="MNO385" s="39"/>
      <c r="MNP385" s="39"/>
      <c r="MNQ385" s="39"/>
      <c r="MNR385" s="39"/>
      <c r="MNS385" s="39"/>
      <c r="MNT385" s="39"/>
      <c r="MNU385" s="39"/>
      <c r="MNV385" s="39"/>
      <c r="MNW385" s="39"/>
      <c r="MNX385" s="39"/>
      <c r="MNY385" s="39"/>
      <c r="MNZ385" s="39"/>
      <c r="MOA385" s="39"/>
      <c r="MOB385" s="39"/>
      <c r="MOC385" s="39"/>
      <c r="MOD385" s="39"/>
      <c r="MOE385" s="39"/>
      <c r="MOF385" s="39"/>
      <c r="MOG385" s="39"/>
      <c r="MOH385" s="39"/>
      <c r="MOI385" s="39"/>
      <c r="MOJ385" s="39"/>
      <c r="MOK385" s="39"/>
      <c r="MOL385" s="39"/>
      <c r="MOM385" s="39"/>
      <c r="MON385" s="39"/>
      <c r="MOO385" s="39"/>
      <c r="MOP385" s="39"/>
      <c r="MOQ385" s="39"/>
      <c r="MOR385" s="39"/>
      <c r="MOS385" s="39"/>
      <c r="MOT385" s="39"/>
      <c r="MOU385" s="39"/>
      <c r="MOV385" s="39"/>
      <c r="MOW385" s="39"/>
      <c r="MOX385" s="39"/>
      <c r="MOY385" s="39"/>
      <c r="MOZ385" s="39"/>
      <c r="MPA385" s="39"/>
      <c r="MPB385" s="39"/>
      <c r="MPC385" s="39"/>
      <c r="MPD385" s="39"/>
      <c r="MPE385" s="39"/>
      <c r="MPF385" s="39"/>
      <c r="MPG385" s="39"/>
      <c r="MPH385" s="39"/>
      <c r="MPI385" s="39"/>
      <c r="MPJ385" s="39"/>
      <c r="MPK385" s="39"/>
      <c r="MPL385" s="39"/>
      <c r="MPM385" s="39"/>
      <c r="MPN385" s="39"/>
      <c r="MPO385" s="39"/>
      <c r="MPP385" s="39"/>
      <c r="MPQ385" s="39"/>
      <c r="MPR385" s="39"/>
      <c r="MPS385" s="39"/>
      <c r="MPT385" s="39"/>
      <c r="MPU385" s="39"/>
      <c r="MPV385" s="39"/>
      <c r="MPW385" s="39"/>
      <c r="MPX385" s="39"/>
      <c r="MPY385" s="39"/>
      <c r="MPZ385" s="39"/>
      <c r="MQA385" s="39"/>
      <c r="MQB385" s="39"/>
      <c r="MQC385" s="39"/>
      <c r="MQD385" s="39"/>
      <c r="MQE385" s="39"/>
      <c r="MQF385" s="39"/>
      <c r="MQG385" s="39"/>
      <c r="MQH385" s="39"/>
      <c r="MQI385" s="39"/>
      <c r="MQJ385" s="39"/>
      <c r="MQK385" s="39"/>
      <c r="MQL385" s="39"/>
      <c r="MQM385" s="39"/>
      <c r="MQN385" s="39"/>
      <c r="MQO385" s="39"/>
      <c r="MQP385" s="39"/>
      <c r="MQQ385" s="39"/>
      <c r="MQR385" s="39"/>
      <c r="MQS385" s="39"/>
      <c r="MQT385" s="39"/>
      <c r="MQU385" s="39"/>
      <c r="MQV385" s="39"/>
      <c r="MQW385" s="39"/>
      <c r="MQX385" s="39"/>
      <c r="MQY385" s="39"/>
      <c r="MQZ385" s="39"/>
      <c r="MRA385" s="39"/>
      <c r="MRB385" s="39"/>
      <c r="MRC385" s="39"/>
      <c r="MRD385" s="39"/>
      <c r="MRE385" s="39"/>
      <c r="MRF385" s="39"/>
      <c r="MRG385" s="39"/>
      <c r="MRH385" s="39"/>
      <c r="MRI385" s="39"/>
      <c r="MRJ385" s="39"/>
      <c r="MRK385" s="39"/>
      <c r="MRL385" s="39"/>
      <c r="MRM385" s="39"/>
      <c r="MRN385" s="39"/>
      <c r="MRO385" s="39"/>
      <c r="MRP385" s="39"/>
      <c r="MRQ385" s="39"/>
      <c r="MRR385" s="39"/>
      <c r="MRS385" s="39"/>
      <c r="MRT385" s="39"/>
      <c r="MRU385" s="39"/>
      <c r="MRV385" s="39"/>
      <c r="MRW385" s="39"/>
      <c r="MRX385" s="39"/>
      <c r="MRY385" s="39"/>
      <c r="MRZ385" s="39"/>
      <c r="MSA385" s="39"/>
      <c r="MSB385" s="39"/>
      <c r="MSC385" s="39"/>
      <c r="MSD385" s="39"/>
      <c r="MSE385" s="39"/>
      <c r="MSF385" s="39"/>
      <c r="MSG385" s="39"/>
      <c r="MSH385" s="39"/>
      <c r="MSI385" s="39"/>
      <c r="MSJ385" s="39"/>
      <c r="MSK385" s="39"/>
      <c r="MSL385" s="39"/>
      <c r="MSM385" s="39"/>
      <c r="MSN385" s="39"/>
      <c r="MSO385" s="39"/>
      <c r="MSP385" s="39"/>
      <c r="MSQ385" s="39"/>
      <c r="MSR385" s="39"/>
      <c r="MSS385" s="39"/>
      <c r="MST385" s="39"/>
      <c r="MSU385" s="39"/>
      <c r="MSV385" s="39"/>
      <c r="MSW385" s="39"/>
      <c r="MSX385" s="39"/>
      <c r="MSY385" s="39"/>
      <c r="MSZ385" s="39"/>
      <c r="MTA385" s="39"/>
      <c r="MTB385" s="39"/>
      <c r="MTC385" s="39"/>
      <c r="MTD385" s="39"/>
      <c r="MTE385" s="39"/>
      <c r="MTF385" s="39"/>
      <c r="MTG385" s="39"/>
      <c r="MTH385" s="39"/>
      <c r="MTI385" s="39"/>
      <c r="MTJ385" s="39"/>
      <c r="MTK385" s="39"/>
      <c r="MTL385" s="39"/>
      <c r="MTM385" s="39"/>
      <c r="MTN385" s="39"/>
      <c r="MTO385" s="39"/>
      <c r="MTP385" s="39"/>
      <c r="MTQ385" s="39"/>
      <c r="MTR385" s="39"/>
      <c r="MTS385" s="39"/>
      <c r="MTT385" s="39"/>
      <c r="MTU385" s="39"/>
      <c r="MTV385" s="39"/>
      <c r="MTW385" s="39"/>
      <c r="MTX385" s="39"/>
      <c r="MTY385" s="39"/>
      <c r="MTZ385" s="39"/>
      <c r="MUA385" s="39"/>
      <c r="MUB385" s="39"/>
      <c r="MUC385" s="39"/>
      <c r="MUD385" s="39"/>
      <c r="MUE385" s="39"/>
      <c r="MUF385" s="39"/>
      <c r="MUG385" s="39"/>
      <c r="MUH385" s="39"/>
      <c r="MUI385" s="39"/>
      <c r="MUJ385" s="39"/>
      <c r="MUK385" s="39"/>
      <c r="MUL385" s="39"/>
      <c r="MUM385" s="39"/>
      <c r="MUN385" s="39"/>
      <c r="MUO385" s="39"/>
      <c r="MUP385" s="39"/>
      <c r="MUQ385" s="39"/>
      <c r="MUR385" s="39"/>
      <c r="MUS385" s="39"/>
      <c r="MUT385" s="39"/>
      <c r="MUU385" s="39"/>
      <c r="MUV385" s="39"/>
      <c r="MUW385" s="39"/>
      <c r="MUX385" s="39"/>
      <c r="MUY385" s="39"/>
      <c r="MUZ385" s="39"/>
      <c r="MVA385" s="39"/>
      <c r="MVB385" s="39"/>
      <c r="MVC385" s="39"/>
      <c r="MVD385" s="39"/>
      <c r="MVE385" s="39"/>
      <c r="MVF385" s="39"/>
      <c r="MVG385" s="39"/>
      <c r="MVH385" s="39"/>
      <c r="MVI385" s="39"/>
      <c r="MVJ385" s="39"/>
      <c r="MVK385" s="39"/>
      <c r="MVL385" s="39"/>
      <c r="MVM385" s="39"/>
      <c r="MVN385" s="39"/>
      <c r="MVO385" s="39"/>
      <c r="MVP385" s="39"/>
      <c r="MVQ385" s="39"/>
      <c r="MVR385" s="39"/>
      <c r="MVS385" s="39"/>
      <c r="MVT385" s="39"/>
      <c r="MVU385" s="39"/>
      <c r="MVV385" s="39"/>
      <c r="MVW385" s="39"/>
      <c r="MVX385" s="39"/>
      <c r="MVY385" s="39"/>
      <c r="MVZ385" s="39"/>
      <c r="MWA385" s="39"/>
      <c r="MWB385" s="39"/>
      <c r="MWC385" s="39"/>
      <c r="MWD385" s="39"/>
      <c r="MWE385" s="39"/>
      <c r="MWF385" s="39"/>
      <c r="MWG385" s="39"/>
      <c r="MWH385" s="39"/>
      <c r="MWI385" s="39"/>
      <c r="MWJ385" s="39"/>
      <c r="MWK385" s="39"/>
      <c r="MWL385" s="39"/>
      <c r="MWM385" s="39"/>
      <c r="MWN385" s="39"/>
      <c r="MWO385" s="39"/>
      <c r="MWP385" s="39"/>
      <c r="MWQ385" s="39"/>
      <c r="MWR385" s="39"/>
      <c r="MWS385" s="39"/>
      <c r="MWT385" s="39"/>
      <c r="MWU385" s="39"/>
      <c r="MWV385" s="39"/>
      <c r="MWW385" s="39"/>
      <c r="MWX385" s="39"/>
      <c r="MWY385" s="39"/>
      <c r="MWZ385" s="39"/>
      <c r="MXA385" s="39"/>
      <c r="MXB385" s="39"/>
      <c r="MXC385" s="39"/>
      <c r="MXD385" s="39"/>
      <c r="MXE385" s="39"/>
      <c r="MXF385" s="39"/>
      <c r="MXG385" s="39"/>
      <c r="MXH385" s="39"/>
      <c r="MXI385" s="39"/>
      <c r="MXJ385" s="39"/>
      <c r="MXK385" s="39"/>
      <c r="MXL385" s="39"/>
      <c r="MXM385" s="39"/>
      <c r="MXN385" s="39"/>
      <c r="MXO385" s="39"/>
      <c r="MXP385" s="39"/>
      <c r="MXQ385" s="39"/>
      <c r="MXR385" s="39"/>
      <c r="MXS385" s="39"/>
      <c r="MXT385" s="39"/>
      <c r="MXU385" s="39"/>
      <c r="MXV385" s="39"/>
      <c r="MXW385" s="39"/>
      <c r="MXX385" s="39"/>
      <c r="MXY385" s="39"/>
      <c r="MXZ385" s="39"/>
      <c r="MYA385" s="39"/>
      <c r="MYB385" s="39"/>
      <c r="MYC385" s="39"/>
      <c r="MYD385" s="39"/>
      <c r="MYE385" s="39"/>
      <c r="MYF385" s="39"/>
      <c r="MYG385" s="39"/>
      <c r="MYH385" s="39"/>
      <c r="MYI385" s="39"/>
      <c r="MYJ385" s="39"/>
      <c r="MYK385" s="39"/>
      <c r="MYL385" s="39"/>
      <c r="MYM385" s="39"/>
      <c r="MYN385" s="39"/>
      <c r="MYO385" s="39"/>
      <c r="MYP385" s="39"/>
      <c r="MYQ385" s="39"/>
      <c r="MYR385" s="39"/>
      <c r="MYS385" s="39"/>
      <c r="MYT385" s="39"/>
      <c r="MYU385" s="39"/>
      <c r="MYV385" s="39"/>
      <c r="MYW385" s="39"/>
      <c r="MYX385" s="39"/>
      <c r="MYY385" s="39"/>
      <c r="MYZ385" s="39"/>
      <c r="MZA385" s="39"/>
      <c r="MZB385" s="39"/>
      <c r="MZC385" s="39"/>
      <c r="MZD385" s="39"/>
      <c r="MZE385" s="39"/>
      <c r="MZF385" s="39"/>
      <c r="MZG385" s="39"/>
      <c r="MZH385" s="39"/>
      <c r="MZI385" s="39"/>
      <c r="MZJ385" s="39"/>
      <c r="MZK385" s="39"/>
      <c r="MZL385" s="39"/>
      <c r="MZM385" s="39"/>
      <c r="MZN385" s="39"/>
      <c r="MZO385" s="39"/>
      <c r="MZP385" s="39"/>
      <c r="MZQ385" s="39"/>
      <c r="MZR385" s="39"/>
      <c r="MZS385" s="39"/>
      <c r="MZT385" s="39"/>
      <c r="MZU385" s="39"/>
      <c r="MZV385" s="39"/>
      <c r="MZW385" s="39"/>
      <c r="MZX385" s="39"/>
      <c r="MZY385" s="39"/>
      <c r="MZZ385" s="39"/>
      <c r="NAA385" s="39"/>
      <c r="NAB385" s="39"/>
      <c r="NAC385" s="39"/>
      <c r="NAD385" s="39"/>
      <c r="NAE385" s="39"/>
      <c r="NAF385" s="39"/>
      <c r="NAG385" s="39"/>
      <c r="NAH385" s="39"/>
      <c r="NAI385" s="39"/>
      <c r="NAJ385" s="39"/>
      <c r="NAK385" s="39"/>
      <c r="NAL385" s="39"/>
      <c r="NAM385" s="39"/>
      <c r="NAN385" s="39"/>
      <c r="NAO385" s="39"/>
      <c r="NAP385" s="39"/>
      <c r="NAQ385" s="39"/>
      <c r="NAR385" s="39"/>
      <c r="NAS385" s="39"/>
      <c r="NAT385" s="39"/>
      <c r="NAU385" s="39"/>
      <c r="NAV385" s="39"/>
      <c r="NAW385" s="39"/>
      <c r="NAX385" s="39"/>
      <c r="NAY385" s="39"/>
      <c r="NAZ385" s="39"/>
      <c r="NBA385" s="39"/>
      <c r="NBB385" s="39"/>
      <c r="NBC385" s="39"/>
      <c r="NBD385" s="39"/>
      <c r="NBE385" s="39"/>
      <c r="NBF385" s="39"/>
      <c r="NBG385" s="39"/>
      <c r="NBH385" s="39"/>
      <c r="NBI385" s="39"/>
      <c r="NBJ385" s="39"/>
      <c r="NBK385" s="39"/>
      <c r="NBL385" s="39"/>
      <c r="NBM385" s="39"/>
      <c r="NBN385" s="39"/>
      <c r="NBO385" s="39"/>
      <c r="NBP385" s="39"/>
      <c r="NBQ385" s="39"/>
      <c r="NBR385" s="39"/>
      <c r="NBS385" s="39"/>
      <c r="NBT385" s="39"/>
      <c r="NBU385" s="39"/>
      <c r="NBV385" s="39"/>
      <c r="NBW385" s="39"/>
      <c r="NBX385" s="39"/>
      <c r="NBY385" s="39"/>
      <c r="NBZ385" s="39"/>
      <c r="NCA385" s="39"/>
      <c r="NCB385" s="39"/>
      <c r="NCC385" s="39"/>
      <c r="NCD385" s="39"/>
      <c r="NCE385" s="39"/>
      <c r="NCF385" s="39"/>
      <c r="NCG385" s="39"/>
      <c r="NCH385" s="39"/>
      <c r="NCI385" s="39"/>
      <c r="NCJ385" s="39"/>
      <c r="NCK385" s="39"/>
      <c r="NCL385" s="39"/>
      <c r="NCM385" s="39"/>
      <c r="NCN385" s="39"/>
      <c r="NCO385" s="39"/>
      <c r="NCP385" s="39"/>
      <c r="NCQ385" s="39"/>
      <c r="NCR385" s="39"/>
      <c r="NCS385" s="39"/>
      <c r="NCT385" s="39"/>
      <c r="NCU385" s="39"/>
      <c r="NCV385" s="39"/>
      <c r="NCW385" s="39"/>
      <c r="NCX385" s="39"/>
      <c r="NCY385" s="39"/>
      <c r="NCZ385" s="39"/>
      <c r="NDA385" s="39"/>
      <c r="NDB385" s="39"/>
      <c r="NDC385" s="39"/>
      <c r="NDD385" s="39"/>
      <c r="NDE385" s="39"/>
      <c r="NDF385" s="39"/>
      <c r="NDG385" s="39"/>
      <c r="NDH385" s="39"/>
      <c r="NDI385" s="39"/>
      <c r="NDJ385" s="39"/>
      <c r="NDK385" s="39"/>
      <c r="NDL385" s="39"/>
      <c r="NDM385" s="39"/>
      <c r="NDN385" s="39"/>
      <c r="NDO385" s="39"/>
      <c r="NDP385" s="39"/>
      <c r="NDQ385" s="39"/>
      <c r="NDR385" s="39"/>
      <c r="NDS385" s="39"/>
      <c r="NDT385" s="39"/>
      <c r="NDU385" s="39"/>
      <c r="NDV385" s="39"/>
      <c r="NDW385" s="39"/>
      <c r="NDX385" s="39"/>
      <c r="NDY385" s="39"/>
      <c r="NDZ385" s="39"/>
      <c r="NEA385" s="39"/>
      <c r="NEB385" s="39"/>
      <c r="NEC385" s="39"/>
      <c r="NED385" s="39"/>
      <c r="NEE385" s="39"/>
      <c r="NEF385" s="39"/>
      <c r="NEG385" s="39"/>
      <c r="NEH385" s="39"/>
      <c r="NEI385" s="39"/>
      <c r="NEJ385" s="39"/>
      <c r="NEK385" s="39"/>
      <c r="NEL385" s="39"/>
      <c r="NEM385" s="39"/>
      <c r="NEN385" s="39"/>
      <c r="NEO385" s="39"/>
      <c r="NEP385" s="39"/>
      <c r="NEQ385" s="39"/>
      <c r="NER385" s="39"/>
      <c r="NES385" s="39"/>
      <c r="NET385" s="39"/>
      <c r="NEU385" s="39"/>
      <c r="NEV385" s="39"/>
      <c r="NEW385" s="39"/>
      <c r="NEX385" s="39"/>
      <c r="NEY385" s="39"/>
      <c r="NEZ385" s="39"/>
      <c r="NFA385" s="39"/>
      <c r="NFB385" s="39"/>
      <c r="NFC385" s="39"/>
      <c r="NFD385" s="39"/>
      <c r="NFE385" s="39"/>
      <c r="NFF385" s="39"/>
      <c r="NFG385" s="39"/>
      <c r="NFH385" s="39"/>
      <c r="NFI385" s="39"/>
      <c r="NFJ385" s="39"/>
      <c r="NFK385" s="39"/>
      <c r="NFL385" s="39"/>
      <c r="NFM385" s="39"/>
      <c r="NFN385" s="39"/>
      <c r="NFO385" s="39"/>
      <c r="NFP385" s="39"/>
      <c r="NFQ385" s="39"/>
      <c r="NFR385" s="39"/>
      <c r="NFS385" s="39"/>
      <c r="NFT385" s="39"/>
      <c r="NFU385" s="39"/>
      <c r="NFV385" s="39"/>
      <c r="NFW385" s="39"/>
      <c r="NFX385" s="39"/>
      <c r="NFY385" s="39"/>
      <c r="NFZ385" s="39"/>
      <c r="NGA385" s="39"/>
      <c r="NGB385" s="39"/>
      <c r="NGC385" s="39"/>
      <c r="NGD385" s="39"/>
      <c r="NGE385" s="39"/>
      <c r="NGF385" s="39"/>
      <c r="NGG385" s="39"/>
      <c r="NGH385" s="39"/>
      <c r="NGI385" s="39"/>
      <c r="NGJ385" s="39"/>
      <c r="NGK385" s="39"/>
      <c r="NGL385" s="39"/>
      <c r="NGM385" s="39"/>
      <c r="NGN385" s="39"/>
      <c r="NGO385" s="39"/>
      <c r="NGP385" s="39"/>
      <c r="NGQ385" s="39"/>
      <c r="NGR385" s="39"/>
      <c r="NGS385" s="39"/>
      <c r="NGT385" s="39"/>
      <c r="NGU385" s="39"/>
      <c r="NGV385" s="39"/>
      <c r="NGW385" s="39"/>
      <c r="NGX385" s="39"/>
      <c r="NGY385" s="39"/>
      <c r="NGZ385" s="39"/>
      <c r="NHA385" s="39"/>
      <c r="NHB385" s="39"/>
      <c r="NHC385" s="39"/>
      <c r="NHD385" s="39"/>
      <c r="NHE385" s="39"/>
      <c r="NHF385" s="39"/>
      <c r="NHG385" s="39"/>
      <c r="NHH385" s="39"/>
      <c r="NHI385" s="39"/>
      <c r="NHJ385" s="39"/>
      <c r="NHK385" s="39"/>
      <c r="NHL385" s="39"/>
      <c r="NHM385" s="39"/>
      <c r="NHN385" s="39"/>
      <c r="NHO385" s="39"/>
      <c r="NHP385" s="39"/>
      <c r="NHQ385" s="39"/>
      <c r="NHR385" s="39"/>
      <c r="NHS385" s="39"/>
      <c r="NHT385" s="39"/>
      <c r="NHU385" s="39"/>
      <c r="NHV385" s="39"/>
      <c r="NHW385" s="39"/>
      <c r="NHX385" s="39"/>
      <c r="NHY385" s="39"/>
      <c r="NHZ385" s="39"/>
      <c r="NIA385" s="39"/>
      <c r="NIB385" s="39"/>
      <c r="NIC385" s="39"/>
      <c r="NID385" s="39"/>
      <c r="NIE385" s="39"/>
      <c r="NIF385" s="39"/>
      <c r="NIG385" s="39"/>
      <c r="NIH385" s="39"/>
      <c r="NII385" s="39"/>
      <c r="NIJ385" s="39"/>
      <c r="NIK385" s="39"/>
      <c r="NIL385" s="39"/>
      <c r="NIM385" s="39"/>
      <c r="NIN385" s="39"/>
      <c r="NIO385" s="39"/>
      <c r="NIP385" s="39"/>
      <c r="NIQ385" s="39"/>
      <c r="NIR385" s="39"/>
      <c r="NIS385" s="39"/>
      <c r="NIT385" s="39"/>
      <c r="NIU385" s="39"/>
      <c r="NIV385" s="39"/>
      <c r="NIW385" s="39"/>
      <c r="NIX385" s="39"/>
      <c r="NIY385" s="39"/>
      <c r="NIZ385" s="39"/>
      <c r="NJA385" s="39"/>
      <c r="NJB385" s="39"/>
      <c r="NJC385" s="39"/>
      <c r="NJD385" s="39"/>
      <c r="NJE385" s="39"/>
      <c r="NJF385" s="39"/>
      <c r="NJG385" s="39"/>
      <c r="NJH385" s="39"/>
      <c r="NJI385" s="39"/>
      <c r="NJJ385" s="39"/>
      <c r="NJK385" s="39"/>
      <c r="NJL385" s="39"/>
      <c r="NJM385" s="39"/>
      <c r="NJN385" s="39"/>
      <c r="NJO385" s="39"/>
      <c r="NJP385" s="39"/>
      <c r="NJQ385" s="39"/>
      <c r="NJR385" s="39"/>
      <c r="NJS385" s="39"/>
      <c r="NJT385" s="39"/>
      <c r="NJU385" s="39"/>
      <c r="NJV385" s="39"/>
      <c r="NJW385" s="39"/>
      <c r="NJX385" s="39"/>
      <c r="NJY385" s="39"/>
      <c r="NJZ385" s="39"/>
      <c r="NKA385" s="39"/>
      <c r="NKB385" s="39"/>
      <c r="NKC385" s="39"/>
      <c r="NKD385" s="39"/>
      <c r="NKE385" s="39"/>
      <c r="NKF385" s="39"/>
      <c r="NKG385" s="39"/>
      <c r="NKH385" s="39"/>
      <c r="NKI385" s="39"/>
      <c r="NKJ385" s="39"/>
      <c r="NKK385" s="39"/>
      <c r="NKL385" s="39"/>
      <c r="NKM385" s="39"/>
      <c r="NKN385" s="39"/>
      <c r="NKO385" s="39"/>
      <c r="NKP385" s="39"/>
      <c r="NKQ385" s="39"/>
      <c r="NKR385" s="39"/>
      <c r="NKS385" s="39"/>
      <c r="NKT385" s="39"/>
      <c r="NKU385" s="39"/>
      <c r="NKV385" s="39"/>
      <c r="NKW385" s="39"/>
      <c r="NKX385" s="39"/>
      <c r="NKY385" s="39"/>
      <c r="NKZ385" s="39"/>
      <c r="NLA385" s="39"/>
      <c r="NLB385" s="39"/>
      <c r="NLC385" s="39"/>
      <c r="NLD385" s="39"/>
      <c r="NLE385" s="39"/>
      <c r="NLF385" s="39"/>
      <c r="NLG385" s="39"/>
      <c r="NLH385" s="39"/>
      <c r="NLI385" s="39"/>
      <c r="NLJ385" s="39"/>
      <c r="NLK385" s="39"/>
      <c r="NLL385" s="39"/>
      <c r="NLM385" s="39"/>
      <c r="NLN385" s="39"/>
      <c r="NLO385" s="39"/>
      <c r="NLP385" s="39"/>
      <c r="NLQ385" s="39"/>
      <c r="NLR385" s="39"/>
      <c r="NLS385" s="39"/>
      <c r="NLT385" s="39"/>
      <c r="NLU385" s="39"/>
      <c r="NLV385" s="39"/>
      <c r="NLW385" s="39"/>
      <c r="NLX385" s="39"/>
      <c r="NLY385" s="39"/>
      <c r="NLZ385" s="39"/>
      <c r="NMA385" s="39"/>
      <c r="NMB385" s="39"/>
      <c r="NMC385" s="39"/>
      <c r="NMD385" s="39"/>
      <c r="NME385" s="39"/>
      <c r="NMF385" s="39"/>
      <c r="NMG385" s="39"/>
      <c r="NMH385" s="39"/>
      <c r="NMI385" s="39"/>
      <c r="NMJ385" s="39"/>
      <c r="NMK385" s="39"/>
      <c r="NML385" s="39"/>
      <c r="NMM385" s="39"/>
      <c r="NMN385" s="39"/>
      <c r="NMO385" s="39"/>
      <c r="NMP385" s="39"/>
      <c r="NMQ385" s="39"/>
      <c r="NMR385" s="39"/>
      <c r="NMS385" s="39"/>
      <c r="NMT385" s="39"/>
      <c r="NMU385" s="39"/>
      <c r="NMV385" s="39"/>
      <c r="NMW385" s="39"/>
      <c r="NMX385" s="39"/>
      <c r="NMY385" s="39"/>
      <c r="NMZ385" s="39"/>
      <c r="NNA385" s="39"/>
      <c r="NNB385" s="39"/>
      <c r="NNC385" s="39"/>
      <c r="NND385" s="39"/>
      <c r="NNE385" s="39"/>
      <c r="NNF385" s="39"/>
      <c r="NNG385" s="39"/>
      <c r="NNH385" s="39"/>
      <c r="NNI385" s="39"/>
      <c r="NNJ385" s="39"/>
      <c r="NNK385" s="39"/>
      <c r="NNL385" s="39"/>
      <c r="NNM385" s="39"/>
      <c r="NNN385" s="39"/>
      <c r="NNO385" s="39"/>
      <c r="NNP385" s="39"/>
      <c r="NNQ385" s="39"/>
      <c r="NNR385" s="39"/>
      <c r="NNS385" s="39"/>
      <c r="NNT385" s="39"/>
      <c r="NNU385" s="39"/>
      <c r="NNV385" s="39"/>
      <c r="NNW385" s="39"/>
      <c r="NNX385" s="39"/>
      <c r="NNY385" s="39"/>
      <c r="NNZ385" s="39"/>
      <c r="NOA385" s="39"/>
      <c r="NOB385" s="39"/>
      <c r="NOC385" s="39"/>
      <c r="NOD385" s="39"/>
      <c r="NOE385" s="39"/>
      <c r="NOF385" s="39"/>
      <c r="NOG385" s="39"/>
      <c r="NOH385" s="39"/>
      <c r="NOI385" s="39"/>
      <c r="NOJ385" s="39"/>
      <c r="NOK385" s="39"/>
      <c r="NOL385" s="39"/>
      <c r="NOM385" s="39"/>
      <c r="NON385" s="39"/>
      <c r="NOO385" s="39"/>
      <c r="NOP385" s="39"/>
      <c r="NOQ385" s="39"/>
      <c r="NOR385" s="39"/>
      <c r="NOS385" s="39"/>
      <c r="NOT385" s="39"/>
      <c r="NOU385" s="39"/>
      <c r="NOV385" s="39"/>
      <c r="NOW385" s="39"/>
      <c r="NOX385" s="39"/>
      <c r="NOY385" s="39"/>
      <c r="NOZ385" s="39"/>
      <c r="NPA385" s="39"/>
      <c r="NPB385" s="39"/>
      <c r="NPC385" s="39"/>
      <c r="NPD385" s="39"/>
      <c r="NPE385" s="39"/>
      <c r="NPF385" s="39"/>
      <c r="NPG385" s="39"/>
      <c r="NPH385" s="39"/>
      <c r="NPI385" s="39"/>
      <c r="NPJ385" s="39"/>
      <c r="NPK385" s="39"/>
      <c r="NPL385" s="39"/>
      <c r="NPM385" s="39"/>
      <c r="NPN385" s="39"/>
      <c r="NPO385" s="39"/>
      <c r="NPP385" s="39"/>
      <c r="NPQ385" s="39"/>
      <c r="NPR385" s="39"/>
      <c r="NPS385" s="39"/>
      <c r="NPT385" s="39"/>
      <c r="NPU385" s="39"/>
      <c r="NPV385" s="39"/>
      <c r="NPW385" s="39"/>
      <c r="NPX385" s="39"/>
      <c r="NPY385" s="39"/>
      <c r="NPZ385" s="39"/>
      <c r="NQA385" s="39"/>
      <c r="NQB385" s="39"/>
      <c r="NQC385" s="39"/>
      <c r="NQD385" s="39"/>
      <c r="NQE385" s="39"/>
      <c r="NQF385" s="39"/>
      <c r="NQG385" s="39"/>
      <c r="NQH385" s="39"/>
      <c r="NQI385" s="39"/>
      <c r="NQJ385" s="39"/>
      <c r="NQK385" s="39"/>
      <c r="NQL385" s="39"/>
      <c r="NQM385" s="39"/>
      <c r="NQN385" s="39"/>
      <c r="NQO385" s="39"/>
      <c r="NQP385" s="39"/>
      <c r="NQQ385" s="39"/>
      <c r="NQR385" s="39"/>
      <c r="NQS385" s="39"/>
      <c r="NQT385" s="39"/>
      <c r="NQU385" s="39"/>
      <c r="NQV385" s="39"/>
      <c r="NQW385" s="39"/>
      <c r="NQX385" s="39"/>
      <c r="NQY385" s="39"/>
      <c r="NQZ385" s="39"/>
      <c r="NRA385" s="39"/>
      <c r="NRB385" s="39"/>
      <c r="NRC385" s="39"/>
      <c r="NRD385" s="39"/>
      <c r="NRE385" s="39"/>
      <c r="NRF385" s="39"/>
      <c r="NRG385" s="39"/>
      <c r="NRH385" s="39"/>
      <c r="NRI385" s="39"/>
      <c r="NRJ385" s="39"/>
      <c r="NRK385" s="39"/>
      <c r="NRL385" s="39"/>
      <c r="NRM385" s="39"/>
      <c r="NRN385" s="39"/>
      <c r="NRO385" s="39"/>
      <c r="NRP385" s="39"/>
      <c r="NRQ385" s="39"/>
      <c r="NRR385" s="39"/>
      <c r="NRS385" s="39"/>
      <c r="NRT385" s="39"/>
      <c r="NRU385" s="39"/>
      <c r="NRV385" s="39"/>
      <c r="NRW385" s="39"/>
      <c r="NRX385" s="39"/>
      <c r="NRY385" s="39"/>
      <c r="NRZ385" s="39"/>
      <c r="NSA385" s="39"/>
      <c r="NSB385" s="39"/>
      <c r="NSC385" s="39"/>
      <c r="NSD385" s="39"/>
      <c r="NSE385" s="39"/>
      <c r="NSF385" s="39"/>
      <c r="NSG385" s="39"/>
      <c r="NSH385" s="39"/>
      <c r="NSI385" s="39"/>
      <c r="NSJ385" s="39"/>
      <c r="NSK385" s="39"/>
      <c r="NSL385" s="39"/>
      <c r="NSM385" s="39"/>
      <c r="NSN385" s="39"/>
      <c r="NSO385" s="39"/>
      <c r="NSP385" s="39"/>
      <c r="NSQ385" s="39"/>
      <c r="NSR385" s="39"/>
      <c r="NSS385" s="39"/>
      <c r="NST385" s="39"/>
      <c r="NSU385" s="39"/>
      <c r="NSV385" s="39"/>
      <c r="NSW385" s="39"/>
      <c r="NSX385" s="39"/>
      <c r="NSY385" s="39"/>
      <c r="NSZ385" s="39"/>
      <c r="NTA385" s="39"/>
      <c r="NTB385" s="39"/>
      <c r="NTC385" s="39"/>
      <c r="NTD385" s="39"/>
      <c r="NTE385" s="39"/>
      <c r="NTF385" s="39"/>
      <c r="NTG385" s="39"/>
      <c r="NTH385" s="39"/>
      <c r="NTI385" s="39"/>
      <c r="NTJ385" s="39"/>
      <c r="NTK385" s="39"/>
      <c r="NTL385" s="39"/>
      <c r="NTM385" s="39"/>
      <c r="NTN385" s="39"/>
      <c r="NTO385" s="39"/>
      <c r="NTP385" s="39"/>
      <c r="NTQ385" s="39"/>
      <c r="NTR385" s="39"/>
      <c r="NTS385" s="39"/>
      <c r="NTT385" s="39"/>
      <c r="NTU385" s="39"/>
      <c r="NTV385" s="39"/>
      <c r="NTW385" s="39"/>
      <c r="NTX385" s="39"/>
      <c r="NTY385" s="39"/>
      <c r="NTZ385" s="39"/>
      <c r="NUA385" s="39"/>
      <c r="NUB385" s="39"/>
      <c r="NUC385" s="39"/>
      <c r="NUD385" s="39"/>
      <c r="NUE385" s="39"/>
      <c r="NUF385" s="39"/>
      <c r="NUG385" s="39"/>
      <c r="NUH385" s="39"/>
      <c r="NUI385" s="39"/>
      <c r="NUJ385" s="39"/>
      <c r="NUK385" s="39"/>
      <c r="NUL385" s="39"/>
      <c r="NUM385" s="39"/>
      <c r="NUN385" s="39"/>
      <c r="NUO385" s="39"/>
      <c r="NUP385" s="39"/>
      <c r="NUQ385" s="39"/>
      <c r="NUR385" s="39"/>
      <c r="NUS385" s="39"/>
      <c r="NUT385" s="39"/>
      <c r="NUU385" s="39"/>
      <c r="NUV385" s="39"/>
      <c r="NUW385" s="39"/>
      <c r="NUX385" s="39"/>
      <c r="NUY385" s="39"/>
      <c r="NUZ385" s="39"/>
      <c r="NVA385" s="39"/>
      <c r="NVB385" s="39"/>
      <c r="NVC385" s="39"/>
      <c r="NVD385" s="39"/>
      <c r="NVE385" s="39"/>
      <c r="NVF385" s="39"/>
      <c r="NVG385" s="39"/>
      <c r="NVH385" s="39"/>
      <c r="NVI385" s="39"/>
      <c r="NVJ385" s="39"/>
      <c r="NVK385" s="39"/>
      <c r="NVL385" s="39"/>
      <c r="NVM385" s="39"/>
      <c r="NVN385" s="39"/>
      <c r="NVO385" s="39"/>
      <c r="NVP385" s="39"/>
      <c r="NVQ385" s="39"/>
      <c r="NVR385" s="39"/>
      <c r="NVS385" s="39"/>
      <c r="NVT385" s="39"/>
      <c r="NVU385" s="39"/>
      <c r="NVV385" s="39"/>
      <c r="NVW385" s="39"/>
      <c r="NVX385" s="39"/>
      <c r="NVY385" s="39"/>
      <c r="NVZ385" s="39"/>
      <c r="NWA385" s="39"/>
      <c r="NWB385" s="39"/>
      <c r="NWC385" s="39"/>
      <c r="NWD385" s="39"/>
      <c r="NWE385" s="39"/>
      <c r="NWF385" s="39"/>
      <c r="NWG385" s="39"/>
      <c r="NWH385" s="39"/>
      <c r="NWI385" s="39"/>
      <c r="NWJ385" s="39"/>
      <c r="NWK385" s="39"/>
      <c r="NWL385" s="39"/>
      <c r="NWM385" s="39"/>
      <c r="NWN385" s="39"/>
      <c r="NWO385" s="39"/>
      <c r="NWP385" s="39"/>
      <c r="NWQ385" s="39"/>
      <c r="NWR385" s="39"/>
      <c r="NWS385" s="39"/>
      <c r="NWT385" s="39"/>
      <c r="NWU385" s="39"/>
      <c r="NWV385" s="39"/>
      <c r="NWW385" s="39"/>
      <c r="NWX385" s="39"/>
      <c r="NWY385" s="39"/>
      <c r="NWZ385" s="39"/>
      <c r="NXA385" s="39"/>
      <c r="NXB385" s="39"/>
      <c r="NXC385" s="39"/>
      <c r="NXD385" s="39"/>
      <c r="NXE385" s="39"/>
      <c r="NXF385" s="39"/>
      <c r="NXG385" s="39"/>
      <c r="NXH385" s="39"/>
      <c r="NXI385" s="39"/>
      <c r="NXJ385" s="39"/>
      <c r="NXK385" s="39"/>
      <c r="NXL385" s="39"/>
      <c r="NXM385" s="39"/>
      <c r="NXN385" s="39"/>
      <c r="NXO385" s="39"/>
      <c r="NXP385" s="39"/>
      <c r="NXQ385" s="39"/>
      <c r="NXR385" s="39"/>
      <c r="NXS385" s="39"/>
      <c r="NXT385" s="39"/>
      <c r="NXU385" s="39"/>
      <c r="NXV385" s="39"/>
      <c r="NXW385" s="39"/>
      <c r="NXX385" s="39"/>
      <c r="NXY385" s="39"/>
      <c r="NXZ385" s="39"/>
      <c r="NYA385" s="39"/>
      <c r="NYB385" s="39"/>
      <c r="NYC385" s="39"/>
      <c r="NYD385" s="39"/>
      <c r="NYE385" s="39"/>
      <c r="NYF385" s="39"/>
      <c r="NYG385" s="39"/>
      <c r="NYH385" s="39"/>
      <c r="NYI385" s="39"/>
      <c r="NYJ385" s="39"/>
      <c r="NYK385" s="39"/>
      <c r="NYL385" s="39"/>
      <c r="NYM385" s="39"/>
      <c r="NYN385" s="39"/>
      <c r="NYO385" s="39"/>
      <c r="NYP385" s="39"/>
      <c r="NYQ385" s="39"/>
      <c r="NYR385" s="39"/>
      <c r="NYS385" s="39"/>
      <c r="NYT385" s="39"/>
      <c r="NYU385" s="39"/>
      <c r="NYV385" s="39"/>
      <c r="NYW385" s="39"/>
      <c r="NYX385" s="39"/>
      <c r="NYY385" s="39"/>
      <c r="NYZ385" s="39"/>
      <c r="NZA385" s="39"/>
      <c r="NZB385" s="39"/>
      <c r="NZC385" s="39"/>
      <c r="NZD385" s="39"/>
      <c r="NZE385" s="39"/>
      <c r="NZF385" s="39"/>
      <c r="NZG385" s="39"/>
      <c r="NZH385" s="39"/>
      <c r="NZI385" s="39"/>
      <c r="NZJ385" s="39"/>
      <c r="NZK385" s="39"/>
      <c r="NZL385" s="39"/>
      <c r="NZM385" s="39"/>
      <c r="NZN385" s="39"/>
      <c r="NZO385" s="39"/>
      <c r="NZP385" s="39"/>
      <c r="NZQ385" s="39"/>
      <c r="NZR385" s="39"/>
      <c r="NZS385" s="39"/>
      <c r="NZT385" s="39"/>
      <c r="NZU385" s="39"/>
      <c r="NZV385" s="39"/>
      <c r="NZW385" s="39"/>
      <c r="NZX385" s="39"/>
      <c r="NZY385" s="39"/>
      <c r="NZZ385" s="39"/>
      <c r="OAA385" s="39"/>
      <c r="OAB385" s="39"/>
      <c r="OAC385" s="39"/>
      <c r="OAD385" s="39"/>
      <c r="OAE385" s="39"/>
      <c r="OAF385" s="39"/>
      <c r="OAG385" s="39"/>
      <c r="OAH385" s="39"/>
      <c r="OAI385" s="39"/>
      <c r="OAJ385" s="39"/>
      <c r="OAK385" s="39"/>
      <c r="OAL385" s="39"/>
      <c r="OAM385" s="39"/>
      <c r="OAN385" s="39"/>
      <c r="OAO385" s="39"/>
      <c r="OAP385" s="39"/>
      <c r="OAQ385" s="39"/>
      <c r="OAR385" s="39"/>
      <c r="OAS385" s="39"/>
      <c r="OAT385" s="39"/>
      <c r="OAU385" s="39"/>
      <c r="OAV385" s="39"/>
      <c r="OAW385" s="39"/>
      <c r="OAX385" s="39"/>
      <c r="OAY385" s="39"/>
      <c r="OAZ385" s="39"/>
      <c r="OBA385" s="39"/>
      <c r="OBB385" s="39"/>
      <c r="OBC385" s="39"/>
      <c r="OBD385" s="39"/>
      <c r="OBE385" s="39"/>
      <c r="OBF385" s="39"/>
      <c r="OBG385" s="39"/>
      <c r="OBH385" s="39"/>
      <c r="OBI385" s="39"/>
      <c r="OBJ385" s="39"/>
      <c r="OBK385" s="39"/>
      <c r="OBL385" s="39"/>
      <c r="OBM385" s="39"/>
      <c r="OBN385" s="39"/>
      <c r="OBO385" s="39"/>
      <c r="OBP385" s="39"/>
      <c r="OBQ385" s="39"/>
      <c r="OBR385" s="39"/>
      <c r="OBS385" s="39"/>
      <c r="OBT385" s="39"/>
      <c r="OBU385" s="39"/>
      <c r="OBV385" s="39"/>
      <c r="OBW385" s="39"/>
      <c r="OBX385" s="39"/>
      <c r="OBY385" s="39"/>
      <c r="OBZ385" s="39"/>
      <c r="OCA385" s="39"/>
      <c r="OCB385" s="39"/>
      <c r="OCC385" s="39"/>
      <c r="OCD385" s="39"/>
      <c r="OCE385" s="39"/>
      <c r="OCF385" s="39"/>
      <c r="OCG385" s="39"/>
      <c r="OCH385" s="39"/>
      <c r="OCI385" s="39"/>
      <c r="OCJ385" s="39"/>
      <c r="OCK385" s="39"/>
      <c r="OCL385" s="39"/>
      <c r="OCM385" s="39"/>
      <c r="OCN385" s="39"/>
      <c r="OCO385" s="39"/>
      <c r="OCP385" s="39"/>
      <c r="OCQ385" s="39"/>
      <c r="OCR385" s="39"/>
      <c r="OCS385" s="39"/>
      <c r="OCT385" s="39"/>
      <c r="OCU385" s="39"/>
      <c r="OCV385" s="39"/>
      <c r="OCW385" s="39"/>
      <c r="OCX385" s="39"/>
      <c r="OCY385" s="39"/>
      <c r="OCZ385" s="39"/>
      <c r="ODA385" s="39"/>
      <c r="ODB385" s="39"/>
      <c r="ODC385" s="39"/>
      <c r="ODD385" s="39"/>
      <c r="ODE385" s="39"/>
      <c r="ODF385" s="39"/>
      <c r="ODG385" s="39"/>
      <c r="ODH385" s="39"/>
      <c r="ODI385" s="39"/>
      <c r="ODJ385" s="39"/>
      <c r="ODK385" s="39"/>
      <c r="ODL385" s="39"/>
      <c r="ODM385" s="39"/>
      <c r="ODN385" s="39"/>
      <c r="ODO385" s="39"/>
      <c r="ODP385" s="39"/>
      <c r="ODQ385" s="39"/>
      <c r="ODR385" s="39"/>
      <c r="ODS385" s="39"/>
      <c r="ODT385" s="39"/>
      <c r="ODU385" s="39"/>
      <c r="ODV385" s="39"/>
      <c r="ODW385" s="39"/>
      <c r="ODX385" s="39"/>
      <c r="ODY385" s="39"/>
      <c r="ODZ385" s="39"/>
      <c r="OEA385" s="39"/>
      <c r="OEB385" s="39"/>
      <c r="OEC385" s="39"/>
      <c r="OED385" s="39"/>
      <c r="OEE385" s="39"/>
      <c r="OEF385" s="39"/>
      <c r="OEG385" s="39"/>
      <c r="OEH385" s="39"/>
      <c r="OEI385" s="39"/>
      <c r="OEJ385" s="39"/>
      <c r="OEK385" s="39"/>
      <c r="OEL385" s="39"/>
      <c r="OEM385" s="39"/>
      <c r="OEN385" s="39"/>
      <c r="OEO385" s="39"/>
      <c r="OEP385" s="39"/>
      <c r="OEQ385" s="39"/>
      <c r="OER385" s="39"/>
      <c r="OES385" s="39"/>
      <c r="OET385" s="39"/>
      <c r="OEU385" s="39"/>
      <c r="OEV385" s="39"/>
      <c r="OEW385" s="39"/>
      <c r="OEX385" s="39"/>
      <c r="OEY385" s="39"/>
      <c r="OEZ385" s="39"/>
      <c r="OFA385" s="39"/>
      <c r="OFB385" s="39"/>
      <c r="OFC385" s="39"/>
      <c r="OFD385" s="39"/>
      <c r="OFE385" s="39"/>
      <c r="OFF385" s="39"/>
      <c r="OFG385" s="39"/>
      <c r="OFH385" s="39"/>
      <c r="OFI385" s="39"/>
      <c r="OFJ385" s="39"/>
      <c r="OFK385" s="39"/>
      <c r="OFL385" s="39"/>
      <c r="OFM385" s="39"/>
      <c r="OFN385" s="39"/>
      <c r="OFO385" s="39"/>
      <c r="OFP385" s="39"/>
      <c r="OFQ385" s="39"/>
      <c r="OFR385" s="39"/>
      <c r="OFS385" s="39"/>
      <c r="OFT385" s="39"/>
      <c r="OFU385" s="39"/>
      <c r="OFV385" s="39"/>
      <c r="OFW385" s="39"/>
      <c r="OFX385" s="39"/>
      <c r="OFY385" s="39"/>
      <c r="OFZ385" s="39"/>
      <c r="OGA385" s="39"/>
      <c r="OGB385" s="39"/>
      <c r="OGC385" s="39"/>
      <c r="OGD385" s="39"/>
      <c r="OGE385" s="39"/>
      <c r="OGF385" s="39"/>
      <c r="OGG385" s="39"/>
      <c r="OGH385" s="39"/>
      <c r="OGI385" s="39"/>
      <c r="OGJ385" s="39"/>
      <c r="OGK385" s="39"/>
      <c r="OGL385" s="39"/>
      <c r="OGM385" s="39"/>
      <c r="OGN385" s="39"/>
      <c r="OGO385" s="39"/>
      <c r="OGP385" s="39"/>
      <c r="OGQ385" s="39"/>
      <c r="OGR385" s="39"/>
      <c r="OGS385" s="39"/>
      <c r="OGT385" s="39"/>
      <c r="OGU385" s="39"/>
      <c r="OGV385" s="39"/>
      <c r="OGW385" s="39"/>
      <c r="OGX385" s="39"/>
      <c r="OGY385" s="39"/>
      <c r="OGZ385" s="39"/>
      <c r="OHA385" s="39"/>
      <c r="OHB385" s="39"/>
      <c r="OHC385" s="39"/>
      <c r="OHD385" s="39"/>
      <c r="OHE385" s="39"/>
      <c r="OHF385" s="39"/>
      <c r="OHG385" s="39"/>
      <c r="OHH385" s="39"/>
      <c r="OHI385" s="39"/>
      <c r="OHJ385" s="39"/>
      <c r="OHK385" s="39"/>
      <c r="OHL385" s="39"/>
      <c r="OHM385" s="39"/>
      <c r="OHN385" s="39"/>
      <c r="OHO385" s="39"/>
      <c r="OHP385" s="39"/>
      <c r="OHQ385" s="39"/>
      <c r="OHR385" s="39"/>
      <c r="OHS385" s="39"/>
      <c r="OHT385" s="39"/>
      <c r="OHU385" s="39"/>
      <c r="OHV385" s="39"/>
      <c r="OHW385" s="39"/>
      <c r="OHX385" s="39"/>
      <c r="OHY385" s="39"/>
      <c r="OHZ385" s="39"/>
      <c r="OIA385" s="39"/>
      <c r="OIB385" s="39"/>
      <c r="OIC385" s="39"/>
      <c r="OID385" s="39"/>
      <c r="OIE385" s="39"/>
      <c r="OIF385" s="39"/>
      <c r="OIG385" s="39"/>
      <c r="OIH385" s="39"/>
      <c r="OII385" s="39"/>
      <c r="OIJ385" s="39"/>
      <c r="OIK385" s="39"/>
      <c r="OIL385" s="39"/>
      <c r="OIM385" s="39"/>
      <c r="OIN385" s="39"/>
      <c r="OIO385" s="39"/>
      <c r="OIP385" s="39"/>
      <c r="OIQ385" s="39"/>
      <c r="OIR385" s="39"/>
      <c r="OIS385" s="39"/>
      <c r="OIT385" s="39"/>
      <c r="OIU385" s="39"/>
      <c r="OIV385" s="39"/>
      <c r="OIW385" s="39"/>
      <c r="OIX385" s="39"/>
      <c r="OIY385" s="39"/>
      <c r="OIZ385" s="39"/>
      <c r="OJA385" s="39"/>
      <c r="OJB385" s="39"/>
      <c r="OJC385" s="39"/>
      <c r="OJD385" s="39"/>
      <c r="OJE385" s="39"/>
      <c r="OJF385" s="39"/>
      <c r="OJG385" s="39"/>
      <c r="OJH385" s="39"/>
      <c r="OJI385" s="39"/>
      <c r="OJJ385" s="39"/>
      <c r="OJK385" s="39"/>
      <c r="OJL385" s="39"/>
      <c r="OJM385" s="39"/>
      <c r="OJN385" s="39"/>
      <c r="OJO385" s="39"/>
      <c r="OJP385" s="39"/>
      <c r="OJQ385" s="39"/>
      <c r="OJR385" s="39"/>
      <c r="OJS385" s="39"/>
      <c r="OJT385" s="39"/>
      <c r="OJU385" s="39"/>
      <c r="OJV385" s="39"/>
      <c r="OJW385" s="39"/>
      <c r="OJX385" s="39"/>
      <c r="OJY385" s="39"/>
      <c r="OJZ385" s="39"/>
      <c r="OKA385" s="39"/>
      <c r="OKB385" s="39"/>
      <c r="OKC385" s="39"/>
      <c r="OKD385" s="39"/>
      <c r="OKE385" s="39"/>
      <c r="OKF385" s="39"/>
      <c r="OKG385" s="39"/>
      <c r="OKH385" s="39"/>
      <c r="OKI385" s="39"/>
      <c r="OKJ385" s="39"/>
      <c r="OKK385" s="39"/>
      <c r="OKL385" s="39"/>
      <c r="OKM385" s="39"/>
      <c r="OKN385" s="39"/>
      <c r="OKO385" s="39"/>
      <c r="OKP385" s="39"/>
      <c r="OKQ385" s="39"/>
      <c r="OKR385" s="39"/>
      <c r="OKS385" s="39"/>
      <c r="OKT385" s="39"/>
      <c r="OKU385" s="39"/>
      <c r="OKV385" s="39"/>
      <c r="OKW385" s="39"/>
      <c r="OKX385" s="39"/>
      <c r="OKY385" s="39"/>
      <c r="OKZ385" s="39"/>
      <c r="OLA385" s="39"/>
      <c r="OLB385" s="39"/>
      <c r="OLC385" s="39"/>
      <c r="OLD385" s="39"/>
      <c r="OLE385" s="39"/>
      <c r="OLF385" s="39"/>
      <c r="OLG385" s="39"/>
      <c r="OLH385" s="39"/>
      <c r="OLI385" s="39"/>
      <c r="OLJ385" s="39"/>
      <c r="OLK385" s="39"/>
      <c r="OLL385" s="39"/>
      <c r="OLM385" s="39"/>
      <c r="OLN385" s="39"/>
      <c r="OLO385" s="39"/>
      <c r="OLP385" s="39"/>
      <c r="OLQ385" s="39"/>
      <c r="OLR385" s="39"/>
      <c r="OLS385" s="39"/>
      <c r="OLT385" s="39"/>
      <c r="OLU385" s="39"/>
      <c r="OLV385" s="39"/>
      <c r="OLW385" s="39"/>
      <c r="OLX385" s="39"/>
      <c r="OLY385" s="39"/>
      <c r="OLZ385" s="39"/>
      <c r="OMA385" s="39"/>
      <c r="OMB385" s="39"/>
      <c r="OMC385" s="39"/>
      <c r="OMD385" s="39"/>
      <c r="OME385" s="39"/>
      <c r="OMF385" s="39"/>
      <c r="OMG385" s="39"/>
      <c r="OMH385" s="39"/>
      <c r="OMI385" s="39"/>
      <c r="OMJ385" s="39"/>
      <c r="OMK385" s="39"/>
      <c r="OML385" s="39"/>
      <c r="OMM385" s="39"/>
      <c r="OMN385" s="39"/>
      <c r="OMO385" s="39"/>
      <c r="OMP385" s="39"/>
      <c r="OMQ385" s="39"/>
      <c r="OMR385" s="39"/>
      <c r="OMS385" s="39"/>
      <c r="OMT385" s="39"/>
      <c r="OMU385" s="39"/>
      <c r="OMV385" s="39"/>
      <c r="OMW385" s="39"/>
      <c r="OMX385" s="39"/>
      <c r="OMY385" s="39"/>
      <c r="OMZ385" s="39"/>
      <c r="ONA385" s="39"/>
      <c r="ONB385" s="39"/>
      <c r="ONC385" s="39"/>
      <c r="OND385" s="39"/>
      <c r="ONE385" s="39"/>
      <c r="ONF385" s="39"/>
      <c r="ONG385" s="39"/>
      <c r="ONH385" s="39"/>
      <c r="ONI385" s="39"/>
      <c r="ONJ385" s="39"/>
      <c r="ONK385" s="39"/>
      <c r="ONL385" s="39"/>
      <c r="ONM385" s="39"/>
      <c r="ONN385" s="39"/>
      <c r="ONO385" s="39"/>
      <c r="ONP385" s="39"/>
      <c r="ONQ385" s="39"/>
      <c r="ONR385" s="39"/>
      <c r="ONS385" s="39"/>
      <c r="ONT385" s="39"/>
      <c r="ONU385" s="39"/>
      <c r="ONV385" s="39"/>
      <c r="ONW385" s="39"/>
      <c r="ONX385" s="39"/>
      <c r="ONY385" s="39"/>
      <c r="ONZ385" s="39"/>
      <c r="OOA385" s="39"/>
      <c r="OOB385" s="39"/>
      <c r="OOC385" s="39"/>
      <c r="OOD385" s="39"/>
      <c r="OOE385" s="39"/>
      <c r="OOF385" s="39"/>
      <c r="OOG385" s="39"/>
      <c r="OOH385" s="39"/>
      <c r="OOI385" s="39"/>
      <c r="OOJ385" s="39"/>
      <c r="OOK385" s="39"/>
      <c r="OOL385" s="39"/>
      <c r="OOM385" s="39"/>
      <c r="OON385" s="39"/>
      <c r="OOO385" s="39"/>
      <c r="OOP385" s="39"/>
      <c r="OOQ385" s="39"/>
      <c r="OOR385" s="39"/>
      <c r="OOS385" s="39"/>
      <c r="OOT385" s="39"/>
      <c r="OOU385" s="39"/>
      <c r="OOV385" s="39"/>
      <c r="OOW385" s="39"/>
      <c r="OOX385" s="39"/>
      <c r="OOY385" s="39"/>
      <c r="OOZ385" s="39"/>
      <c r="OPA385" s="39"/>
      <c r="OPB385" s="39"/>
      <c r="OPC385" s="39"/>
      <c r="OPD385" s="39"/>
      <c r="OPE385" s="39"/>
      <c r="OPF385" s="39"/>
      <c r="OPG385" s="39"/>
      <c r="OPH385" s="39"/>
      <c r="OPI385" s="39"/>
      <c r="OPJ385" s="39"/>
      <c r="OPK385" s="39"/>
      <c r="OPL385" s="39"/>
      <c r="OPM385" s="39"/>
      <c r="OPN385" s="39"/>
      <c r="OPO385" s="39"/>
      <c r="OPP385" s="39"/>
      <c r="OPQ385" s="39"/>
      <c r="OPR385" s="39"/>
      <c r="OPS385" s="39"/>
      <c r="OPT385" s="39"/>
      <c r="OPU385" s="39"/>
      <c r="OPV385" s="39"/>
      <c r="OPW385" s="39"/>
      <c r="OPX385" s="39"/>
      <c r="OPY385" s="39"/>
      <c r="OPZ385" s="39"/>
      <c r="OQA385" s="39"/>
      <c r="OQB385" s="39"/>
      <c r="OQC385" s="39"/>
      <c r="OQD385" s="39"/>
      <c r="OQE385" s="39"/>
      <c r="OQF385" s="39"/>
      <c r="OQG385" s="39"/>
      <c r="OQH385" s="39"/>
      <c r="OQI385" s="39"/>
      <c r="OQJ385" s="39"/>
      <c r="OQK385" s="39"/>
      <c r="OQL385" s="39"/>
      <c r="OQM385" s="39"/>
      <c r="OQN385" s="39"/>
      <c r="OQO385" s="39"/>
      <c r="OQP385" s="39"/>
      <c r="OQQ385" s="39"/>
      <c r="OQR385" s="39"/>
      <c r="OQS385" s="39"/>
      <c r="OQT385" s="39"/>
      <c r="OQU385" s="39"/>
      <c r="OQV385" s="39"/>
      <c r="OQW385" s="39"/>
      <c r="OQX385" s="39"/>
      <c r="OQY385" s="39"/>
      <c r="OQZ385" s="39"/>
      <c r="ORA385" s="39"/>
      <c r="ORB385" s="39"/>
      <c r="ORC385" s="39"/>
      <c r="ORD385" s="39"/>
      <c r="ORE385" s="39"/>
      <c r="ORF385" s="39"/>
      <c r="ORG385" s="39"/>
      <c r="ORH385" s="39"/>
      <c r="ORI385" s="39"/>
      <c r="ORJ385" s="39"/>
      <c r="ORK385" s="39"/>
      <c r="ORL385" s="39"/>
      <c r="ORM385" s="39"/>
      <c r="ORN385" s="39"/>
      <c r="ORO385" s="39"/>
      <c r="ORP385" s="39"/>
      <c r="ORQ385" s="39"/>
      <c r="ORR385" s="39"/>
      <c r="ORS385" s="39"/>
      <c r="ORT385" s="39"/>
      <c r="ORU385" s="39"/>
      <c r="ORV385" s="39"/>
      <c r="ORW385" s="39"/>
      <c r="ORX385" s="39"/>
      <c r="ORY385" s="39"/>
      <c r="ORZ385" s="39"/>
      <c r="OSA385" s="39"/>
      <c r="OSB385" s="39"/>
      <c r="OSC385" s="39"/>
      <c r="OSD385" s="39"/>
      <c r="OSE385" s="39"/>
      <c r="OSF385" s="39"/>
      <c r="OSG385" s="39"/>
      <c r="OSH385" s="39"/>
      <c r="OSI385" s="39"/>
      <c r="OSJ385" s="39"/>
      <c r="OSK385" s="39"/>
      <c r="OSL385" s="39"/>
      <c r="OSM385" s="39"/>
      <c r="OSN385" s="39"/>
      <c r="OSO385" s="39"/>
      <c r="OSP385" s="39"/>
      <c r="OSQ385" s="39"/>
      <c r="OSR385" s="39"/>
      <c r="OSS385" s="39"/>
      <c r="OST385" s="39"/>
      <c r="OSU385" s="39"/>
      <c r="OSV385" s="39"/>
      <c r="OSW385" s="39"/>
      <c r="OSX385" s="39"/>
      <c r="OSY385" s="39"/>
      <c r="OSZ385" s="39"/>
      <c r="OTA385" s="39"/>
      <c r="OTB385" s="39"/>
      <c r="OTC385" s="39"/>
      <c r="OTD385" s="39"/>
      <c r="OTE385" s="39"/>
      <c r="OTF385" s="39"/>
      <c r="OTG385" s="39"/>
      <c r="OTH385" s="39"/>
      <c r="OTI385" s="39"/>
      <c r="OTJ385" s="39"/>
      <c r="OTK385" s="39"/>
      <c r="OTL385" s="39"/>
      <c r="OTM385" s="39"/>
      <c r="OTN385" s="39"/>
      <c r="OTO385" s="39"/>
      <c r="OTP385" s="39"/>
      <c r="OTQ385" s="39"/>
      <c r="OTR385" s="39"/>
      <c r="OTS385" s="39"/>
      <c r="OTT385" s="39"/>
      <c r="OTU385" s="39"/>
      <c r="OTV385" s="39"/>
      <c r="OTW385" s="39"/>
      <c r="OTX385" s="39"/>
      <c r="OTY385" s="39"/>
      <c r="OTZ385" s="39"/>
      <c r="OUA385" s="39"/>
      <c r="OUB385" s="39"/>
      <c r="OUC385" s="39"/>
      <c r="OUD385" s="39"/>
      <c r="OUE385" s="39"/>
      <c r="OUF385" s="39"/>
      <c r="OUG385" s="39"/>
      <c r="OUH385" s="39"/>
      <c r="OUI385" s="39"/>
      <c r="OUJ385" s="39"/>
      <c r="OUK385" s="39"/>
      <c r="OUL385" s="39"/>
      <c r="OUM385" s="39"/>
      <c r="OUN385" s="39"/>
      <c r="OUO385" s="39"/>
      <c r="OUP385" s="39"/>
      <c r="OUQ385" s="39"/>
      <c r="OUR385" s="39"/>
      <c r="OUS385" s="39"/>
      <c r="OUT385" s="39"/>
      <c r="OUU385" s="39"/>
      <c r="OUV385" s="39"/>
      <c r="OUW385" s="39"/>
      <c r="OUX385" s="39"/>
      <c r="OUY385" s="39"/>
      <c r="OUZ385" s="39"/>
      <c r="OVA385" s="39"/>
      <c r="OVB385" s="39"/>
      <c r="OVC385" s="39"/>
      <c r="OVD385" s="39"/>
      <c r="OVE385" s="39"/>
      <c r="OVF385" s="39"/>
      <c r="OVG385" s="39"/>
      <c r="OVH385" s="39"/>
      <c r="OVI385" s="39"/>
      <c r="OVJ385" s="39"/>
      <c r="OVK385" s="39"/>
      <c r="OVL385" s="39"/>
      <c r="OVM385" s="39"/>
      <c r="OVN385" s="39"/>
      <c r="OVO385" s="39"/>
      <c r="OVP385" s="39"/>
      <c r="OVQ385" s="39"/>
      <c r="OVR385" s="39"/>
      <c r="OVS385" s="39"/>
      <c r="OVT385" s="39"/>
      <c r="OVU385" s="39"/>
      <c r="OVV385" s="39"/>
      <c r="OVW385" s="39"/>
      <c r="OVX385" s="39"/>
      <c r="OVY385" s="39"/>
      <c r="OVZ385" s="39"/>
      <c r="OWA385" s="39"/>
      <c r="OWB385" s="39"/>
      <c r="OWC385" s="39"/>
      <c r="OWD385" s="39"/>
      <c r="OWE385" s="39"/>
      <c r="OWF385" s="39"/>
      <c r="OWG385" s="39"/>
      <c r="OWH385" s="39"/>
      <c r="OWI385" s="39"/>
      <c r="OWJ385" s="39"/>
      <c r="OWK385" s="39"/>
      <c r="OWL385" s="39"/>
      <c r="OWM385" s="39"/>
      <c r="OWN385" s="39"/>
      <c r="OWO385" s="39"/>
      <c r="OWP385" s="39"/>
      <c r="OWQ385" s="39"/>
      <c r="OWR385" s="39"/>
      <c r="OWS385" s="39"/>
      <c r="OWT385" s="39"/>
      <c r="OWU385" s="39"/>
      <c r="OWV385" s="39"/>
      <c r="OWW385" s="39"/>
      <c r="OWX385" s="39"/>
      <c r="OWY385" s="39"/>
      <c r="OWZ385" s="39"/>
      <c r="OXA385" s="39"/>
      <c r="OXB385" s="39"/>
      <c r="OXC385" s="39"/>
      <c r="OXD385" s="39"/>
      <c r="OXE385" s="39"/>
      <c r="OXF385" s="39"/>
      <c r="OXG385" s="39"/>
      <c r="OXH385" s="39"/>
      <c r="OXI385" s="39"/>
      <c r="OXJ385" s="39"/>
      <c r="OXK385" s="39"/>
      <c r="OXL385" s="39"/>
      <c r="OXM385" s="39"/>
      <c r="OXN385" s="39"/>
      <c r="OXO385" s="39"/>
      <c r="OXP385" s="39"/>
      <c r="OXQ385" s="39"/>
      <c r="OXR385" s="39"/>
      <c r="OXS385" s="39"/>
      <c r="OXT385" s="39"/>
      <c r="OXU385" s="39"/>
      <c r="OXV385" s="39"/>
      <c r="OXW385" s="39"/>
      <c r="OXX385" s="39"/>
      <c r="OXY385" s="39"/>
      <c r="OXZ385" s="39"/>
      <c r="OYA385" s="39"/>
      <c r="OYB385" s="39"/>
      <c r="OYC385" s="39"/>
      <c r="OYD385" s="39"/>
      <c r="OYE385" s="39"/>
      <c r="OYF385" s="39"/>
      <c r="OYG385" s="39"/>
      <c r="OYH385" s="39"/>
      <c r="OYI385" s="39"/>
      <c r="OYJ385" s="39"/>
      <c r="OYK385" s="39"/>
      <c r="OYL385" s="39"/>
      <c r="OYM385" s="39"/>
      <c r="OYN385" s="39"/>
      <c r="OYO385" s="39"/>
      <c r="OYP385" s="39"/>
      <c r="OYQ385" s="39"/>
      <c r="OYR385" s="39"/>
      <c r="OYS385" s="39"/>
      <c r="OYT385" s="39"/>
      <c r="OYU385" s="39"/>
      <c r="OYV385" s="39"/>
      <c r="OYW385" s="39"/>
      <c r="OYX385" s="39"/>
      <c r="OYY385" s="39"/>
      <c r="OYZ385" s="39"/>
      <c r="OZA385" s="39"/>
      <c r="OZB385" s="39"/>
      <c r="OZC385" s="39"/>
      <c r="OZD385" s="39"/>
      <c r="OZE385" s="39"/>
      <c r="OZF385" s="39"/>
      <c r="OZG385" s="39"/>
      <c r="OZH385" s="39"/>
      <c r="OZI385" s="39"/>
      <c r="OZJ385" s="39"/>
      <c r="OZK385" s="39"/>
      <c r="OZL385" s="39"/>
      <c r="OZM385" s="39"/>
      <c r="OZN385" s="39"/>
      <c r="OZO385" s="39"/>
      <c r="OZP385" s="39"/>
      <c r="OZQ385" s="39"/>
      <c r="OZR385" s="39"/>
      <c r="OZS385" s="39"/>
      <c r="OZT385" s="39"/>
      <c r="OZU385" s="39"/>
      <c r="OZV385" s="39"/>
      <c r="OZW385" s="39"/>
      <c r="OZX385" s="39"/>
      <c r="OZY385" s="39"/>
      <c r="OZZ385" s="39"/>
      <c r="PAA385" s="39"/>
      <c r="PAB385" s="39"/>
      <c r="PAC385" s="39"/>
      <c r="PAD385" s="39"/>
      <c r="PAE385" s="39"/>
      <c r="PAF385" s="39"/>
      <c r="PAG385" s="39"/>
      <c r="PAH385" s="39"/>
      <c r="PAI385" s="39"/>
      <c r="PAJ385" s="39"/>
      <c r="PAK385" s="39"/>
      <c r="PAL385" s="39"/>
      <c r="PAM385" s="39"/>
      <c r="PAN385" s="39"/>
      <c r="PAO385" s="39"/>
      <c r="PAP385" s="39"/>
      <c r="PAQ385" s="39"/>
      <c r="PAR385" s="39"/>
      <c r="PAS385" s="39"/>
      <c r="PAT385" s="39"/>
      <c r="PAU385" s="39"/>
      <c r="PAV385" s="39"/>
      <c r="PAW385" s="39"/>
      <c r="PAX385" s="39"/>
      <c r="PAY385" s="39"/>
      <c r="PAZ385" s="39"/>
      <c r="PBA385" s="39"/>
      <c r="PBB385" s="39"/>
      <c r="PBC385" s="39"/>
      <c r="PBD385" s="39"/>
      <c r="PBE385" s="39"/>
      <c r="PBF385" s="39"/>
      <c r="PBG385" s="39"/>
      <c r="PBH385" s="39"/>
      <c r="PBI385" s="39"/>
      <c r="PBJ385" s="39"/>
      <c r="PBK385" s="39"/>
      <c r="PBL385" s="39"/>
      <c r="PBM385" s="39"/>
      <c r="PBN385" s="39"/>
      <c r="PBO385" s="39"/>
      <c r="PBP385" s="39"/>
      <c r="PBQ385" s="39"/>
      <c r="PBR385" s="39"/>
      <c r="PBS385" s="39"/>
      <c r="PBT385" s="39"/>
      <c r="PBU385" s="39"/>
      <c r="PBV385" s="39"/>
      <c r="PBW385" s="39"/>
      <c r="PBX385" s="39"/>
      <c r="PBY385" s="39"/>
      <c r="PBZ385" s="39"/>
      <c r="PCA385" s="39"/>
      <c r="PCB385" s="39"/>
      <c r="PCC385" s="39"/>
      <c r="PCD385" s="39"/>
      <c r="PCE385" s="39"/>
      <c r="PCF385" s="39"/>
      <c r="PCG385" s="39"/>
      <c r="PCH385" s="39"/>
      <c r="PCI385" s="39"/>
      <c r="PCJ385" s="39"/>
      <c r="PCK385" s="39"/>
      <c r="PCL385" s="39"/>
      <c r="PCM385" s="39"/>
      <c r="PCN385" s="39"/>
      <c r="PCO385" s="39"/>
      <c r="PCP385" s="39"/>
      <c r="PCQ385" s="39"/>
      <c r="PCR385" s="39"/>
      <c r="PCS385" s="39"/>
      <c r="PCT385" s="39"/>
      <c r="PCU385" s="39"/>
      <c r="PCV385" s="39"/>
      <c r="PCW385" s="39"/>
      <c r="PCX385" s="39"/>
      <c r="PCY385" s="39"/>
      <c r="PCZ385" s="39"/>
      <c r="PDA385" s="39"/>
      <c r="PDB385" s="39"/>
      <c r="PDC385" s="39"/>
      <c r="PDD385" s="39"/>
      <c r="PDE385" s="39"/>
      <c r="PDF385" s="39"/>
      <c r="PDG385" s="39"/>
      <c r="PDH385" s="39"/>
      <c r="PDI385" s="39"/>
      <c r="PDJ385" s="39"/>
      <c r="PDK385" s="39"/>
      <c r="PDL385" s="39"/>
      <c r="PDM385" s="39"/>
      <c r="PDN385" s="39"/>
      <c r="PDO385" s="39"/>
      <c r="PDP385" s="39"/>
      <c r="PDQ385" s="39"/>
      <c r="PDR385" s="39"/>
      <c r="PDS385" s="39"/>
      <c r="PDT385" s="39"/>
      <c r="PDU385" s="39"/>
      <c r="PDV385" s="39"/>
      <c r="PDW385" s="39"/>
      <c r="PDX385" s="39"/>
      <c r="PDY385" s="39"/>
      <c r="PDZ385" s="39"/>
      <c r="PEA385" s="39"/>
      <c r="PEB385" s="39"/>
      <c r="PEC385" s="39"/>
      <c r="PED385" s="39"/>
      <c r="PEE385" s="39"/>
      <c r="PEF385" s="39"/>
      <c r="PEG385" s="39"/>
      <c r="PEH385" s="39"/>
      <c r="PEI385" s="39"/>
      <c r="PEJ385" s="39"/>
      <c r="PEK385" s="39"/>
      <c r="PEL385" s="39"/>
      <c r="PEM385" s="39"/>
      <c r="PEN385" s="39"/>
      <c r="PEO385" s="39"/>
      <c r="PEP385" s="39"/>
      <c r="PEQ385" s="39"/>
      <c r="PER385" s="39"/>
      <c r="PES385" s="39"/>
      <c r="PET385" s="39"/>
      <c r="PEU385" s="39"/>
      <c r="PEV385" s="39"/>
      <c r="PEW385" s="39"/>
      <c r="PEX385" s="39"/>
      <c r="PEY385" s="39"/>
      <c r="PEZ385" s="39"/>
      <c r="PFA385" s="39"/>
      <c r="PFB385" s="39"/>
      <c r="PFC385" s="39"/>
      <c r="PFD385" s="39"/>
      <c r="PFE385" s="39"/>
      <c r="PFF385" s="39"/>
      <c r="PFG385" s="39"/>
      <c r="PFH385" s="39"/>
      <c r="PFI385" s="39"/>
      <c r="PFJ385" s="39"/>
      <c r="PFK385" s="39"/>
      <c r="PFL385" s="39"/>
      <c r="PFM385" s="39"/>
      <c r="PFN385" s="39"/>
      <c r="PFO385" s="39"/>
      <c r="PFP385" s="39"/>
      <c r="PFQ385" s="39"/>
      <c r="PFR385" s="39"/>
      <c r="PFS385" s="39"/>
      <c r="PFT385" s="39"/>
      <c r="PFU385" s="39"/>
      <c r="PFV385" s="39"/>
      <c r="PFW385" s="39"/>
      <c r="PFX385" s="39"/>
      <c r="PFY385" s="39"/>
      <c r="PFZ385" s="39"/>
      <c r="PGA385" s="39"/>
      <c r="PGB385" s="39"/>
      <c r="PGC385" s="39"/>
      <c r="PGD385" s="39"/>
      <c r="PGE385" s="39"/>
      <c r="PGF385" s="39"/>
      <c r="PGG385" s="39"/>
      <c r="PGH385" s="39"/>
      <c r="PGI385" s="39"/>
      <c r="PGJ385" s="39"/>
      <c r="PGK385" s="39"/>
      <c r="PGL385" s="39"/>
      <c r="PGM385" s="39"/>
      <c r="PGN385" s="39"/>
      <c r="PGO385" s="39"/>
      <c r="PGP385" s="39"/>
      <c r="PGQ385" s="39"/>
      <c r="PGR385" s="39"/>
      <c r="PGS385" s="39"/>
      <c r="PGT385" s="39"/>
      <c r="PGU385" s="39"/>
      <c r="PGV385" s="39"/>
      <c r="PGW385" s="39"/>
      <c r="PGX385" s="39"/>
      <c r="PGY385" s="39"/>
      <c r="PGZ385" s="39"/>
      <c r="PHA385" s="39"/>
      <c r="PHB385" s="39"/>
      <c r="PHC385" s="39"/>
      <c r="PHD385" s="39"/>
      <c r="PHE385" s="39"/>
      <c r="PHF385" s="39"/>
      <c r="PHG385" s="39"/>
      <c r="PHH385" s="39"/>
      <c r="PHI385" s="39"/>
      <c r="PHJ385" s="39"/>
      <c r="PHK385" s="39"/>
      <c r="PHL385" s="39"/>
      <c r="PHM385" s="39"/>
      <c r="PHN385" s="39"/>
      <c r="PHO385" s="39"/>
      <c r="PHP385" s="39"/>
      <c r="PHQ385" s="39"/>
      <c r="PHR385" s="39"/>
      <c r="PHS385" s="39"/>
      <c r="PHT385" s="39"/>
      <c r="PHU385" s="39"/>
      <c r="PHV385" s="39"/>
      <c r="PHW385" s="39"/>
      <c r="PHX385" s="39"/>
      <c r="PHY385" s="39"/>
      <c r="PHZ385" s="39"/>
      <c r="PIA385" s="39"/>
      <c r="PIB385" s="39"/>
      <c r="PIC385" s="39"/>
      <c r="PID385" s="39"/>
      <c r="PIE385" s="39"/>
      <c r="PIF385" s="39"/>
      <c r="PIG385" s="39"/>
      <c r="PIH385" s="39"/>
      <c r="PII385" s="39"/>
      <c r="PIJ385" s="39"/>
      <c r="PIK385" s="39"/>
      <c r="PIL385" s="39"/>
      <c r="PIM385" s="39"/>
      <c r="PIN385" s="39"/>
      <c r="PIO385" s="39"/>
      <c r="PIP385" s="39"/>
      <c r="PIQ385" s="39"/>
      <c r="PIR385" s="39"/>
      <c r="PIS385" s="39"/>
      <c r="PIT385" s="39"/>
      <c r="PIU385" s="39"/>
      <c r="PIV385" s="39"/>
      <c r="PIW385" s="39"/>
      <c r="PIX385" s="39"/>
      <c r="PIY385" s="39"/>
      <c r="PIZ385" s="39"/>
      <c r="PJA385" s="39"/>
      <c r="PJB385" s="39"/>
      <c r="PJC385" s="39"/>
      <c r="PJD385" s="39"/>
      <c r="PJE385" s="39"/>
      <c r="PJF385" s="39"/>
      <c r="PJG385" s="39"/>
      <c r="PJH385" s="39"/>
      <c r="PJI385" s="39"/>
      <c r="PJJ385" s="39"/>
      <c r="PJK385" s="39"/>
      <c r="PJL385" s="39"/>
      <c r="PJM385" s="39"/>
      <c r="PJN385" s="39"/>
      <c r="PJO385" s="39"/>
      <c r="PJP385" s="39"/>
      <c r="PJQ385" s="39"/>
      <c r="PJR385" s="39"/>
      <c r="PJS385" s="39"/>
      <c r="PJT385" s="39"/>
      <c r="PJU385" s="39"/>
      <c r="PJV385" s="39"/>
      <c r="PJW385" s="39"/>
      <c r="PJX385" s="39"/>
      <c r="PJY385" s="39"/>
      <c r="PJZ385" s="39"/>
      <c r="PKA385" s="39"/>
      <c r="PKB385" s="39"/>
      <c r="PKC385" s="39"/>
      <c r="PKD385" s="39"/>
      <c r="PKE385" s="39"/>
      <c r="PKF385" s="39"/>
      <c r="PKG385" s="39"/>
      <c r="PKH385" s="39"/>
      <c r="PKI385" s="39"/>
      <c r="PKJ385" s="39"/>
      <c r="PKK385" s="39"/>
      <c r="PKL385" s="39"/>
      <c r="PKM385" s="39"/>
      <c r="PKN385" s="39"/>
      <c r="PKO385" s="39"/>
      <c r="PKP385" s="39"/>
      <c r="PKQ385" s="39"/>
      <c r="PKR385" s="39"/>
      <c r="PKS385" s="39"/>
      <c r="PKT385" s="39"/>
      <c r="PKU385" s="39"/>
      <c r="PKV385" s="39"/>
      <c r="PKW385" s="39"/>
      <c r="PKX385" s="39"/>
      <c r="PKY385" s="39"/>
      <c r="PKZ385" s="39"/>
      <c r="PLA385" s="39"/>
      <c r="PLB385" s="39"/>
      <c r="PLC385" s="39"/>
      <c r="PLD385" s="39"/>
      <c r="PLE385" s="39"/>
      <c r="PLF385" s="39"/>
      <c r="PLG385" s="39"/>
      <c r="PLH385" s="39"/>
      <c r="PLI385" s="39"/>
      <c r="PLJ385" s="39"/>
      <c r="PLK385" s="39"/>
      <c r="PLL385" s="39"/>
      <c r="PLM385" s="39"/>
      <c r="PLN385" s="39"/>
      <c r="PLO385" s="39"/>
      <c r="PLP385" s="39"/>
      <c r="PLQ385" s="39"/>
      <c r="PLR385" s="39"/>
      <c r="PLS385" s="39"/>
      <c r="PLT385" s="39"/>
      <c r="PLU385" s="39"/>
      <c r="PLV385" s="39"/>
      <c r="PLW385" s="39"/>
      <c r="PLX385" s="39"/>
      <c r="PLY385" s="39"/>
      <c r="PLZ385" s="39"/>
      <c r="PMA385" s="39"/>
      <c r="PMB385" s="39"/>
      <c r="PMC385" s="39"/>
      <c r="PMD385" s="39"/>
      <c r="PME385" s="39"/>
      <c r="PMF385" s="39"/>
      <c r="PMG385" s="39"/>
      <c r="PMH385" s="39"/>
      <c r="PMI385" s="39"/>
      <c r="PMJ385" s="39"/>
      <c r="PMK385" s="39"/>
      <c r="PML385" s="39"/>
      <c r="PMM385" s="39"/>
      <c r="PMN385" s="39"/>
      <c r="PMO385" s="39"/>
      <c r="PMP385" s="39"/>
      <c r="PMQ385" s="39"/>
      <c r="PMR385" s="39"/>
      <c r="PMS385" s="39"/>
      <c r="PMT385" s="39"/>
      <c r="PMU385" s="39"/>
      <c r="PMV385" s="39"/>
      <c r="PMW385" s="39"/>
      <c r="PMX385" s="39"/>
      <c r="PMY385" s="39"/>
      <c r="PMZ385" s="39"/>
      <c r="PNA385" s="39"/>
      <c r="PNB385" s="39"/>
      <c r="PNC385" s="39"/>
      <c r="PND385" s="39"/>
      <c r="PNE385" s="39"/>
      <c r="PNF385" s="39"/>
      <c r="PNG385" s="39"/>
      <c r="PNH385" s="39"/>
      <c r="PNI385" s="39"/>
      <c r="PNJ385" s="39"/>
      <c r="PNK385" s="39"/>
      <c r="PNL385" s="39"/>
      <c r="PNM385" s="39"/>
      <c r="PNN385" s="39"/>
      <c r="PNO385" s="39"/>
      <c r="PNP385" s="39"/>
      <c r="PNQ385" s="39"/>
      <c r="PNR385" s="39"/>
      <c r="PNS385" s="39"/>
      <c r="PNT385" s="39"/>
      <c r="PNU385" s="39"/>
      <c r="PNV385" s="39"/>
      <c r="PNW385" s="39"/>
      <c r="PNX385" s="39"/>
      <c r="PNY385" s="39"/>
      <c r="PNZ385" s="39"/>
      <c r="POA385" s="39"/>
      <c r="POB385" s="39"/>
      <c r="POC385" s="39"/>
      <c r="POD385" s="39"/>
      <c r="POE385" s="39"/>
      <c r="POF385" s="39"/>
      <c r="POG385" s="39"/>
      <c r="POH385" s="39"/>
      <c r="POI385" s="39"/>
      <c r="POJ385" s="39"/>
      <c r="POK385" s="39"/>
      <c r="POL385" s="39"/>
      <c r="POM385" s="39"/>
      <c r="PON385" s="39"/>
      <c r="POO385" s="39"/>
      <c r="POP385" s="39"/>
      <c r="POQ385" s="39"/>
      <c r="POR385" s="39"/>
      <c r="POS385" s="39"/>
      <c r="POT385" s="39"/>
      <c r="POU385" s="39"/>
      <c r="POV385" s="39"/>
      <c r="POW385" s="39"/>
      <c r="POX385" s="39"/>
      <c r="POY385" s="39"/>
      <c r="POZ385" s="39"/>
      <c r="PPA385" s="39"/>
      <c r="PPB385" s="39"/>
      <c r="PPC385" s="39"/>
      <c r="PPD385" s="39"/>
      <c r="PPE385" s="39"/>
      <c r="PPF385" s="39"/>
      <c r="PPG385" s="39"/>
      <c r="PPH385" s="39"/>
      <c r="PPI385" s="39"/>
      <c r="PPJ385" s="39"/>
      <c r="PPK385" s="39"/>
      <c r="PPL385" s="39"/>
      <c r="PPM385" s="39"/>
      <c r="PPN385" s="39"/>
      <c r="PPO385" s="39"/>
      <c r="PPP385" s="39"/>
      <c r="PPQ385" s="39"/>
      <c r="PPR385" s="39"/>
      <c r="PPS385" s="39"/>
      <c r="PPT385" s="39"/>
      <c r="PPU385" s="39"/>
      <c r="PPV385" s="39"/>
      <c r="PPW385" s="39"/>
      <c r="PPX385" s="39"/>
      <c r="PPY385" s="39"/>
      <c r="PPZ385" s="39"/>
      <c r="PQA385" s="39"/>
      <c r="PQB385" s="39"/>
      <c r="PQC385" s="39"/>
      <c r="PQD385" s="39"/>
      <c r="PQE385" s="39"/>
      <c r="PQF385" s="39"/>
      <c r="PQG385" s="39"/>
      <c r="PQH385" s="39"/>
      <c r="PQI385" s="39"/>
      <c r="PQJ385" s="39"/>
      <c r="PQK385" s="39"/>
      <c r="PQL385" s="39"/>
      <c r="PQM385" s="39"/>
      <c r="PQN385" s="39"/>
      <c r="PQO385" s="39"/>
      <c r="PQP385" s="39"/>
      <c r="PQQ385" s="39"/>
      <c r="PQR385" s="39"/>
      <c r="PQS385" s="39"/>
      <c r="PQT385" s="39"/>
      <c r="PQU385" s="39"/>
      <c r="PQV385" s="39"/>
      <c r="PQW385" s="39"/>
      <c r="PQX385" s="39"/>
      <c r="PQY385" s="39"/>
      <c r="PQZ385" s="39"/>
      <c r="PRA385" s="39"/>
      <c r="PRB385" s="39"/>
      <c r="PRC385" s="39"/>
      <c r="PRD385" s="39"/>
      <c r="PRE385" s="39"/>
      <c r="PRF385" s="39"/>
      <c r="PRG385" s="39"/>
      <c r="PRH385" s="39"/>
      <c r="PRI385" s="39"/>
      <c r="PRJ385" s="39"/>
      <c r="PRK385" s="39"/>
      <c r="PRL385" s="39"/>
      <c r="PRM385" s="39"/>
      <c r="PRN385" s="39"/>
      <c r="PRO385" s="39"/>
      <c r="PRP385" s="39"/>
      <c r="PRQ385" s="39"/>
      <c r="PRR385" s="39"/>
      <c r="PRS385" s="39"/>
      <c r="PRT385" s="39"/>
      <c r="PRU385" s="39"/>
      <c r="PRV385" s="39"/>
      <c r="PRW385" s="39"/>
      <c r="PRX385" s="39"/>
      <c r="PRY385" s="39"/>
      <c r="PRZ385" s="39"/>
      <c r="PSA385" s="39"/>
      <c r="PSB385" s="39"/>
      <c r="PSC385" s="39"/>
      <c r="PSD385" s="39"/>
      <c r="PSE385" s="39"/>
      <c r="PSF385" s="39"/>
      <c r="PSG385" s="39"/>
      <c r="PSH385" s="39"/>
      <c r="PSI385" s="39"/>
      <c r="PSJ385" s="39"/>
      <c r="PSK385" s="39"/>
      <c r="PSL385" s="39"/>
      <c r="PSM385" s="39"/>
      <c r="PSN385" s="39"/>
      <c r="PSO385" s="39"/>
      <c r="PSP385" s="39"/>
      <c r="PSQ385" s="39"/>
      <c r="PSR385" s="39"/>
      <c r="PSS385" s="39"/>
      <c r="PST385" s="39"/>
      <c r="PSU385" s="39"/>
      <c r="PSV385" s="39"/>
      <c r="PSW385" s="39"/>
      <c r="PSX385" s="39"/>
      <c r="PSY385" s="39"/>
      <c r="PSZ385" s="39"/>
      <c r="PTA385" s="39"/>
      <c r="PTB385" s="39"/>
      <c r="PTC385" s="39"/>
      <c r="PTD385" s="39"/>
      <c r="PTE385" s="39"/>
      <c r="PTF385" s="39"/>
      <c r="PTG385" s="39"/>
      <c r="PTH385" s="39"/>
      <c r="PTI385" s="39"/>
      <c r="PTJ385" s="39"/>
      <c r="PTK385" s="39"/>
      <c r="PTL385" s="39"/>
      <c r="PTM385" s="39"/>
      <c r="PTN385" s="39"/>
      <c r="PTO385" s="39"/>
      <c r="PTP385" s="39"/>
      <c r="PTQ385" s="39"/>
      <c r="PTR385" s="39"/>
      <c r="PTS385" s="39"/>
      <c r="PTT385" s="39"/>
      <c r="PTU385" s="39"/>
      <c r="PTV385" s="39"/>
      <c r="PTW385" s="39"/>
      <c r="PTX385" s="39"/>
      <c r="PTY385" s="39"/>
      <c r="PTZ385" s="39"/>
      <c r="PUA385" s="39"/>
      <c r="PUB385" s="39"/>
      <c r="PUC385" s="39"/>
      <c r="PUD385" s="39"/>
      <c r="PUE385" s="39"/>
      <c r="PUF385" s="39"/>
      <c r="PUG385" s="39"/>
      <c r="PUH385" s="39"/>
      <c r="PUI385" s="39"/>
      <c r="PUJ385" s="39"/>
      <c r="PUK385" s="39"/>
      <c r="PUL385" s="39"/>
      <c r="PUM385" s="39"/>
      <c r="PUN385" s="39"/>
      <c r="PUO385" s="39"/>
      <c r="PUP385" s="39"/>
      <c r="PUQ385" s="39"/>
      <c r="PUR385" s="39"/>
      <c r="PUS385" s="39"/>
      <c r="PUT385" s="39"/>
      <c r="PUU385" s="39"/>
      <c r="PUV385" s="39"/>
      <c r="PUW385" s="39"/>
      <c r="PUX385" s="39"/>
      <c r="PUY385" s="39"/>
      <c r="PUZ385" s="39"/>
      <c r="PVA385" s="39"/>
      <c r="PVB385" s="39"/>
      <c r="PVC385" s="39"/>
      <c r="PVD385" s="39"/>
      <c r="PVE385" s="39"/>
      <c r="PVF385" s="39"/>
      <c r="PVG385" s="39"/>
      <c r="PVH385" s="39"/>
      <c r="PVI385" s="39"/>
      <c r="PVJ385" s="39"/>
      <c r="PVK385" s="39"/>
      <c r="PVL385" s="39"/>
      <c r="PVM385" s="39"/>
      <c r="PVN385" s="39"/>
      <c r="PVO385" s="39"/>
      <c r="PVP385" s="39"/>
      <c r="PVQ385" s="39"/>
      <c r="PVR385" s="39"/>
      <c r="PVS385" s="39"/>
      <c r="PVT385" s="39"/>
      <c r="PVU385" s="39"/>
      <c r="PVV385" s="39"/>
      <c r="PVW385" s="39"/>
      <c r="PVX385" s="39"/>
      <c r="PVY385" s="39"/>
      <c r="PVZ385" s="39"/>
      <c r="PWA385" s="39"/>
      <c r="PWB385" s="39"/>
      <c r="PWC385" s="39"/>
      <c r="PWD385" s="39"/>
      <c r="PWE385" s="39"/>
      <c r="PWF385" s="39"/>
      <c r="PWG385" s="39"/>
      <c r="PWH385" s="39"/>
      <c r="PWI385" s="39"/>
      <c r="PWJ385" s="39"/>
      <c r="PWK385" s="39"/>
      <c r="PWL385" s="39"/>
      <c r="PWM385" s="39"/>
      <c r="PWN385" s="39"/>
      <c r="PWO385" s="39"/>
      <c r="PWP385" s="39"/>
      <c r="PWQ385" s="39"/>
      <c r="PWR385" s="39"/>
      <c r="PWS385" s="39"/>
      <c r="PWT385" s="39"/>
      <c r="PWU385" s="39"/>
      <c r="PWV385" s="39"/>
      <c r="PWW385" s="39"/>
      <c r="PWX385" s="39"/>
      <c r="PWY385" s="39"/>
      <c r="PWZ385" s="39"/>
      <c r="PXA385" s="39"/>
      <c r="PXB385" s="39"/>
      <c r="PXC385" s="39"/>
      <c r="PXD385" s="39"/>
      <c r="PXE385" s="39"/>
      <c r="PXF385" s="39"/>
      <c r="PXG385" s="39"/>
      <c r="PXH385" s="39"/>
      <c r="PXI385" s="39"/>
      <c r="PXJ385" s="39"/>
      <c r="PXK385" s="39"/>
      <c r="PXL385" s="39"/>
      <c r="PXM385" s="39"/>
      <c r="PXN385" s="39"/>
      <c r="PXO385" s="39"/>
      <c r="PXP385" s="39"/>
      <c r="PXQ385" s="39"/>
      <c r="PXR385" s="39"/>
      <c r="PXS385" s="39"/>
      <c r="PXT385" s="39"/>
      <c r="PXU385" s="39"/>
      <c r="PXV385" s="39"/>
      <c r="PXW385" s="39"/>
      <c r="PXX385" s="39"/>
      <c r="PXY385" s="39"/>
      <c r="PXZ385" s="39"/>
      <c r="PYA385" s="39"/>
      <c r="PYB385" s="39"/>
      <c r="PYC385" s="39"/>
      <c r="PYD385" s="39"/>
      <c r="PYE385" s="39"/>
      <c r="PYF385" s="39"/>
      <c r="PYG385" s="39"/>
      <c r="PYH385" s="39"/>
      <c r="PYI385" s="39"/>
      <c r="PYJ385" s="39"/>
      <c r="PYK385" s="39"/>
      <c r="PYL385" s="39"/>
      <c r="PYM385" s="39"/>
      <c r="PYN385" s="39"/>
      <c r="PYO385" s="39"/>
      <c r="PYP385" s="39"/>
      <c r="PYQ385" s="39"/>
      <c r="PYR385" s="39"/>
      <c r="PYS385" s="39"/>
      <c r="PYT385" s="39"/>
      <c r="PYU385" s="39"/>
      <c r="PYV385" s="39"/>
      <c r="PYW385" s="39"/>
      <c r="PYX385" s="39"/>
      <c r="PYY385" s="39"/>
      <c r="PYZ385" s="39"/>
      <c r="PZA385" s="39"/>
      <c r="PZB385" s="39"/>
      <c r="PZC385" s="39"/>
      <c r="PZD385" s="39"/>
      <c r="PZE385" s="39"/>
      <c r="PZF385" s="39"/>
      <c r="PZG385" s="39"/>
      <c r="PZH385" s="39"/>
      <c r="PZI385" s="39"/>
      <c r="PZJ385" s="39"/>
      <c r="PZK385" s="39"/>
      <c r="PZL385" s="39"/>
      <c r="PZM385" s="39"/>
      <c r="PZN385" s="39"/>
      <c r="PZO385" s="39"/>
      <c r="PZP385" s="39"/>
      <c r="PZQ385" s="39"/>
      <c r="PZR385" s="39"/>
      <c r="PZS385" s="39"/>
      <c r="PZT385" s="39"/>
      <c r="PZU385" s="39"/>
      <c r="PZV385" s="39"/>
      <c r="PZW385" s="39"/>
      <c r="PZX385" s="39"/>
      <c r="PZY385" s="39"/>
      <c r="PZZ385" s="39"/>
      <c r="QAA385" s="39"/>
      <c r="QAB385" s="39"/>
      <c r="QAC385" s="39"/>
      <c r="QAD385" s="39"/>
      <c r="QAE385" s="39"/>
      <c r="QAF385" s="39"/>
      <c r="QAG385" s="39"/>
      <c r="QAH385" s="39"/>
      <c r="QAI385" s="39"/>
      <c r="QAJ385" s="39"/>
      <c r="QAK385" s="39"/>
      <c r="QAL385" s="39"/>
      <c r="QAM385" s="39"/>
      <c r="QAN385" s="39"/>
      <c r="QAO385" s="39"/>
      <c r="QAP385" s="39"/>
      <c r="QAQ385" s="39"/>
      <c r="QAR385" s="39"/>
      <c r="QAS385" s="39"/>
      <c r="QAT385" s="39"/>
      <c r="QAU385" s="39"/>
      <c r="QAV385" s="39"/>
      <c r="QAW385" s="39"/>
      <c r="QAX385" s="39"/>
      <c r="QAY385" s="39"/>
      <c r="QAZ385" s="39"/>
      <c r="QBA385" s="39"/>
      <c r="QBB385" s="39"/>
      <c r="QBC385" s="39"/>
      <c r="QBD385" s="39"/>
      <c r="QBE385" s="39"/>
      <c r="QBF385" s="39"/>
      <c r="QBG385" s="39"/>
      <c r="QBH385" s="39"/>
      <c r="QBI385" s="39"/>
      <c r="QBJ385" s="39"/>
      <c r="QBK385" s="39"/>
      <c r="QBL385" s="39"/>
      <c r="QBM385" s="39"/>
      <c r="QBN385" s="39"/>
      <c r="QBO385" s="39"/>
      <c r="QBP385" s="39"/>
      <c r="QBQ385" s="39"/>
      <c r="QBR385" s="39"/>
      <c r="QBS385" s="39"/>
      <c r="QBT385" s="39"/>
      <c r="QBU385" s="39"/>
      <c r="QBV385" s="39"/>
      <c r="QBW385" s="39"/>
      <c r="QBX385" s="39"/>
      <c r="QBY385" s="39"/>
      <c r="QBZ385" s="39"/>
      <c r="QCA385" s="39"/>
      <c r="QCB385" s="39"/>
      <c r="QCC385" s="39"/>
      <c r="QCD385" s="39"/>
      <c r="QCE385" s="39"/>
      <c r="QCF385" s="39"/>
      <c r="QCG385" s="39"/>
      <c r="QCH385" s="39"/>
      <c r="QCI385" s="39"/>
      <c r="QCJ385" s="39"/>
      <c r="QCK385" s="39"/>
      <c r="QCL385" s="39"/>
      <c r="QCM385" s="39"/>
      <c r="QCN385" s="39"/>
      <c r="QCO385" s="39"/>
      <c r="QCP385" s="39"/>
      <c r="QCQ385" s="39"/>
      <c r="QCR385" s="39"/>
      <c r="QCS385" s="39"/>
      <c r="QCT385" s="39"/>
      <c r="QCU385" s="39"/>
      <c r="QCV385" s="39"/>
      <c r="QCW385" s="39"/>
      <c r="QCX385" s="39"/>
      <c r="QCY385" s="39"/>
      <c r="QCZ385" s="39"/>
      <c r="QDA385" s="39"/>
      <c r="QDB385" s="39"/>
      <c r="QDC385" s="39"/>
      <c r="QDD385" s="39"/>
      <c r="QDE385" s="39"/>
      <c r="QDF385" s="39"/>
      <c r="QDG385" s="39"/>
      <c r="QDH385" s="39"/>
      <c r="QDI385" s="39"/>
      <c r="QDJ385" s="39"/>
      <c r="QDK385" s="39"/>
      <c r="QDL385" s="39"/>
      <c r="QDM385" s="39"/>
      <c r="QDN385" s="39"/>
      <c r="QDO385" s="39"/>
      <c r="QDP385" s="39"/>
      <c r="QDQ385" s="39"/>
      <c r="QDR385" s="39"/>
      <c r="QDS385" s="39"/>
      <c r="QDT385" s="39"/>
      <c r="QDU385" s="39"/>
      <c r="QDV385" s="39"/>
      <c r="QDW385" s="39"/>
      <c r="QDX385" s="39"/>
      <c r="QDY385" s="39"/>
      <c r="QDZ385" s="39"/>
      <c r="QEA385" s="39"/>
      <c r="QEB385" s="39"/>
      <c r="QEC385" s="39"/>
      <c r="QED385" s="39"/>
      <c r="QEE385" s="39"/>
      <c r="QEF385" s="39"/>
      <c r="QEG385" s="39"/>
      <c r="QEH385" s="39"/>
      <c r="QEI385" s="39"/>
      <c r="QEJ385" s="39"/>
      <c r="QEK385" s="39"/>
      <c r="QEL385" s="39"/>
      <c r="QEM385" s="39"/>
      <c r="QEN385" s="39"/>
      <c r="QEO385" s="39"/>
      <c r="QEP385" s="39"/>
      <c r="QEQ385" s="39"/>
      <c r="QER385" s="39"/>
      <c r="QES385" s="39"/>
      <c r="QET385" s="39"/>
      <c r="QEU385" s="39"/>
      <c r="QEV385" s="39"/>
      <c r="QEW385" s="39"/>
      <c r="QEX385" s="39"/>
      <c r="QEY385" s="39"/>
      <c r="QEZ385" s="39"/>
      <c r="QFA385" s="39"/>
      <c r="QFB385" s="39"/>
      <c r="QFC385" s="39"/>
      <c r="QFD385" s="39"/>
      <c r="QFE385" s="39"/>
      <c r="QFF385" s="39"/>
      <c r="QFG385" s="39"/>
      <c r="QFH385" s="39"/>
      <c r="QFI385" s="39"/>
      <c r="QFJ385" s="39"/>
      <c r="QFK385" s="39"/>
      <c r="QFL385" s="39"/>
      <c r="QFM385" s="39"/>
      <c r="QFN385" s="39"/>
      <c r="QFO385" s="39"/>
      <c r="QFP385" s="39"/>
      <c r="QFQ385" s="39"/>
      <c r="QFR385" s="39"/>
      <c r="QFS385" s="39"/>
      <c r="QFT385" s="39"/>
      <c r="QFU385" s="39"/>
      <c r="QFV385" s="39"/>
      <c r="QFW385" s="39"/>
      <c r="QFX385" s="39"/>
      <c r="QFY385" s="39"/>
      <c r="QFZ385" s="39"/>
      <c r="QGA385" s="39"/>
      <c r="QGB385" s="39"/>
      <c r="QGC385" s="39"/>
      <c r="QGD385" s="39"/>
      <c r="QGE385" s="39"/>
      <c r="QGF385" s="39"/>
      <c r="QGG385" s="39"/>
      <c r="QGH385" s="39"/>
      <c r="QGI385" s="39"/>
      <c r="QGJ385" s="39"/>
      <c r="QGK385" s="39"/>
      <c r="QGL385" s="39"/>
      <c r="QGM385" s="39"/>
      <c r="QGN385" s="39"/>
      <c r="QGO385" s="39"/>
      <c r="QGP385" s="39"/>
      <c r="QGQ385" s="39"/>
      <c r="QGR385" s="39"/>
      <c r="QGS385" s="39"/>
      <c r="QGT385" s="39"/>
      <c r="QGU385" s="39"/>
      <c r="QGV385" s="39"/>
      <c r="QGW385" s="39"/>
      <c r="QGX385" s="39"/>
      <c r="QGY385" s="39"/>
      <c r="QGZ385" s="39"/>
      <c r="QHA385" s="39"/>
      <c r="QHB385" s="39"/>
      <c r="QHC385" s="39"/>
      <c r="QHD385" s="39"/>
      <c r="QHE385" s="39"/>
      <c r="QHF385" s="39"/>
      <c r="QHG385" s="39"/>
      <c r="QHH385" s="39"/>
      <c r="QHI385" s="39"/>
      <c r="QHJ385" s="39"/>
      <c r="QHK385" s="39"/>
      <c r="QHL385" s="39"/>
      <c r="QHM385" s="39"/>
      <c r="QHN385" s="39"/>
      <c r="QHO385" s="39"/>
      <c r="QHP385" s="39"/>
      <c r="QHQ385" s="39"/>
      <c r="QHR385" s="39"/>
      <c r="QHS385" s="39"/>
      <c r="QHT385" s="39"/>
      <c r="QHU385" s="39"/>
      <c r="QHV385" s="39"/>
      <c r="QHW385" s="39"/>
      <c r="QHX385" s="39"/>
      <c r="QHY385" s="39"/>
      <c r="QHZ385" s="39"/>
      <c r="QIA385" s="39"/>
      <c r="QIB385" s="39"/>
      <c r="QIC385" s="39"/>
      <c r="QID385" s="39"/>
      <c r="QIE385" s="39"/>
      <c r="QIF385" s="39"/>
      <c r="QIG385" s="39"/>
      <c r="QIH385" s="39"/>
      <c r="QII385" s="39"/>
      <c r="QIJ385" s="39"/>
      <c r="QIK385" s="39"/>
      <c r="QIL385" s="39"/>
      <c r="QIM385" s="39"/>
      <c r="QIN385" s="39"/>
      <c r="QIO385" s="39"/>
      <c r="QIP385" s="39"/>
      <c r="QIQ385" s="39"/>
      <c r="QIR385" s="39"/>
      <c r="QIS385" s="39"/>
      <c r="QIT385" s="39"/>
      <c r="QIU385" s="39"/>
      <c r="QIV385" s="39"/>
      <c r="QIW385" s="39"/>
      <c r="QIX385" s="39"/>
      <c r="QIY385" s="39"/>
      <c r="QIZ385" s="39"/>
      <c r="QJA385" s="39"/>
      <c r="QJB385" s="39"/>
      <c r="QJC385" s="39"/>
      <c r="QJD385" s="39"/>
      <c r="QJE385" s="39"/>
      <c r="QJF385" s="39"/>
      <c r="QJG385" s="39"/>
      <c r="QJH385" s="39"/>
      <c r="QJI385" s="39"/>
      <c r="QJJ385" s="39"/>
      <c r="QJK385" s="39"/>
      <c r="QJL385" s="39"/>
      <c r="QJM385" s="39"/>
      <c r="QJN385" s="39"/>
      <c r="QJO385" s="39"/>
      <c r="QJP385" s="39"/>
      <c r="QJQ385" s="39"/>
      <c r="QJR385" s="39"/>
      <c r="QJS385" s="39"/>
      <c r="QJT385" s="39"/>
      <c r="QJU385" s="39"/>
      <c r="QJV385" s="39"/>
      <c r="QJW385" s="39"/>
      <c r="QJX385" s="39"/>
      <c r="QJY385" s="39"/>
      <c r="QJZ385" s="39"/>
      <c r="QKA385" s="39"/>
      <c r="QKB385" s="39"/>
      <c r="QKC385" s="39"/>
      <c r="QKD385" s="39"/>
      <c r="QKE385" s="39"/>
      <c r="QKF385" s="39"/>
      <c r="QKG385" s="39"/>
      <c r="QKH385" s="39"/>
      <c r="QKI385" s="39"/>
      <c r="QKJ385" s="39"/>
      <c r="QKK385" s="39"/>
      <c r="QKL385" s="39"/>
      <c r="QKM385" s="39"/>
      <c r="QKN385" s="39"/>
      <c r="QKO385" s="39"/>
      <c r="QKP385" s="39"/>
      <c r="QKQ385" s="39"/>
      <c r="QKR385" s="39"/>
      <c r="QKS385" s="39"/>
      <c r="QKT385" s="39"/>
      <c r="QKU385" s="39"/>
      <c r="QKV385" s="39"/>
      <c r="QKW385" s="39"/>
      <c r="QKX385" s="39"/>
      <c r="QKY385" s="39"/>
      <c r="QKZ385" s="39"/>
      <c r="QLA385" s="39"/>
      <c r="QLB385" s="39"/>
      <c r="QLC385" s="39"/>
      <c r="QLD385" s="39"/>
      <c r="QLE385" s="39"/>
      <c r="QLF385" s="39"/>
      <c r="QLG385" s="39"/>
      <c r="QLH385" s="39"/>
      <c r="QLI385" s="39"/>
      <c r="QLJ385" s="39"/>
      <c r="QLK385" s="39"/>
      <c r="QLL385" s="39"/>
      <c r="QLM385" s="39"/>
      <c r="QLN385" s="39"/>
      <c r="QLO385" s="39"/>
      <c r="QLP385" s="39"/>
      <c r="QLQ385" s="39"/>
      <c r="QLR385" s="39"/>
      <c r="QLS385" s="39"/>
      <c r="QLT385" s="39"/>
      <c r="QLU385" s="39"/>
      <c r="QLV385" s="39"/>
      <c r="QLW385" s="39"/>
      <c r="QLX385" s="39"/>
      <c r="QLY385" s="39"/>
      <c r="QLZ385" s="39"/>
      <c r="QMA385" s="39"/>
      <c r="QMB385" s="39"/>
      <c r="QMC385" s="39"/>
      <c r="QMD385" s="39"/>
      <c r="QME385" s="39"/>
      <c r="QMF385" s="39"/>
      <c r="QMG385" s="39"/>
      <c r="QMH385" s="39"/>
      <c r="QMI385" s="39"/>
      <c r="QMJ385" s="39"/>
      <c r="QMK385" s="39"/>
      <c r="QML385" s="39"/>
      <c r="QMM385" s="39"/>
      <c r="QMN385" s="39"/>
      <c r="QMO385" s="39"/>
      <c r="QMP385" s="39"/>
      <c r="QMQ385" s="39"/>
      <c r="QMR385" s="39"/>
      <c r="QMS385" s="39"/>
      <c r="QMT385" s="39"/>
      <c r="QMU385" s="39"/>
      <c r="QMV385" s="39"/>
      <c r="QMW385" s="39"/>
      <c r="QMX385" s="39"/>
      <c r="QMY385" s="39"/>
      <c r="QMZ385" s="39"/>
      <c r="QNA385" s="39"/>
      <c r="QNB385" s="39"/>
      <c r="QNC385" s="39"/>
      <c r="QND385" s="39"/>
      <c r="QNE385" s="39"/>
      <c r="QNF385" s="39"/>
      <c r="QNG385" s="39"/>
      <c r="QNH385" s="39"/>
      <c r="QNI385" s="39"/>
      <c r="QNJ385" s="39"/>
      <c r="QNK385" s="39"/>
      <c r="QNL385" s="39"/>
      <c r="QNM385" s="39"/>
      <c r="QNN385" s="39"/>
      <c r="QNO385" s="39"/>
      <c r="QNP385" s="39"/>
      <c r="QNQ385" s="39"/>
      <c r="QNR385" s="39"/>
      <c r="QNS385" s="39"/>
      <c r="QNT385" s="39"/>
      <c r="QNU385" s="39"/>
      <c r="QNV385" s="39"/>
      <c r="QNW385" s="39"/>
      <c r="QNX385" s="39"/>
      <c r="QNY385" s="39"/>
      <c r="QNZ385" s="39"/>
      <c r="QOA385" s="39"/>
      <c r="QOB385" s="39"/>
      <c r="QOC385" s="39"/>
      <c r="QOD385" s="39"/>
      <c r="QOE385" s="39"/>
      <c r="QOF385" s="39"/>
      <c r="QOG385" s="39"/>
      <c r="QOH385" s="39"/>
      <c r="QOI385" s="39"/>
      <c r="QOJ385" s="39"/>
      <c r="QOK385" s="39"/>
      <c r="QOL385" s="39"/>
      <c r="QOM385" s="39"/>
      <c r="QON385" s="39"/>
      <c r="QOO385" s="39"/>
      <c r="QOP385" s="39"/>
      <c r="QOQ385" s="39"/>
      <c r="QOR385" s="39"/>
      <c r="QOS385" s="39"/>
      <c r="QOT385" s="39"/>
      <c r="QOU385" s="39"/>
      <c r="QOV385" s="39"/>
      <c r="QOW385" s="39"/>
      <c r="QOX385" s="39"/>
      <c r="QOY385" s="39"/>
      <c r="QOZ385" s="39"/>
      <c r="QPA385" s="39"/>
      <c r="QPB385" s="39"/>
      <c r="QPC385" s="39"/>
      <c r="QPD385" s="39"/>
      <c r="QPE385" s="39"/>
      <c r="QPF385" s="39"/>
      <c r="QPG385" s="39"/>
      <c r="QPH385" s="39"/>
      <c r="QPI385" s="39"/>
      <c r="QPJ385" s="39"/>
      <c r="QPK385" s="39"/>
      <c r="QPL385" s="39"/>
      <c r="QPM385" s="39"/>
      <c r="QPN385" s="39"/>
      <c r="QPO385" s="39"/>
      <c r="QPP385" s="39"/>
      <c r="QPQ385" s="39"/>
      <c r="QPR385" s="39"/>
      <c r="QPS385" s="39"/>
      <c r="QPT385" s="39"/>
      <c r="QPU385" s="39"/>
      <c r="QPV385" s="39"/>
      <c r="QPW385" s="39"/>
      <c r="QPX385" s="39"/>
      <c r="QPY385" s="39"/>
      <c r="QPZ385" s="39"/>
      <c r="QQA385" s="39"/>
      <c r="QQB385" s="39"/>
      <c r="QQC385" s="39"/>
      <c r="QQD385" s="39"/>
      <c r="QQE385" s="39"/>
      <c r="QQF385" s="39"/>
      <c r="QQG385" s="39"/>
      <c r="QQH385" s="39"/>
      <c r="QQI385" s="39"/>
      <c r="QQJ385" s="39"/>
      <c r="QQK385" s="39"/>
      <c r="QQL385" s="39"/>
      <c r="QQM385" s="39"/>
      <c r="QQN385" s="39"/>
      <c r="QQO385" s="39"/>
      <c r="QQP385" s="39"/>
      <c r="QQQ385" s="39"/>
      <c r="QQR385" s="39"/>
      <c r="QQS385" s="39"/>
      <c r="QQT385" s="39"/>
      <c r="QQU385" s="39"/>
      <c r="QQV385" s="39"/>
      <c r="QQW385" s="39"/>
      <c r="QQX385" s="39"/>
      <c r="QQY385" s="39"/>
      <c r="QQZ385" s="39"/>
      <c r="QRA385" s="39"/>
      <c r="QRB385" s="39"/>
      <c r="QRC385" s="39"/>
      <c r="QRD385" s="39"/>
      <c r="QRE385" s="39"/>
      <c r="QRF385" s="39"/>
      <c r="QRG385" s="39"/>
      <c r="QRH385" s="39"/>
      <c r="QRI385" s="39"/>
      <c r="QRJ385" s="39"/>
      <c r="QRK385" s="39"/>
      <c r="QRL385" s="39"/>
      <c r="QRM385" s="39"/>
      <c r="QRN385" s="39"/>
      <c r="QRO385" s="39"/>
      <c r="QRP385" s="39"/>
      <c r="QRQ385" s="39"/>
      <c r="QRR385" s="39"/>
      <c r="QRS385" s="39"/>
      <c r="QRT385" s="39"/>
      <c r="QRU385" s="39"/>
      <c r="QRV385" s="39"/>
      <c r="QRW385" s="39"/>
      <c r="QRX385" s="39"/>
      <c r="QRY385" s="39"/>
      <c r="QRZ385" s="39"/>
      <c r="QSA385" s="39"/>
      <c r="QSB385" s="39"/>
      <c r="QSC385" s="39"/>
      <c r="QSD385" s="39"/>
      <c r="QSE385" s="39"/>
      <c r="QSF385" s="39"/>
      <c r="QSG385" s="39"/>
      <c r="QSH385" s="39"/>
      <c r="QSI385" s="39"/>
      <c r="QSJ385" s="39"/>
      <c r="QSK385" s="39"/>
      <c r="QSL385" s="39"/>
      <c r="QSM385" s="39"/>
      <c r="QSN385" s="39"/>
      <c r="QSO385" s="39"/>
      <c r="QSP385" s="39"/>
      <c r="QSQ385" s="39"/>
      <c r="QSR385" s="39"/>
      <c r="QSS385" s="39"/>
      <c r="QST385" s="39"/>
      <c r="QSU385" s="39"/>
      <c r="QSV385" s="39"/>
      <c r="QSW385" s="39"/>
      <c r="QSX385" s="39"/>
      <c r="QSY385" s="39"/>
      <c r="QSZ385" s="39"/>
      <c r="QTA385" s="39"/>
      <c r="QTB385" s="39"/>
      <c r="QTC385" s="39"/>
      <c r="QTD385" s="39"/>
      <c r="QTE385" s="39"/>
      <c r="QTF385" s="39"/>
      <c r="QTG385" s="39"/>
      <c r="QTH385" s="39"/>
      <c r="QTI385" s="39"/>
      <c r="QTJ385" s="39"/>
      <c r="QTK385" s="39"/>
      <c r="QTL385" s="39"/>
      <c r="QTM385" s="39"/>
      <c r="QTN385" s="39"/>
      <c r="QTO385" s="39"/>
      <c r="QTP385" s="39"/>
      <c r="QTQ385" s="39"/>
      <c r="QTR385" s="39"/>
      <c r="QTS385" s="39"/>
      <c r="QTT385" s="39"/>
      <c r="QTU385" s="39"/>
      <c r="QTV385" s="39"/>
      <c r="QTW385" s="39"/>
      <c r="QTX385" s="39"/>
      <c r="QTY385" s="39"/>
      <c r="QTZ385" s="39"/>
      <c r="QUA385" s="39"/>
      <c r="QUB385" s="39"/>
      <c r="QUC385" s="39"/>
      <c r="QUD385" s="39"/>
      <c r="QUE385" s="39"/>
      <c r="QUF385" s="39"/>
      <c r="QUG385" s="39"/>
      <c r="QUH385" s="39"/>
      <c r="QUI385" s="39"/>
      <c r="QUJ385" s="39"/>
      <c r="QUK385" s="39"/>
      <c r="QUL385" s="39"/>
      <c r="QUM385" s="39"/>
      <c r="QUN385" s="39"/>
      <c r="QUO385" s="39"/>
      <c r="QUP385" s="39"/>
      <c r="QUQ385" s="39"/>
      <c r="QUR385" s="39"/>
      <c r="QUS385" s="39"/>
      <c r="QUT385" s="39"/>
      <c r="QUU385" s="39"/>
      <c r="QUV385" s="39"/>
      <c r="QUW385" s="39"/>
      <c r="QUX385" s="39"/>
      <c r="QUY385" s="39"/>
      <c r="QUZ385" s="39"/>
      <c r="QVA385" s="39"/>
      <c r="QVB385" s="39"/>
      <c r="QVC385" s="39"/>
      <c r="QVD385" s="39"/>
      <c r="QVE385" s="39"/>
      <c r="QVF385" s="39"/>
      <c r="QVG385" s="39"/>
      <c r="QVH385" s="39"/>
      <c r="QVI385" s="39"/>
      <c r="QVJ385" s="39"/>
      <c r="QVK385" s="39"/>
      <c r="QVL385" s="39"/>
      <c r="QVM385" s="39"/>
      <c r="QVN385" s="39"/>
      <c r="QVO385" s="39"/>
      <c r="QVP385" s="39"/>
      <c r="QVQ385" s="39"/>
      <c r="QVR385" s="39"/>
      <c r="QVS385" s="39"/>
      <c r="QVT385" s="39"/>
      <c r="QVU385" s="39"/>
      <c r="QVV385" s="39"/>
      <c r="QVW385" s="39"/>
      <c r="QVX385" s="39"/>
      <c r="QVY385" s="39"/>
      <c r="QVZ385" s="39"/>
      <c r="QWA385" s="39"/>
      <c r="QWB385" s="39"/>
      <c r="QWC385" s="39"/>
      <c r="QWD385" s="39"/>
      <c r="QWE385" s="39"/>
      <c r="QWF385" s="39"/>
      <c r="QWG385" s="39"/>
      <c r="QWH385" s="39"/>
      <c r="QWI385" s="39"/>
      <c r="QWJ385" s="39"/>
      <c r="QWK385" s="39"/>
      <c r="QWL385" s="39"/>
      <c r="QWM385" s="39"/>
      <c r="QWN385" s="39"/>
      <c r="QWO385" s="39"/>
      <c r="QWP385" s="39"/>
      <c r="QWQ385" s="39"/>
      <c r="QWR385" s="39"/>
      <c r="QWS385" s="39"/>
      <c r="QWT385" s="39"/>
      <c r="QWU385" s="39"/>
      <c r="QWV385" s="39"/>
      <c r="QWW385" s="39"/>
      <c r="QWX385" s="39"/>
      <c r="QWY385" s="39"/>
      <c r="QWZ385" s="39"/>
      <c r="QXA385" s="39"/>
      <c r="QXB385" s="39"/>
      <c r="QXC385" s="39"/>
      <c r="QXD385" s="39"/>
      <c r="QXE385" s="39"/>
      <c r="QXF385" s="39"/>
      <c r="QXG385" s="39"/>
      <c r="QXH385" s="39"/>
      <c r="QXI385" s="39"/>
      <c r="QXJ385" s="39"/>
      <c r="QXK385" s="39"/>
      <c r="QXL385" s="39"/>
      <c r="QXM385" s="39"/>
      <c r="QXN385" s="39"/>
      <c r="QXO385" s="39"/>
      <c r="QXP385" s="39"/>
      <c r="QXQ385" s="39"/>
      <c r="QXR385" s="39"/>
      <c r="QXS385" s="39"/>
      <c r="QXT385" s="39"/>
      <c r="QXU385" s="39"/>
      <c r="QXV385" s="39"/>
      <c r="QXW385" s="39"/>
      <c r="QXX385" s="39"/>
      <c r="QXY385" s="39"/>
      <c r="QXZ385" s="39"/>
      <c r="QYA385" s="39"/>
      <c r="QYB385" s="39"/>
      <c r="QYC385" s="39"/>
      <c r="QYD385" s="39"/>
      <c r="QYE385" s="39"/>
      <c r="QYF385" s="39"/>
      <c r="QYG385" s="39"/>
      <c r="QYH385" s="39"/>
      <c r="QYI385" s="39"/>
      <c r="QYJ385" s="39"/>
      <c r="QYK385" s="39"/>
      <c r="QYL385" s="39"/>
      <c r="QYM385" s="39"/>
      <c r="QYN385" s="39"/>
      <c r="QYO385" s="39"/>
      <c r="QYP385" s="39"/>
      <c r="QYQ385" s="39"/>
      <c r="QYR385" s="39"/>
      <c r="QYS385" s="39"/>
      <c r="QYT385" s="39"/>
      <c r="QYU385" s="39"/>
      <c r="QYV385" s="39"/>
      <c r="QYW385" s="39"/>
      <c r="QYX385" s="39"/>
      <c r="QYY385" s="39"/>
      <c r="QYZ385" s="39"/>
      <c r="QZA385" s="39"/>
      <c r="QZB385" s="39"/>
      <c r="QZC385" s="39"/>
      <c r="QZD385" s="39"/>
      <c r="QZE385" s="39"/>
      <c r="QZF385" s="39"/>
      <c r="QZG385" s="39"/>
      <c r="QZH385" s="39"/>
      <c r="QZI385" s="39"/>
      <c r="QZJ385" s="39"/>
      <c r="QZK385" s="39"/>
      <c r="QZL385" s="39"/>
      <c r="QZM385" s="39"/>
      <c r="QZN385" s="39"/>
      <c r="QZO385" s="39"/>
      <c r="QZP385" s="39"/>
      <c r="QZQ385" s="39"/>
      <c r="QZR385" s="39"/>
      <c r="QZS385" s="39"/>
      <c r="QZT385" s="39"/>
      <c r="QZU385" s="39"/>
      <c r="QZV385" s="39"/>
      <c r="QZW385" s="39"/>
      <c r="QZX385" s="39"/>
      <c r="QZY385" s="39"/>
      <c r="QZZ385" s="39"/>
      <c r="RAA385" s="39"/>
      <c r="RAB385" s="39"/>
      <c r="RAC385" s="39"/>
      <c r="RAD385" s="39"/>
      <c r="RAE385" s="39"/>
      <c r="RAF385" s="39"/>
      <c r="RAG385" s="39"/>
      <c r="RAH385" s="39"/>
      <c r="RAI385" s="39"/>
      <c r="RAJ385" s="39"/>
      <c r="RAK385" s="39"/>
      <c r="RAL385" s="39"/>
      <c r="RAM385" s="39"/>
      <c r="RAN385" s="39"/>
      <c r="RAO385" s="39"/>
      <c r="RAP385" s="39"/>
      <c r="RAQ385" s="39"/>
      <c r="RAR385" s="39"/>
      <c r="RAS385" s="39"/>
      <c r="RAT385" s="39"/>
      <c r="RAU385" s="39"/>
      <c r="RAV385" s="39"/>
      <c r="RAW385" s="39"/>
      <c r="RAX385" s="39"/>
      <c r="RAY385" s="39"/>
      <c r="RAZ385" s="39"/>
      <c r="RBA385" s="39"/>
      <c r="RBB385" s="39"/>
      <c r="RBC385" s="39"/>
      <c r="RBD385" s="39"/>
      <c r="RBE385" s="39"/>
      <c r="RBF385" s="39"/>
      <c r="RBG385" s="39"/>
      <c r="RBH385" s="39"/>
      <c r="RBI385" s="39"/>
      <c r="RBJ385" s="39"/>
      <c r="RBK385" s="39"/>
      <c r="RBL385" s="39"/>
      <c r="RBM385" s="39"/>
      <c r="RBN385" s="39"/>
      <c r="RBO385" s="39"/>
      <c r="RBP385" s="39"/>
      <c r="RBQ385" s="39"/>
      <c r="RBR385" s="39"/>
      <c r="RBS385" s="39"/>
      <c r="RBT385" s="39"/>
      <c r="RBU385" s="39"/>
      <c r="RBV385" s="39"/>
      <c r="RBW385" s="39"/>
      <c r="RBX385" s="39"/>
      <c r="RBY385" s="39"/>
      <c r="RBZ385" s="39"/>
      <c r="RCA385" s="39"/>
      <c r="RCB385" s="39"/>
      <c r="RCC385" s="39"/>
      <c r="RCD385" s="39"/>
      <c r="RCE385" s="39"/>
      <c r="RCF385" s="39"/>
      <c r="RCG385" s="39"/>
      <c r="RCH385" s="39"/>
      <c r="RCI385" s="39"/>
      <c r="RCJ385" s="39"/>
      <c r="RCK385" s="39"/>
      <c r="RCL385" s="39"/>
      <c r="RCM385" s="39"/>
      <c r="RCN385" s="39"/>
      <c r="RCO385" s="39"/>
      <c r="RCP385" s="39"/>
      <c r="RCQ385" s="39"/>
      <c r="RCR385" s="39"/>
      <c r="RCS385" s="39"/>
      <c r="RCT385" s="39"/>
      <c r="RCU385" s="39"/>
      <c r="RCV385" s="39"/>
      <c r="RCW385" s="39"/>
      <c r="RCX385" s="39"/>
      <c r="RCY385" s="39"/>
      <c r="RCZ385" s="39"/>
      <c r="RDA385" s="39"/>
      <c r="RDB385" s="39"/>
      <c r="RDC385" s="39"/>
      <c r="RDD385" s="39"/>
      <c r="RDE385" s="39"/>
      <c r="RDF385" s="39"/>
      <c r="RDG385" s="39"/>
      <c r="RDH385" s="39"/>
      <c r="RDI385" s="39"/>
      <c r="RDJ385" s="39"/>
      <c r="RDK385" s="39"/>
      <c r="RDL385" s="39"/>
      <c r="RDM385" s="39"/>
      <c r="RDN385" s="39"/>
      <c r="RDO385" s="39"/>
      <c r="RDP385" s="39"/>
      <c r="RDQ385" s="39"/>
      <c r="RDR385" s="39"/>
      <c r="RDS385" s="39"/>
      <c r="RDT385" s="39"/>
      <c r="RDU385" s="39"/>
      <c r="RDV385" s="39"/>
      <c r="RDW385" s="39"/>
      <c r="RDX385" s="39"/>
      <c r="RDY385" s="39"/>
      <c r="RDZ385" s="39"/>
      <c r="REA385" s="39"/>
      <c r="REB385" s="39"/>
      <c r="REC385" s="39"/>
      <c r="RED385" s="39"/>
      <c r="REE385" s="39"/>
      <c r="REF385" s="39"/>
      <c r="REG385" s="39"/>
      <c r="REH385" s="39"/>
      <c r="REI385" s="39"/>
      <c r="REJ385" s="39"/>
      <c r="REK385" s="39"/>
      <c r="REL385" s="39"/>
      <c r="REM385" s="39"/>
      <c r="REN385" s="39"/>
      <c r="REO385" s="39"/>
      <c r="REP385" s="39"/>
      <c r="REQ385" s="39"/>
      <c r="RER385" s="39"/>
      <c r="RES385" s="39"/>
      <c r="RET385" s="39"/>
      <c r="REU385" s="39"/>
      <c r="REV385" s="39"/>
      <c r="REW385" s="39"/>
      <c r="REX385" s="39"/>
      <c r="REY385" s="39"/>
      <c r="REZ385" s="39"/>
      <c r="RFA385" s="39"/>
      <c r="RFB385" s="39"/>
      <c r="RFC385" s="39"/>
      <c r="RFD385" s="39"/>
      <c r="RFE385" s="39"/>
      <c r="RFF385" s="39"/>
      <c r="RFG385" s="39"/>
      <c r="RFH385" s="39"/>
      <c r="RFI385" s="39"/>
      <c r="RFJ385" s="39"/>
      <c r="RFK385" s="39"/>
      <c r="RFL385" s="39"/>
      <c r="RFM385" s="39"/>
      <c r="RFN385" s="39"/>
      <c r="RFO385" s="39"/>
      <c r="RFP385" s="39"/>
      <c r="RFQ385" s="39"/>
      <c r="RFR385" s="39"/>
      <c r="RFS385" s="39"/>
      <c r="RFT385" s="39"/>
      <c r="RFU385" s="39"/>
      <c r="RFV385" s="39"/>
      <c r="RFW385" s="39"/>
      <c r="RFX385" s="39"/>
      <c r="RFY385" s="39"/>
      <c r="RFZ385" s="39"/>
      <c r="RGA385" s="39"/>
      <c r="RGB385" s="39"/>
      <c r="RGC385" s="39"/>
      <c r="RGD385" s="39"/>
      <c r="RGE385" s="39"/>
      <c r="RGF385" s="39"/>
      <c r="RGG385" s="39"/>
      <c r="RGH385" s="39"/>
      <c r="RGI385" s="39"/>
      <c r="RGJ385" s="39"/>
      <c r="RGK385" s="39"/>
      <c r="RGL385" s="39"/>
      <c r="RGM385" s="39"/>
      <c r="RGN385" s="39"/>
      <c r="RGO385" s="39"/>
      <c r="RGP385" s="39"/>
      <c r="RGQ385" s="39"/>
      <c r="RGR385" s="39"/>
      <c r="RGS385" s="39"/>
      <c r="RGT385" s="39"/>
      <c r="RGU385" s="39"/>
      <c r="RGV385" s="39"/>
      <c r="RGW385" s="39"/>
      <c r="RGX385" s="39"/>
      <c r="RGY385" s="39"/>
      <c r="RGZ385" s="39"/>
      <c r="RHA385" s="39"/>
      <c r="RHB385" s="39"/>
      <c r="RHC385" s="39"/>
      <c r="RHD385" s="39"/>
      <c r="RHE385" s="39"/>
      <c r="RHF385" s="39"/>
      <c r="RHG385" s="39"/>
      <c r="RHH385" s="39"/>
      <c r="RHI385" s="39"/>
      <c r="RHJ385" s="39"/>
      <c r="RHK385" s="39"/>
      <c r="RHL385" s="39"/>
      <c r="RHM385" s="39"/>
      <c r="RHN385" s="39"/>
      <c r="RHO385" s="39"/>
      <c r="RHP385" s="39"/>
      <c r="RHQ385" s="39"/>
      <c r="RHR385" s="39"/>
      <c r="RHS385" s="39"/>
      <c r="RHT385" s="39"/>
      <c r="RHU385" s="39"/>
      <c r="RHV385" s="39"/>
      <c r="RHW385" s="39"/>
      <c r="RHX385" s="39"/>
      <c r="RHY385" s="39"/>
      <c r="RHZ385" s="39"/>
      <c r="RIA385" s="39"/>
      <c r="RIB385" s="39"/>
      <c r="RIC385" s="39"/>
      <c r="RID385" s="39"/>
      <c r="RIE385" s="39"/>
      <c r="RIF385" s="39"/>
      <c r="RIG385" s="39"/>
      <c r="RIH385" s="39"/>
      <c r="RII385" s="39"/>
      <c r="RIJ385" s="39"/>
      <c r="RIK385" s="39"/>
      <c r="RIL385" s="39"/>
      <c r="RIM385" s="39"/>
      <c r="RIN385" s="39"/>
      <c r="RIO385" s="39"/>
      <c r="RIP385" s="39"/>
      <c r="RIQ385" s="39"/>
      <c r="RIR385" s="39"/>
      <c r="RIS385" s="39"/>
      <c r="RIT385" s="39"/>
      <c r="RIU385" s="39"/>
      <c r="RIV385" s="39"/>
      <c r="RIW385" s="39"/>
      <c r="RIX385" s="39"/>
      <c r="RIY385" s="39"/>
      <c r="RIZ385" s="39"/>
      <c r="RJA385" s="39"/>
      <c r="RJB385" s="39"/>
      <c r="RJC385" s="39"/>
      <c r="RJD385" s="39"/>
      <c r="RJE385" s="39"/>
      <c r="RJF385" s="39"/>
      <c r="RJG385" s="39"/>
      <c r="RJH385" s="39"/>
      <c r="RJI385" s="39"/>
      <c r="RJJ385" s="39"/>
      <c r="RJK385" s="39"/>
      <c r="RJL385" s="39"/>
      <c r="RJM385" s="39"/>
      <c r="RJN385" s="39"/>
      <c r="RJO385" s="39"/>
      <c r="RJP385" s="39"/>
      <c r="RJQ385" s="39"/>
      <c r="RJR385" s="39"/>
      <c r="RJS385" s="39"/>
      <c r="RJT385" s="39"/>
      <c r="RJU385" s="39"/>
      <c r="RJV385" s="39"/>
      <c r="RJW385" s="39"/>
      <c r="RJX385" s="39"/>
      <c r="RJY385" s="39"/>
      <c r="RJZ385" s="39"/>
      <c r="RKA385" s="39"/>
      <c r="RKB385" s="39"/>
      <c r="RKC385" s="39"/>
      <c r="RKD385" s="39"/>
      <c r="RKE385" s="39"/>
      <c r="RKF385" s="39"/>
      <c r="RKG385" s="39"/>
      <c r="RKH385" s="39"/>
      <c r="RKI385" s="39"/>
      <c r="RKJ385" s="39"/>
      <c r="RKK385" s="39"/>
      <c r="RKL385" s="39"/>
      <c r="RKM385" s="39"/>
      <c r="RKN385" s="39"/>
      <c r="RKO385" s="39"/>
      <c r="RKP385" s="39"/>
      <c r="RKQ385" s="39"/>
      <c r="RKR385" s="39"/>
      <c r="RKS385" s="39"/>
      <c r="RKT385" s="39"/>
      <c r="RKU385" s="39"/>
      <c r="RKV385" s="39"/>
      <c r="RKW385" s="39"/>
      <c r="RKX385" s="39"/>
      <c r="RKY385" s="39"/>
      <c r="RKZ385" s="39"/>
      <c r="RLA385" s="39"/>
      <c r="RLB385" s="39"/>
      <c r="RLC385" s="39"/>
      <c r="RLD385" s="39"/>
      <c r="RLE385" s="39"/>
      <c r="RLF385" s="39"/>
      <c r="RLG385" s="39"/>
      <c r="RLH385" s="39"/>
      <c r="RLI385" s="39"/>
      <c r="RLJ385" s="39"/>
      <c r="RLK385" s="39"/>
      <c r="RLL385" s="39"/>
      <c r="RLM385" s="39"/>
      <c r="RLN385" s="39"/>
      <c r="RLO385" s="39"/>
      <c r="RLP385" s="39"/>
      <c r="RLQ385" s="39"/>
      <c r="RLR385" s="39"/>
      <c r="RLS385" s="39"/>
      <c r="RLT385" s="39"/>
      <c r="RLU385" s="39"/>
      <c r="RLV385" s="39"/>
      <c r="RLW385" s="39"/>
      <c r="RLX385" s="39"/>
      <c r="RLY385" s="39"/>
      <c r="RLZ385" s="39"/>
      <c r="RMA385" s="39"/>
      <c r="RMB385" s="39"/>
      <c r="RMC385" s="39"/>
      <c r="RMD385" s="39"/>
      <c r="RME385" s="39"/>
      <c r="RMF385" s="39"/>
      <c r="RMG385" s="39"/>
      <c r="RMH385" s="39"/>
      <c r="RMI385" s="39"/>
      <c r="RMJ385" s="39"/>
      <c r="RMK385" s="39"/>
      <c r="RML385" s="39"/>
      <c r="RMM385" s="39"/>
      <c r="RMN385" s="39"/>
      <c r="RMO385" s="39"/>
      <c r="RMP385" s="39"/>
      <c r="RMQ385" s="39"/>
      <c r="RMR385" s="39"/>
      <c r="RMS385" s="39"/>
      <c r="RMT385" s="39"/>
      <c r="RMU385" s="39"/>
      <c r="RMV385" s="39"/>
      <c r="RMW385" s="39"/>
      <c r="RMX385" s="39"/>
      <c r="RMY385" s="39"/>
      <c r="RMZ385" s="39"/>
      <c r="RNA385" s="39"/>
      <c r="RNB385" s="39"/>
      <c r="RNC385" s="39"/>
      <c r="RND385" s="39"/>
      <c r="RNE385" s="39"/>
      <c r="RNF385" s="39"/>
      <c r="RNG385" s="39"/>
      <c r="RNH385" s="39"/>
      <c r="RNI385" s="39"/>
      <c r="RNJ385" s="39"/>
      <c r="RNK385" s="39"/>
      <c r="RNL385" s="39"/>
      <c r="RNM385" s="39"/>
      <c r="RNN385" s="39"/>
      <c r="RNO385" s="39"/>
      <c r="RNP385" s="39"/>
      <c r="RNQ385" s="39"/>
      <c r="RNR385" s="39"/>
      <c r="RNS385" s="39"/>
      <c r="RNT385" s="39"/>
      <c r="RNU385" s="39"/>
      <c r="RNV385" s="39"/>
      <c r="RNW385" s="39"/>
      <c r="RNX385" s="39"/>
      <c r="RNY385" s="39"/>
      <c r="RNZ385" s="39"/>
      <c r="ROA385" s="39"/>
      <c r="ROB385" s="39"/>
      <c r="ROC385" s="39"/>
      <c r="ROD385" s="39"/>
      <c r="ROE385" s="39"/>
      <c r="ROF385" s="39"/>
      <c r="ROG385" s="39"/>
      <c r="ROH385" s="39"/>
      <c r="ROI385" s="39"/>
      <c r="ROJ385" s="39"/>
      <c r="ROK385" s="39"/>
      <c r="ROL385" s="39"/>
      <c r="ROM385" s="39"/>
      <c r="RON385" s="39"/>
      <c r="ROO385" s="39"/>
      <c r="ROP385" s="39"/>
      <c r="ROQ385" s="39"/>
      <c r="ROR385" s="39"/>
      <c r="ROS385" s="39"/>
      <c r="ROT385" s="39"/>
      <c r="ROU385" s="39"/>
      <c r="ROV385" s="39"/>
      <c r="ROW385" s="39"/>
      <c r="ROX385" s="39"/>
      <c r="ROY385" s="39"/>
      <c r="ROZ385" s="39"/>
      <c r="RPA385" s="39"/>
      <c r="RPB385" s="39"/>
      <c r="RPC385" s="39"/>
      <c r="RPD385" s="39"/>
      <c r="RPE385" s="39"/>
      <c r="RPF385" s="39"/>
      <c r="RPG385" s="39"/>
      <c r="RPH385" s="39"/>
      <c r="RPI385" s="39"/>
      <c r="RPJ385" s="39"/>
      <c r="RPK385" s="39"/>
      <c r="RPL385" s="39"/>
      <c r="RPM385" s="39"/>
      <c r="RPN385" s="39"/>
      <c r="RPO385" s="39"/>
      <c r="RPP385" s="39"/>
      <c r="RPQ385" s="39"/>
      <c r="RPR385" s="39"/>
      <c r="RPS385" s="39"/>
      <c r="RPT385" s="39"/>
      <c r="RPU385" s="39"/>
      <c r="RPV385" s="39"/>
      <c r="RPW385" s="39"/>
      <c r="RPX385" s="39"/>
      <c r="RPY385" s="39"/>
      <c r="RPZ385" s="39"/>
      <c r="RQA385" s="39"/>
      <c r="RQB385" s="39"/>
      <c r="RQC385" s="39"/>
      <c r="RQD385" s="39"/>
      <c r="RQE385" s="39"/>
      <c r="RQF385" s="39"/>
      <c r="RQG385" s="39"/>
      <c r="RQH385" s="39"/>
      <c r="RQI385" s="39"/>
      <c r="RQJ385" s="39"/>
      <c r="RQK385" s="39"/>
      <c r="RQL385" s="39"/>
      <c r="RQM385" s="39"/>
      <c r="RQN385" s="39"/>
      <c r="RQO385" s="39"/>
      <c r="RQP385" s="39"/>
      <c r="RQQ385" s="39"/>
      <c r="RQR385" s="39"/>
      <c r="RQS385" s="39"/>
      <c r="RQT385" s="39"/>
      <c r="RQU385" s="39"/>
      <c r="RQV385" s="39"/>
      <c r="RQW385" s="39"/>
      <c r="RQX385" s="39"/>
      <c r="RQY385" s="39"/>
      <c r="RQZ385" s="39"/>
      <c r="RRA385" s="39"/>
      <c r="RRB385" s="39"/>
      <c r="RRC385" s="39"/>
      <c r="RRD385" s="39"/>
      <c r="RRE385" s="39"/>
      <c r="RRF385" s="39"/>
      <c r="RRG385" s="39"/>
      <c r="RRH385" s="39"/>
      <c r="RRI385" s="39"/>
      <c r="RRJ385" s="39"/>
      <c r="RRK385" s="39"/>
      <c r="RRL385" s="39"/>
      <c r="RRM385" s="39"/>
      <c r="RRN385" s="39"/>
      <c r="RRO385" s="39"/>
      <c r="RRP385" s="39"/>
      <c r="RRQ385" s="39"/>
      <c r="RRR385" s="39"/>
      <c r="RRS385" s="39"/>
      <c r="RRT385" s="39"/>
      <c r="RRU385" s="39"/>
      <c r="RRV385" s="39"/>
      <c r="RRW385" s="39"/>
      <c r="RRX385" s="39"/>
      <c r="RRY385" s="39"/>
      <c r="RRZ385" s="39"/>
      <c r="RSA385" s="39"/>
      <c r="RSB385" s="39"/>
      <c r="RSC385" s="39"/>
      <c r="RSD385" s="39"/>
      <c r="RSE385" s="39"/>
      <c r="RSF385" s="39"/>
      <c r="RSG385" s="39"/>
      <c r="RSH385" s="39"/>
      <c r="RSI385" s="39"/>
      <c r="RSJ385" s="39"/>
      <c r="RSK385" s="39"/>
      <c r="RSL385" s="39"/>
      <c r="RSM385" s="39"/>
      <c r="RSN385" s="39"/>
      <c r="RSO385" s="39"/>
      <c r="RSP385" s="39"/>
      <c r="RSQ385" s="39"/>
      <c r="RSR385" s="39"/>
      <c r="RSS385" s="39"/>
      <c r="RST385" s="39"/>
      <c r="RSU385" s="39"/>
      <c r="RSV385" s="39"/>
      <c r="RSW385" s="39"/>
      <c r="RSX385" s="39"/>
      <c r="RSY385" s="39"/>
      <c r="RSZ385" s="39"/>
      <c r="RTA385" s="39"/>
      <c r="RTB385" s="39"/>
      <c r="RTC385" s="39"/>
      <c r="RTD385" s="39"/>
      <c r="RTE385" s="39"/>
      <c r="RTF385" s="39"/>
      <c r="RTG385" s="39"/>
      <c r="RTH385" s="39"/>
      <c r="RTI385" s="39"/>
      <c r="RTJ385" s="39"/>
      <c r="RTK385" s="39"/>
      <c r="RTL385" s="39"/>
      <c r="RTM385" s="39"/>
      <c r="RTN385" s="39"/>
      <c r="RTO385" s="39"/>
      <c r="RTP385" s="39"/>
      <c r="RTQ385" s="39"/>
      <c r="RTR385" s="39"/>
      <c r="RTS385" s="39"/>
      <c r="RTT385" s="39"/>
      <c r="RTU385" s="39"/>
      <c r="RTV385" s="39"/>
      <c r="RTW385" s="39"/>
      <c r="RTX385" s="39"/>
      <c r="RTY385" s="39"/>
      <c r="RTZ385" s="39"/>
      <c r="RUA385" s="39"/>
      <c r="RUB385" s="39"/>
      <c r="RUC385" s="39"/>
      <c r="RUD385" s="39"/>
      <c r="RUE385" s="39"/>
      <c r="RUF385" s="39"/>
      <c r="RUG385" s="39"/>
      <c r="RUH385" s="39"/>
      <c r="RUI385" s="39"/>
      <c r="RUJ385" s="39"/>
      <c r="RUK385" s="39"/>
      <c r="RUL385" s="39"/>
      <c r="RUM385" s="39"/>
      <c r="RUN385" s="39"/>
      <c r="RUO385" s="39"/>
      <c r="RUP385" s="39"/>
      <c r="RUQ385" s="39"/>
      <c r="RUR385" s="39"/>
      <c r="RUS385" s="39"/>
      <c r="RUT385" s="39"/>
      <c r="RUU385" s="39"/>
      <c r="RUV385" s="39"/>
      <c r="RUW385" s="39"/>
      <c r="RUX385" s="39"/>
      <c r="RUY385" s="39"/>
      <c r="RUZ385" s="39"/>
      <c r="RVA385" s="39"/>
      <c r="RVB385" s="39"/>
      <c r="RVC385" s="39"/>
      <c r="RVD385" s="39"/>
      <c r="RVE385" s="39"/>
      <c r="RVF385" s="39"/>
      <c r="RVG385" s="39"/>
      <c r="RVH385" s="39"/>
      <c r="RVI385" s="39"/>
      <c r="RVJ385" s="39"/>
      <c r="RVK385" s="39"/>
      <c r="RVL385" s="39"/>
      <c r="RVM385" s="39"/>
      <c r="RVN385" s="39"/>
      <c r="RVO385" s="39"/>
      <c r="RVP385" s="39"/>
      <c r="RVQ385" s="39"/>
      <c r="RVR385" s="39"/>
      <c r="RVS385" s="39"/>
      <c r="RVT385" s="39"/>
      <c r="RVU385" s="39"/>
      <c r="RVV385" s="39"/>
      <c r="RVW385" s="39"/>
      <c r="RVX385" s="39"/>
      <c r="RVY385" s="39"/>
      <c r="RVZ385" s="39"/>
      <c r="RWA385" s="39"/>
      <c r="RWB385" s="39"/>
      <c r="RWC385" s="39"/>
      <c r="RWD385" s="39"/>
      <c r="RWE385" s="39"/>
      <c r="RWF385" s="39"/>
      <c r="RWG385" s="39"/>
      <c r="RWH385" s="39"/>
      <c r="RWI385" s="39"/>
      <c r="RWJ385" s="39"/>
      <c r="RWK385" s="39"/>
      <c r="RWL385" s="39"/>
      <c r="RWM385" s="39"/>
      <c r="RWN385" s="39"/>
      <c r="RWO385" s="39"/>
      <c r="RWP385" s="39"/>
      <c r="RWQ385" s="39"/>
      <c r="RWR385" s="39"/>
      <c r="RWS385" s="39"/>
      <c r="RWT385" s="39"/>
      <c r="RWU385" s="39"/>
      <c r="RWV385" s="39"/>
      <c r="RWW385" s="39"/>
      <c r="RWX385" s="39"/>
      <c r="RWY385" s="39"/>
      <c r="RWZ385" s="39"/>
      <c r="RXA385" s="39"/>
      <c r="RXB385" s="39"/>
      <c r="RXC385" s="39"/>
      <c r="RXD385" s="39"/>
      <c r="RXE385" s="39"/>
      <c r="RXF385" s="39"/>
      <c r="RXG385" s="39"/>
      <c r="RXH385" s="39"/>
      <c r="RXI385" s="39"/>
      <c r="RXJ385" s="39"/>
      <c r="RXK385" s="39"/>
      <c r="RXL385" s="39"/>
      <c r="RXM385" s="39"/>
      <c r="RXN385" s="39"/>
      <c r="RXO385" s="39"/>
      <c r="RXP385" s="39"/>
      <c r="RXQ385" s="39"/>
      <c r="RXR385" s="39"/>
      <c r="RXS385" s="39"/>
      <c r="RXT385" s="39"/>
      <c r="RXU385" s="39"/>
      <c r="RXV385" s="39"/>
      <c r="RXW385" s="39"/>
      <c r="RXX385" s="39"/>
      <c r="RXY385" s="39"/>
      <c r="RXZ385" s="39"/>
      <c r="RYA385" s="39"/>
      <c r="RYB385" s="39"/>
      <c r="RYC385" s="39"/>
      <c r="RYD385" s="39"/>
      <c r="RYE385" s="39"/>
      <c r="RYF385" s="39"/>
      <c r="RYG385" s="39"/>
      <c r="RYH385" s="39"/>
      <c r="RYI385" s="39"/>
      <c r="RYJ385" s="39"/>
      <c r="RYK385" s="39"/>
      <c r="RYL385" s="39"/>
      <c r="RYM385" s="39"/>
      <c r="RYN385" s="39"/>
      <c r="RYO385" s="39"/>
      <c r="RYP385" s="39"/>
      <c r="RYQ385" s="39"/>
      <c r="RYR385" s="39"/>
      <c r="RYS385" s="39"/>
      <c r="RYT385" s="39"/>
      <c r="RYU385" s="39"/>
      <c r="RYV385" s="39"/>
      <c r="RYW385" s="39"/>
      <c r="RYX385" s="39"/>
      <c r="RYY385" s="39"/>
      <c r="RYZ385" s="39"/>
      <c r="RZA385" s="39"/>
      <c r="RZB385" s="39"/>
      <c r="RZC385" s="39"/>
      <c r="RZD385" s="39"/>
      <c r="RZE385" s="39"/>
      <c r="RZF385" s="39"/>
      <c r="RZG385" s="39"/>
      <c r="RZH385" s="39"/>
      <c r="RZI385" s="39"/>
      <c r="RZJ385" s="39"/>
      <c r="RZK385" s="39"/>
      <c r="RZL385" s="39"/>
      <c r="RZM385" s="39"/>
      <c r="RZN385" s="39"/>
      <c r="RZO385" s="39"/>
      <c r="RZP385" s="39"/>
      <c r="RZQ385" s="39"/>
      <c r="RZR385" s="39"/>
      <c r="RZS385" s="39"/>
      <c r="RZT385" s="39"/>
      <c r="RZU385" s="39"/>
      <c r="RZV385" s="39"/>
      <c r="RZW385" s="39"/>
      <c r="RZX385" s="39"/>
      <c r="RZY385" s="39"/>
      <c r="RZZ385" s="39"/>
      <c r="SAA385" s="39"/>
      <c r="SAB385" s="39"/>
      <c r="SAC385" s="39"/>
      <c r="SAD385" s="39"/>
      <c r="SAE385" s="39"/>
      <c r="SAF385" s="39"/>
      <c r="SAG385" s="39"/>
      <c r="SAH385" s="39"/>
      <c r="SAI385" s="39"/>
      <c r="SAJ385" s="39"/>
      <c r="SAK385" s="39"/>
      <c r="SAL385" s="39"/>
      <c r="SAM385" s="39"/>
      <c r="SAN385" s="39"/>
      <c r="SAO385" s="39"/>
      <c r="SAP385" s="39"/>
      <c r="SAQ385" s="39"/>
      <c r="SAR385" s="39"/>
      <c r="SAS385" s="39"/>
      <c r="SAT385" s="39"/>
      <c r="SAU385" s="39"/>
      <c r="SAV385" s="39"/>
      <c r="SAW385" s="39"/>
      <c r="SAX385" s="39"/>
      <c r="SAY385" s="39"/>
      <c r="SAZ385" s="39"/>
      <c r="SBA385" s="39"/>
      <c r="SBB385" s="39"/>
      <c r="SBC385" s="39"/>
      <c r="SBD385" s="39"/>
      <c r="SBE385" s="39"/>
      <c r="SBF385" s="39"/>
      <c r="SBG385" s="39"/>
      <c r="SBH385" s="39"/>
      <c r="SBI385" s="39"/>
      <c r="SBJ385" s="39"/>
      <c r="SBK385" s="39"/>
      <c r="SBL385" s="39"/>
      <c r="SBM385" s="39"/>
      <c r="SBN385" s="39"/>
      <c r="SBO385" s="39"/>
      <c r="SBP385" s="39"/>
      <c r="SBQ385" s="39"/>
      <c r="SBR385" s="39"/>
      <c r="SBS385" s="39"/>
      <c r="SBT385" s="39"/>
      <c r="SBU385" s="39"/>
      <c r="SBV385" s="39"/>
      <c r="SBW385" s="39"/>
      <c r="SBX385" s="39"/>
      <c r="SBY385" s="39"/>
      <c r="SBZ385" s="39"/>
      <c r="SCA385" s="39"/>
      <c r="SCB385" s="39"/>
      <c r="SCC385" s="39"/>
      <c r="SCD385" s="39"/>
      <c r="SCE385" s="39"/>
      <c r="SCF385" s="39"/>
      <c r="SCG385" s="39"/>
      <c r="SCH385" s="39"/>
      <c r="SCI385" s="39"/>
      <c r="SCJ385" s="39"/>
      <c r="SCK385" s="39"/>
      <c r="SCL385" s="39"/>
      <c r="SCM385" s="39"/>
      <c r="SCN385" s="39"/>
      <c r="SCO385" s="39"/>
      <c r="SCP385" s="39"/>
      <c r="SCQ385" s="39"/>
      <c r="SCR385" s="39"/>
      <c r="SCS385" s="39"/>
      <c r="SCT385" s="39"/>
      <c r="SCU385" s="39"/>
      <c r="SCV385" s="39"/>
      <c r="SCW385" s="39"/>
      <c r="SCX385" s="39"/>
      <c r="SCY385" s="39"/>
      <c r="SCZ385" s="39"/>
      <c r="SDA385" s="39"/>
      <c r="SDB385" s="39"/>
      <c r="SDC385" s="39"/>
      <c r="SDD385" s="39"/>
      <c r="SDE385" s="39"/>
      <c r="SDF385" s="39"/>
      <c r="SDG385" s="39"/>
      <c r="SDH385" s="39"/>
      <c r="SDI385" s="39"/>
      <c r="SDJ385" s="39"/>
      <c r="SDK385" s="39"/>
      <c r="SDL385" s="39"/>
      <c r="SDM385" s="39"/>
      <c r="SDN385" s="39"/>
      <c r="SDO385" s="39"/>
      <c r="SDP385" s="39"/>
      <c r="SDQ385" s="39"/>
      <c r="SDR385" s="39"/>
      <c r="SDS385" s="39"/>
      <c r="SDT385" s="39"/>
      <c r="SDU385" s="39"/>
      <c r="SDV385" s="39"/>
      <c r="SDW385" s="39"/>
      <c r="SDX385" s="39"/>
      <c r="SDY385" s="39"/>
      <c r="SDZ385" s="39"/>
      <c r="SEA385" s="39"/>
      <c r="SEB385" s="39"/>
      <c r="SEC385" s="39"/>
      <c r="SED385" s="39"/>
      <c r="SEE385" s="39"/>
      <c r="SEF385" s="39"/>
      <c r="SEG385" s="39"/>
      <c r="SEH385" s="39"/>
      <c r="SEI385" s="39"/>
      <c r="SEJ385" s="39"/>
      <c r="SEK385" s="39"/>
      <c r="SEL385" s="39"/>
      <c r="SEM385" s="39"/>
      <c r="SEN385" s="39"/>
      <c r="SEO385" s="39"/>
      <c r="SEP385" s="39"/>
      <c r="SEQ385" s="39"/>
      <c r="SER385" s="39"/>
      <c r="SES385" s="39"/>
      <c r="SET385" s="39"/>
      <c r="SEU385" s="39"/>
      <c r="SEV385" s="39"/>
      <c r="SEW385" s="39"/>
      <c r="SEX385" s="39"/>
      <c r="SEY385" s="39"/>
      <c r="SEZ385" s="39"/>
      <c r="SFA385" s="39"/>
      <c r="SFB385" s="39"/>
      <c r="SFC385" s="39"/>
      <c r="SFD385" s="39"/>
      <c r="SFE385" s="39"/>
      <c r="SFF385" s="39"/>
      <c r="SFG385" s="39"/>
      <c r="SFH385" s="39"/>
      <c r="SFI385" s="39"/>
      <c r="SFJ385" s="39"/>
      <c r="SFK385" s="39"/>
      <c r="SFL385" s="39"/>
      <c r="SFM385" s="39"/>
      <c r="SFN385" s="39"/>
      <c r="SFO385" s="39"/>
      <c r="SFP385" s="39"/>
      <c r="SFQ385" s="39"/>
      <c r="SFR385" s="39"/>
      <c r="SFS385" s="39"/>
      <c r="SFT385" s="39"/>
      <c r="SFU385" s="39"/>
      <c r="SFV385" s="39"/>
      <c r="SFW385" s="39"/>
      <c r="SFX385" s="39"/>
      <c r="SFY385" s="39"/>
      <c r="SFZ385" s="39"/>
      <c r="SGA385" s="39"/>
      <c r="SGB385" s="39"/>
      <c r="SGC385" s="39"/>
      <c r="SGD385" s="39"/>
      <c r="SGE385" s="39"/>
      <c r="SGF385" s="39"/>
      <c r="SGG385" s="39"/>
      <c r="SGH385" s="39"/>
      <c r="SGI385" s="39"/>
      <c r="SGJ385" s="39"/>
      <c r="SGK385" s="39"/>
      <c r="SGL385" s="39"/>
      <c r="SGM385" s="39"/>
      <c r="SGN385" s="39"/>
      <c r="SGO385" s="39"/>
      <c r="SGP385" s="39"/>
      <c r="SGQ385" s="39"/>
      <c r="SGR385" s="39"/>
      <c r="SGS385" s="39"/>
      <c r="SGT385" s="39"/>
      <c r="SGU385" s="39"/>
      <c r="SGV385" s="39"/>
      <c r="SGW385" s="39"/>
      <c r="SGX385" s="39"/>
      <c r="SGY385" s="39"/>
      <c r="SGZ385" s="39"/>
      <c r="SHA385" s="39"/>
      <c r="SHB385" s="39"/>
      <c r="SHC385" s="39"/>
      <c r="SHD385" s="39"/>
      <c r="SHE385" s="39"/>
      <c r="SHF385" s="39"/>
      <c r="SHG385" s="39"/>
      <c r="SHH385" s="39"/>
      <c r="SHI385" s="39"/>
      <c r="SHJ385" s="39"/>
      <c r="SHK385" s="39"/>
      <c r="SHL385" s="39"/>
      <c r="SHM385" s="39"/>
      <c r="SHN385" s="39"/>
      <c r="SHO385" s="39"/>
      <c r="SHP385" s="39"/>
      <c r="SHQ385" s="39"/>
      <c r="SHR385" s="39"/>
      <c r="SHS385" s="39"/>
      <c r="SHT385" s="39"/>
      <c r="SHU385" s="39"/>
      <c r="SHV385" s="39"/>
      <c r="SHW385" s="39"/>
      <c r="SHX385" s="39"/>
      <c r="SHY385" s="39"/>
      <c r="SHZ385" s="39"/>
      <c r="SIA385" s="39"/>
      <c r="SIB385" s="39"/>
      <c r="SIC385" s="39"/>
      <c r="SID385" s="39"/>
      <c r="SIE385" s="39"/>
      <c r="SIF385" s="39"/>
      <c r="SIG385" s="39"/>
      <c r="SIH385" s="39"/>
      <c r="SII385" s="39"/>
      <c r="SIJ385" s="39"/>
      <c r="SIK385" s="39"/>
      <c r="SIL385" s="39"/>
      <c r="SIM385" s="39"/>
      <c r="SIN385" s="39"/>
      <c r="SIO385" s="39"/>
      <c r="SIP385" s="39"/>
      <c r="SIQ385" s="39"/>
      <c r="SIR385" s="39"/>
      <c r="SIS385" s="39"/>
      <c r="SIT385" s="39"/>
      <c r="SIU385" s="39"/>
      <c r="SIV385" s="39"/>
      <c r="SIW385" s="39"/>
      <c r="SIX385" s="39"/>
      <c r="SIY385" s="39"/>
      <c r="SIZ385" s="39"/>
      <c r="SJA385" s="39"/>
      <c r="SJB385" s="39"/>
      <c r="SJC385" s="39"/>
      <c r="SJD385" s="39"/>
      <c r="SJE385" s="39"/>
      <c r="SJF385" s="39"/>
      <c r="SJG385" s="39"/>
      <c r="SJH385" s="39"/>
      <c r="SJI385" s="39"/>
      <c r="SJJ385" s="39"/>
      <c r="SJK385" s="39"/>
      <c r="SJL385" s="39"/>
      <c r="SJM385" s="39"/>
      <c r="SJN385" s="39"/>
      <c r="SJO385" s="39"/>
      <c r="SJP385" s="39"/>
      <c r="SJQ385" s="39"/>
      <c r="SJR385" s="39"/>
      <c r="SJS385" s="39"/>
      <c r="SJT385" s="39"/>
      <c r="SJU385" s="39"/>
      <c r="SJV385" s="39"/>
      <c r="SJW385" s="39"/>
      <c r="SJX385" s="39"/>
      <c r="SJY385" s="39"/>
      <c r="SJZ385" s="39"/>
      <c r="SKA385" s="39"/>
      <c r="SKB385" s="39"/>
      <c r="SKC385" s="39"/>
      <c r="SKD385" s="39"/>
      <c r="SKE385" s="39"/>
      <c r="SKF385" s="39"/>
      <c r="SKG385" s="39"/>
      <c r="SKH385" s="39"/>
      <c r="SKI385" s="39"/>
      <c r="SKJ385" s="39"/>
      <c r="SKK385" s="39"/>
      <c r="SKL385" s="39"/>
      <c r="SKM385" s="39"/>
      <c r="SKN385" s="39"/>
      <c r="SKO385" s="39"/>
      <c r="SKP385" s="39"/>
      <c r="SKQ385" s="39"/>
      <c r="SKR385" s="39"/>
      <c r="SKS385" s="39"/>
      <c r="SKT385" s="39"/>
      <c r="SKU385" s="39"/>
      <c r="SKV385" s="39"/>
      <c r="SKW385" s="39"/>
      <c r="SKX385" s="39"/>
      <c r="SKY385" s="39"/>
      <c r="SKZ385" s="39"/>
      <c r="SLA385" s="39"/>
      <c r="SLB385" s="39"/>
      <c r="SLC385" s="39"/>
      <c r="SLD385" s="39"/>
      <c r="SLE385" s="39"/>
      <c r="SLF385" s="39"/>
      <c r="SLG385" s="39"/>
      <c r="SLH385" s="39"/>
      <c r="SLI385" s="39"/>
      <c r="SLJ385" s="39"/>
      <c r="SLK385" s="39"/>
      <c r="SLL385" s="39"/>
      <c r="SLM385" s="39"/>
      <c r="SLN385" s="39"/>
      <c r="SLO385" s="39"/>
      <c r="SLP385" s="39"/>
      <c r="SLQ385" s="39"/>
      <c r="SLR385" s="39"/>
      <c r="SLS385" s="39"/>
      <c r="SLT385" s="39"/>
      <c r="SLU385" s="39"/>
      <c r="SLV385" s="39"/>
      <c r="SLW385" s="39"/>
      <c r="SLX385" s="39"/>
      <c r="SLY385" s="39"/>
      <c r="SLZ385" s="39"/>
      <c r="SMA385" s="39"/>
      <c r="SMB385" s="39"/>
      <c r="SMC385" s="39"/>
      <c r="SMD385" s="39"/>
      <c r="SME385" s="39"/>
      <c r="SMF385" s="39"/>
      <c r="SMG385" s="39"/>
      <c r="SMH385" s="39"/>
      <c r="SMI385" s="39"/>
      <c r="SMJ385" s="39"/>
      <c r="SMK385" s="39"/>
      <c r="SML385" s="39"/>
      <c r="SMM385" s="39"/>
      <c r="SMN385" s="39"/>
      <c r="SMO385" s="39"/>
      <c r="SMP385" s="39"/>
      <c r="SMQ385" s="39"/>
      <c r="SMR385" s="39"/>
      <c r="SMS385" s="39"/>
      <c r="SMT385" s="39"/>
      <c r="SMU385" s="39"/>
      <c r="SMV385" s="39"/>
      <c r="SMW385" s="39"/>
      <c r="SMX385" s="39"/>
      <c r="SMY385" s="39"/>
      <c r="SMZ385" s="39"/>
      <c r="SNA385" s="39"/>
      <c r="SNB385" s="39"/>
      <c r="SNC385" s="39"/>
      <c r="SND385" s="39"/>
      <c r="SNE385" s="39"/>
      <c r="SNF385" s="39"/>
      <c r="SNG385" s="39"/>
      <c r="SNH385" s="39"/>
      <c r="SNI385" s="39"/>
      <c r="SNJ385" s="39"/>
      <c r="SNK385" s="39"/>
      <c r="SNL385" s="39"/>
      <c r="SNM385" s="39"/>
      <c r="SNN385" s="39"/>
      <c r="SNO385" s="39"/>
      <c r="SNP385" s="39"/>
      <c r="SNQ385" s="39"/>
      <c r="SNR385" s="39"/>
      <c r="SNS385" s="39"/>
      <c r="SNT385" s="39"/>
      <c r="SNU385" s="39"/>
      <c r="SNV385" s="39"/>
      <c r="SNW385" s="39"/>
      <c r="SNX385" s="39"/>
      <c r="SNY385" s="39"/>
      <c r="SNZ385" s="39"/>
      <c r="SOA385" s="39"/>
      <c r="SOB385" s="39"/>
      <c r="SOC385" s="39"/>
      <c r="SOD385" s="39"/>
      <c r="SOE385" s="39"/>
      <c r="SOF385" s="39"/>
      <c r="SOG385" s="39"/>
      <c r="SOH385" s="39"/>
      <c r="SOI385" s="39"/>
      <c r="SOJ385" s="39"/>
      <c r="SOK385" s="39"/>
      <c r="SOL385" s="39"/>
      <c r="SOM385" s="39"/>
      <c r="SON385" s="39"/>
      <c r="SOO385" s="39"/>
      <c r="SOP385" s="39"/>
      <c r="SOQ385" s="39"/>
      <c r="SOR385" s="39"/>
      <c r="SOS385" s="39"/>
      <c r="SOT385" s="39"/>
      <c r="SOU385" s="39"/>
      <c r="SOV385" s="39"/>
      <c r="SOW385" s="39"/>
      <c r="SOX385" s="39"/>
      <c r="SOY385" s="39"/>
      <c r="SOZ385" s="39"/>
      <c r="SPA385" s="39"/>
      <c r="SPB385" s="39"/>
      <c r="SPC385" s="39"/>
      <c r="SPD385" s="39"/>
      <c r="SPE385" s="39"/>
      <c r="SPF385" s="39"/>
      <c r="SPG385" s="39"/>
      <c r="SPH385" s="39"/>
      <c r="SPI385" s="39"/>
      <c r="SPJ385" s="39"/>
      <c r="SPK385" s="39"/>
      <c r="SPL385" s="39"/>
      <c r="SPM385" s="39"/>
      <c r="SPN385" s="39"/>
      <c r="SPO385" s="39"/>
      <c r="SPP385" s="39"/>
      <c r="SPQ385" s="39"/>
      <c r="SPR385" s="39"/>
      <c r="SPS385" s="39"/>
      <c r="SPT385" s="39"/>
      <c r="SPU385" s="39"/>
      <c r="SPV385" s="39"/>
      <c r="SPW385" s="39"/>
      <c r="SPX385" s="39"/>
      <c r="SPY385" s="39"/>
      <c r="SPZ385" s="39"/>
      <c r="SQA385" s="39"/>
      <c r="SQB385" s="39"/>
      <c r="SQC385" s="39"/>
      <c r="SQD385" s="39"/>
      <c r="SQE385" s="39"/>
      <c r="SQF385" s="39"/>
      <c r="SQG385" s="39"/>
      <c r="SQH385" s="39"/>
      <c r="SQI385" s="39"/>
      <c r="SQJ385" s="39"/>
      <c r="SQK385" s="39"/>
      <c r="SQL385" s="39"/>
      <c r="SQM385" s="39"/>
      <c r="SQN385" s="39"/>
      <c r="SQO385" s="39"/>
      <c r="SQP385" s="39"/>
      <c r="SQQ385" s="39"/>
      <c r="SQR385" s="39"/>
      <c r="SQS385" s="39"/>
      <c r="SQT385" s="39"/>
      <c r="SQU385" s="39"/>
      <c r="SQV385" s="39"/>
      <c r="SQW385" s="39"/>
      <c r="SQX385" s="39"/>
      <c r="SQY385" s="39"/>
      <c r="SQZ385" s="39"/>
      <c r="SRA385" s="39"/>
      <c r="SRB385" s="39"/>
      <c r="SRC385" s="39"/>
      <c r="SRD385" s="39"/>
      <c r="SRE385" s="39"/>
      <c r="SRF385" s="39"/>
      <c r="SRG385" s="39"/>
      <c r="SRH385" s="39"/>
      <c r="SRI385" s="39"/>
      <c r="SRJ385" s="39"/>
      <c r="SRK385" s="39"/>
      <c r="SRL385" s="39"/>
      <c r="SRM385" s="39"/>
      <c r="SRN385" s="39"/>
      <c r="SRO385" s="39"/>
      <c r="SRP385" s="39"/>
      <c r="SRQ385" s="39"/>
      <c r="SRR385" s="39"/>
      <c r="SRS385" s="39"/>
      <c r="SRT385" s="39"/>
      <c r="SRU385" s="39"/>
      <c r="SRV385" s="39"/>
      <c r="SRW385" s="39"/>
      <c r="SRX385" s="39"/>
      <c r="SRY385" s="39"/>
      <c r="SRZ385" s="39"/>
      <c r="SSA385" s="39"/>
      <c r="SSB385" s="39"/>
      <c r="SSC385" s="39"/>
      <c r="SSD385" s="39"/>
      <c r="SSE385" s="39"/>
      <c r="SSF385" s="39"/>
      <c r="SSG385" s="39"/>
      <c r="SSH385" s="39"/>
      <c r="SSI385" s="39"/>
      <c r="SSJ385" s="39"/>
      <c r="SSK385" s="39"/>
      <c r="SSL385" s="39"/>
      <c r="SSM385" s="39"/>
      <c r="SSN385" s="39"/>
      <c r="SSO385" s="39"/>
      <c r="SSP385" s="39"/>
      <c r="SSQ385" s="39"/>
      <c r="SSR385" s="39"/>
      <c r="SSS385" s="39"/>
      <c r="SST385" s="39"/>
      <c r="SSU385" s="39"/>
      <c r="SSV385" s="39"/>
      <c r="SSW385" s="39"/>
      <c r="SSX385" s="39"/>
      <c r="SSY385" s="39"/>
      <c r="SSZ385" s="39"/>
      <c r="STA385" s="39"/>
      <c r="STB385" s="39"/>
      <c r="STC385" s="39"/>
      <c r="STD385" s="39"/>
      <c r="STE385" s="39"/>
      <c r="STF385" s="39"/>
      <c r="STG385" s="39"/>
      <c r="STH385" s="39"/>
      <c r="STI385" s="39"/>
      <c r="STJ385" s="39"/>
      <c r="STK385" s="39"/>
      <c r="STL385" s="39"/>
      <c r="STM385" s="39"/>
      <c r="STN385" s="39"/>
      <c r="STO385" s="39"/>
      <c r="STP385" s="39"/>
      <c r="STQ385" s="39"/>
      <c r="STR385" s="39"/>
      <c r="STS385" s="39"/>
      <c r="STT385" s="39"/>
      <c r="STU385" s="39"/>
      <c r="STV385" s="39"/>
      <c r="STW385" s="39"/>
      <c r="STX385" s="39"/>
      <c r="STY385" s="39"/>
      <c r="STZ385" s="39"/>
      <c r="SUA385" s="39"/>
      <c r="SUB385" s="39"/>
      <c r="SUC385" s="39"/>
      <c r="SUD385" s="39"/>
      <c r="SUE385" s="39"/>
      <c r="SUF385" s="39"/>
      <c r="SUG385" s="39"/>
      <c r="SUH385" s="39"/>
      <c r="SUI385" s="39"/>
      <c r="SUJ385" s="39"/>
      <c r="SUK385" s="39"/>
      <c r="SUL385" s="39"/>
      <c r="SUM385" s="39"/>
      <c r="SUN385" s="39"/>
      <c r="SUO385" s="39"/>
      <c r="SUP385" s="39"/>
      <c r="SUQ385" s="39"/>
      <c r="SUR385" s="39"/>
      <c r="SUS385" s="39"/>
      <c r="SUT385" s="39"/>
      <c r="SUU385" s="39"/>
      <c r="SUV385" s="39"/>
      <c r="SUW385" s="39"/>
      <c r="SUX385" s="39"/>
      <c r="SUY385" s="39"/>
      <c r="SUZ385" s="39"/>
      <c r="SVA385" s="39"/>
      <c r="SVB385" s="39"/>
      <c r="SVC385" s="39"/>
      <c r="SVD385" s="39"/>
      <c r="SVE385" s="39"/>
      <c r="SVF385" s="39"/>
      <c r="SVG385" s="39"/>
      <c r="SVH385" s="39"/>
      <c r="SVI385" s="39"/>
      <c r="SVJ385" s="39"/>
      <c r="SVK385" s="39"/>
      <c r="SVL385" s="39"/>
      <c r="SVM385" s="39"/>
      <c r="SVN385" s="39"/>
      <c r="SVO385" s="39"/>
      <c r="SVP385" s="39"/>
      <c r="SVQ385" s="39"/>
      <c r="SVR385" s="39"/>
      <c r="SVS385" s="39"/>
      <c r="SVT385" s="39"/>
      <c r="SVU385" s="39"/>
      <c r="SVV385" s="39"/>
      <c r="SVW385" s="39"/>
      <c r="SVX385" s="39"/>
      <c r="SVY385" s="39"/>
      <c r="SVZ385" s="39"/>
      <c r="SWA385" s="39"/>
      <c r="SWB385" s="39"/>
      <c r="SWC385" s="39"/>
      <c r="SWD385" s="39"/>
      <c r="SWE385" s="39"/>
      <c r="SWF385" s="39"/>
      <c r="SWG385" s="39"/>
      <c r="SWH385" s="39"/>
      <c r="SWI385" s="39"/>
      <c r="SWJ385" s="39"/>
      <c r="SWK385" s="39"/>
      <c r="SWL385" s="39"/>
      <c r="SWM385" s="39"/>
      <c r="SWN385" s="39"/>
      <c r="SWO385" s="39"/>
      <c r="SWP385" s="39"/>
      <c r="SWQ385" s="39"/>
      <c r="SWR385" s="39"/>
      <c r="SWS385" s="39"/>
      <c r="SWT385" s="39"/>
      <c r="SWU385" s="39"/>
      <c r="SWV385" s="39"/>
      <c r="SWW385" s="39"/>
      <c r="SWX385" s="39"/>
      <c r="SWY385" s="39"/>
      <c r="SWZ385" s="39"/>
      <c r="SXA385" s="39"/>
      <c r="SXB385" s="39"/>
      <c r="SXC385" s="39"/>
      <c r="SXD385" s="39"/>
      <c r="SXE385" s="39"/>
      <c r="SXF385" s="39"/>
      <c r="SXG385" s="39"/>
      <c r="SXH385" s="39"/>
      <c r="SXI385" s="39"/>
      <c r="SXJ385" s="39"/>
      <c r="SXK385" s="39"/>
      <c r="SXL385" s="39"/>
      <c r="SXM385" s="39"/>
      <c r="SXN385" s="39"/>
      <c r="SXO385" s="39"/>
      <c r="SXP385" s="39"/>
      <c r="SXQ385" s="39"/>
      <c r="SXR385" s="39"/>
      <c r="SXS385" s="39"/>
      <c r="SXT385" s="39"/>
      <c r="SXU385" s="39"/>
      <c r="SXV385" s="39"/>
      <c r="SXW385" s="39"/>
      <c r="SXX385" s="39"/>
      <c r="SXY385" s="39"/>
      <c r="SXZ385" s="39"/>
      <c r="SYA385" s="39"/>
      <c r="SYB385" s="39"/>
      <c r="SYC385" s="39"/>
      <c r="SYD385" s="39"/>
      <c r="SYE385" s="39"/>
      <c r="SYF385" s="39"/>
      <c r="SYG385" s="39"/>
      <c r="SYH385" s="39"/>
      <c r="SYI385" s="39"/>
      <c r="SYJ385" s="39"/>
      <c r="SYK385" s="39"/>
      <c r="SYL385" s="39"/>
      <c r="SYM385" s="39"/>
      <c r="SYN385" s="39"/>
      <c r="SYO385" s="39"/>
      <c r="SYP385" s="39"/>
      <c r="SYQ385" s="39"/>
      <c r="SYR385" s="39"/>
      <c r="SYS385" s="39"/>
      <c r="SYT385" s="39"/>
      <c r="SYU385" s="39"/>
      <c r="SYV385" s="39"/>
      <c r="SYW385" s="39"/>
      <c r="SYX385" s="39"/>
      <c r="SYY385" s="39"/>
      <c r="SYZ385" s="39"/>
      <c r="SZA385" s="39"/>
      <c r="SZB385" s="39"/>
      <c r="SZC385" s="39"/>
      <c r="SZD385" s="39"/>
      <c r="SZE385" s="39"/>
      <c r="SZF385" s="39"/>
      <c r="SZG385" s="39"/>
      <c r="SZH385" s="39"/>
      <c r="SZI385" s="39"/>
      <c r="SZJ385" s="39"/>
      <c r="SZK385" s="39"/>
      <c r="SZL385" s="39"/>
      <c r="SZM385" s="39"/>
      <c r="SZN385" s="39"/>
      <c r="SZO385" s="39"/>
      <c r="SZP385" s="39"/>
      <c r="SZQ385" s="39"/>
      <c r="SZR385" s="39"/>
      <c r="SZS385" s="39"/>
      <c r="SZT385" s="39"/>
      <c r="SZU385" s="39"/>
      <c r="SZV385" s="39"/>
      <c r="SZW385" s="39"/>
      <c r="SZX385" s="39"/>
      <c r="SZY385" s="39"/>
      <c r="SZZ385" s="39"/>
      <c r="TAA385" s="39"/>
      <c r="TAB385" s="39"/>
      <c r="TAC385" s="39"/>
      <c r="TAD385" s="39"/>
      <c r="TAE385" s="39"/>
      <c r="TAF385" s="39"/>
      <c r="TAG385" s="39"/>
      <c r="TAH385" s="39"/>
      <c r="TAI385" s="39"/>
      <c r="TAJ385" s="39"/>
      <c r="TAK385" s="39"/>
      <c r="TAL385" s="39"/>
      <c r="TAM385" s="39"/>
      <c r="TAN385" s="39"/>
      <c r="TAO385" s="39"/>
      <c r="TAP385" s="39"/>
      <c r="TAQ385" s="39"/>
      <c r="TAR385" s="39"/>
      <c r="TAS385" s="39"/>
      <c r="TAT385" s="39"/>
      <c r="TAU385" s="39"/>
      <c r="TAV385" s="39"/>
      <c r="TAW385" s="39"/>
      <c r="TAX385" s="39"/>
      <c r="TAY385" s="39"/>
      <c r="TAZ385" s="39"/>
      <c r="TBA385" s="39"/>
      <c r="TBB385" s="39"/>
      <c r="TBC385" s="39"/>
      <c r="TBD385" s="39"/>
      <c r="TBE385" s="39"/>
      <c r="TBF385" s="39"/>
      <c r="TBG385" s="39"/>
      <c r="TBH385" s="39"/>
      <c r="TBI385" s="39"/>
      <c r="TBJ385" s="39"/>
      <c r="TBK385" s="39"/>
      <c r="TBL385" s="39"/>
      <c r="TBM385" s="39"/>
      <c r="TBN385" s="39"/>
      <c r="TBO385" s="39"/>
      <c r="TBP385" s="39"/>
      <c r="TBQ385" s="39"/>
      <c r="TBR385" s="39"/>
      <c r="TBS385" s="39"/>
      <c r="TBT385" s="39"/>
      <c r="TBU385" s="39"/>
      <c r="TBV385" s="39"/>
      <c r="TBW385" s="39"/>
      <c r="TBX385" s="39"/>
      <c r="TBY385" s="39"/>
      <c r="TBZ385" s="39"/>
      <c r="TCA385" s="39"/>
      <c r="TCB385" s="39"/>
      <c r="TCC385" s="39"/>
      <c r="TCD385" s="39"/>
      <c r="TCE385" s="39"/>
      <c r="TCF385" s="39"/>
      <c r="TCG385" s="39"/>
      <c r="TCH385" s="39"/>
      <c r="TCI385" s="39"/>
      <c r="TCJ385" s="39"/>
      <c r="TCK385" s="39"/>
      <c r="TCL385" s="39"/>
      <c r="TCM385" s="39"/>
      <c r="TCN385" s="39"/>
      <c r="TCO385" s="39"/>
      <c r="TCP385" s="39"/>
      <c r="TCQ385" s="39"/>
      <c r="TCR385" s="39"/>
      <c r="TCS385" s="39"/>
      <c r="TCT385" s="39"/>
      <c r="TCU385" s="39"/>
      <c r="TCV385" s="39"/>
      <c r="TCW385" s="39"/>
      <c r="TCX385" s="39"/>
      <c r="TCY385" s="39"/>
      <c r="TCZ385" s="39"/>
      <c r="TDA385" s="39"/>
      <c r="TDB385" s="39"/>
      <c r="TDC385" s="39"/>
      <c r="TDD385" s="39"/>
      <c r="TDE385" s="39"/>
      <c r="TDF385" s="39"/>
      <c r="TDG385" s="39"/>
      <c r="TDH385" s="39"/>
      <c r="TDI385" s="39"/>
      <c r="TDJ385" s="39"/>
      <c r="TDK385" s="39"/>
      <c r="TDL385" s="39"/>
      <c r="TDM385" s="39"/>
      <c r="TDN385" s="39"/>
      <c r="TDO385" s="39"/>
      <c r="TDP385" s="39"/>
      <c r="TDQ385" s="39"/>
      <c r="TDR385" s="39"/>
      <c r="TDS385" s="39"/>
      <c r="TDT385" s="39"/>
      <c r="TDU385" s="39"/>
      <c r="TDV385" s="39"/>
      <c r="TDW385" s="39"/>
      <c r="TDX385" s="39"/>
      <c r="TDY385" s="39"/>
      <c r="TDZ385" s="39"/>
      <c r="TEA385" s="39"/>
      <c r="TEB385" s="39"/>
      <c r="TEC385" s="39"/>
      <c r="TED385" s="39"/>
      <c r="TEE385" s="39"/>
      <c r="TEF385" s="39"/>
      <c r="TEG385" s="39"/>
      <c r="TEH385" s="39"/>
      <c r="TEI385" s="39"/>
      <c r="TEJ385" s="39"/>
      <c r="TEK385" s="39"/>
      <c r="TEL385" s="39"/>
      <c r="TEM385" s="39"/>
      <c r="TEN385" s="39"/>
      <c r="TEO385" s="39"/>
      <c r="TEP385" s="39"/>
      <c r="TEQ385" s="39"/>
      <c r="TER385" s="39"/>
      <c r="TES385" s="39"/>
      <c r="TET385" s="39"/>
      <c r="TEU385" s="39"/>
      <c r="TEV385" s="39"/>
      <c r="TEW385" s="39"/>
      <c r="TEX385" s="39"/>
      <c r="TEY385" s="39"/>
      <c r="TEZ385" s="39"/>
      <c r="TFA385" s="39"/>
      <c r="TFB385" s="39"/>
      <c r="TFC385" s="39"/>
      <c r="TFD385" s="39"/>
      <c r="TFE385" s="39"/>
      <c r="TFF385" s="39"/>
      <c r="TFG385" s="39"/>
      <c r="TFH385" s="39"/>
      <c r="TFI385" s="39"/>
      <c r="TFJ385" s="39"/>
      <c r="TFK385" s="39"/>
      <c r="TFL385" s="39"/>
      <c r="TFM385" s="39"/>
      <c r="TFN385" s="39"/>
      <c r="TFO385" s="39"/>
      <c r="TFP385" s="39"/>
      <c r="TFQ385" s="39"/>
      <c r="TFR385" s="39"/>
      <c r="TFS385" s="39"/>
      <c r="TFT385" s="39"/>
      <c r="TFU385" s="39"/>
      <c r="TFV385" s="39"/>
      <c r="TFW385" s="39"/>
      <c r="TFX385" s="39"/>
      <c r="TFY385" s="39"/>
      <c r="TFZ385" s="39"/>
      <c r="TGA385" s="39"/>
      <c r="TGB385" s="39"/>
      <c r="TGC385" s="39"/>
      <c r="TGD385" s="39"/>
      <c r="TGE385" s="39"/>
      <c r="TGF385" s="39"/>
      <c r="TGG385" s="39"/>
      <c r="TGH385" s="39"/>
      <c r="TGI385" s="39"/>
      <c r="TGJ385" s="39"/>
      <c r="TGK385" s="39"/>
      <c r="TGL385" s="39"/>
      <c r="TGM385" s="39"/>
      <c r="TGN385" s="39"/>
      <c r="TGO385" s="39"/>
      <c r="TGP385" s="39"/>
      <c r="TGQ385" s="39"/>
      <c r="TGR385" s="39"/>
      <c r="TGS385" s="39"/>
      <c r="TGT385" s="39"/>
      <c r="TGU385" s="39"/>
      <c r="TGV385" s="39"/>
      <c r="TGW385" s="39"/>
      <c r="TGX385" s="39"/>
      <c r="TGY385" s="39"/>
      <c r="TGZ385" s="39"/>
      <c r="THA385" s="39"/>
      <c r="THB385" s="39"/>
      <c r="THC385" s="39"/>
      <c r="THD385" s="39"/>
      <c r="THE385" s="39"/>
      <c r="THF385" s="39"/>
      <c r="THG385" s="39"/>
      <c r="THH385" s="39"/>
      <c r="THI385" s="39"/>
      <c r="THJ385" s="39"/>
      <c r="THK385" s="39"/>
      <c r="THL385" s="39"/>
      <c r="THM385" s="39"/>
      <c r="THN385" s="39"/>
      <c r="THO385" s="39"/>
      <c r="THP385" s="39"/>
      <c r="THQ385" s="39"/>
      <c r="THR385" s="39"/>
      <c r="THS385" s="39"/>
      <c r="THT385" s="39"/>
      <c r="THU385" s="39"/>
      <c r="THV385" s="39"/>
      <c r="THW385" s="39"/>
      <c r="THX385" s="39"/>
      <c r="THY385" s="39"/>
      <c r="THZ385" s="39"/>
      <c r="TIA385" s="39"/>
      <c r="TIB385" s="39"/>
      <c r="TIC385" s="39"/>
      <c r="TID385" s="39"/>
      <c r="TIE385" s="39"/>
      <c r="TIF385" s="39"/>
      <c r="TIG385" s="39"/>
      <c r="TIH385" s="39"/>
      <c r="TII385" s="39"/>
      <c r="TIJ385" s="39"/>
      <c r="TIK385" s="39"/>
      <c r="TIL385" s="39"/>
      <c r="TIM385" s="39"/>
      <c r="TIN385" s="39"/>
      <c r="TIO385" s="39"/>
      <c r="TIP385" s="39"/>
      <c r="TIQ385" s="39"/>
      <c r="TIR385" s="39"/>
      <c r="TIS385" s="39"/>
      <c r="TIT385" s="39"/>
      <c r="TIU385" s="39"/>
      <c r="TIV385" s="39"/>
      <c r="TIW385" s="39"/>
      <c r="TIX385" s="39"/>
      <c r="TIY385" s="39"/>
      <c r="TIZ385" s="39"/>
      <c r="TJA385" s="39"/>
      <c r="TJB385" s="39"/>
      <c r="TJC385" s="39"/>
      <c r="TJD385" s="39"/>
      <c r="TJE385" s="39"/>
      <c r="TJF385" s="39"/>
      <c r="TJG385" s="39"/>
      <c r="TJH385" s="39"/>
      <c r="TJI385" s="39"/>
      <c r="TJJ385" s="39"/>
      <c r="TJK385" s="39"/>
      <c r="TJL385" s="39"/>
      <c r="TJM385" s="39"/>
      <c r="TJN385" s="39"/>
      <c r="TJO385" s="39"/>
      <c r="TJP385" s="39"/>
      <c r="TJQ385" s="39"/>
      <c r="TJR385" s="39"/>
      <c r="TJS385" s="39"/>
      <c r="TJT385" s="39"/>
      <c r="TJU385" s="39"/>
      <c r="TJV385" s="39"/>
      <c r="TJW385" s="39"/>
      <c r="TJX385" s="39"/>
      <c r="TJY385" s="39"/>
      <c r="TJZ385" s="39"/>
      <c r="TKA385" s="39"/>
      <c r="TKB385" s="39"/>
      <c r="TKC385" s="39"/>
      <c r="TKD385" s="39"/>
      <c r="TKE385" s="39"/>
      <c r="TKF385" s="39"/>
      <c r="TKG385" s="39"/>
      <c r="TKH385" s="39"/>
      <c r="TKI385" s="39"/>
      <c r="TKJ385" s="39"/>
      <c r="TKK385" s="39"/>
      <c r="TKL385" s="39"/>
      <c r="TKM385" s="39"/>
      <c r="TKN385" s="39"/>
      <c r="TKO385" s="39"/>
      <c r="TKP385" s="39"/>
      <c r="TKQ385" s="39"/>
      <c r="TKR385" s="39"/>
      <c r="TKS385" s="39"/>
      <c r="TKT385" s="39"/>
      <c r="TKU385" s="39"/>
      <c r="TKV385" s="39"/>
      <c r="TKW385" s="39"/>
      <c r="TKX385" s="39"/>
      <c r="TKY385" s="39"/>
      <c r="TKZ385" s="39"/>
      <c r="TLA385" s="39"/>
      <c r="TLB385" s="39"/>
      <c r="TLC385" s="39"/>
      <c r="TLD385" s="39"/>
      <c r="TLE385" s="39"/>
      <c r="TLF385" s="39"/>
      <c r="TLG385" s="39"/>
      <c r="TLH385" s="39"/>
      <c r="TLI385" s="39"/>
      <c r="TLJ385" s="39"/>
      <c r="TLK385" s="39"/>
      <c r="TLL385" s="39"/>
      <c r="TLM385" s="39"/>
      <c r="TLN385" s="39"/>
      <c r="TLO385" s="39"/>
      <c r="TLP385" s="39"/>
      <c r="TLQ385" s="39"/>
      <c r="TLR385" s="39"/>
      <c r="TLS385" s="39"/>
      <c r="TLT385" s="39"/>
      <c r="TLU385" s="39"/>
      <c r="TLV385" s="39"/>
      <c r="TLW385" s="39"/>
      <c r="TLX385" s="39"/>
      <c r="TLY385" s="39"/>
      <c r="TLZ385" s="39"/>
      <c r="TMA385" s="39"/>
      <c r="TMB385" s="39"/>
      <c r="TMC385" s="39"/>
      <c r="TMD385" s="39"/>
      <c r="TME385" s="39"/>
      <c r="TMF385" s="39"/>
      <c r="TMG385" s="39"/>
      <c r="TMH385" s="39"/>
      <c r="TMI385" s="39"/>
      <c r="TMJ385" s="39"/>
      <c r="TMK385" s="39"/>
      <c r="TML385" s="39"/>
      <c r="TMM385" s="39"/>
      <c r="TMN385" s="39"/>
      <c r="TMO385" s="39"/>
      <c r="TMP385" s="39"/>
      <c r="TMQ385" s="39"/>
      <c r="TMR385" s="39"/>
      <c r="TMS385" s="39"/>
      <c r="TMT385" s="39"/>
      <c r="TMU385" s="39"/>
      <c r="TMV385" s="39"/>
      <c r="TMW385" s="39"/>
      <c r="TMX385" s="39"/>
      <c r="TMY385" s="39"/>
      <c r="TMZ385" s="39"/>
      <c r="TNA385" s="39"/>
      <c r="TNB385" s="39"/>
      <c r="TNC385" s="39"/>
      <c r="TND385" s="39"/>
      <c r="TNE385" s="39"/>
      <c r="TNF385" s="39"/>
      <c r="TNG385" s="39"/>
      <c r="TNH385" s="39"/>
      <c r="TNI385" s="39"/>
      <c r="TNJ385" s="39"/>
      <c r="TNK385" s="39"/>
      <c r="TNL385" s="39"/>
      <c r="TNM385" s="39"/>
      <c r="TNN385" s="39"/>
      <c r="TNO385" s="39"/>
      <c r="TNP385" s="39"/>
      <c r="TNQ385" s="39"/>
      <c r="TNR385" s="39"/>
      <c r="TNS385" s="39"/>
      <c r="TNT385" s="39"/>
      <c r="TNU385" s="39"/>
      <c r="TNV385" s="39"/>
      <c r="TNW385" s="39"/>
      <c r="TNX385" s="39"/>
      <c r="TNY385" s="39"/>
      <c r="TNZ385" s="39"/>
      <c r="TOA385" s="39"/>
      <c r="TOB385" s="39"/>
      <c r="TOC385" s="39"/>
      <c r="TOD385" s="39"/>
      <c r="TOE385" s="39"/>
      <c r="TOF385" s="39"/>
      <c r="TOG385" s="39"/>
      <c r="TOH385" s="39"/>
      <c r="TOI385" s="39"/>
      <c r="TOJ385" s="39"/>
      <c r="TOK385" s="39"/>
      <c r="TOL385" s="39"/>
      <c r="TOM385" s="39"/>
      <c r="TON385" s="39"/>
      <c r="TOO385" s="39"/>
      <c r="TOP385" s="39"/>
      <c r="TOQ385" s="39"/>
      <c r="TOR385" s="39"/>
      <c r="TOS385" s="39"/>
      <c r="TOT385" s="39"/>
      <c r="TOU385" s="39"/>
      <c r="TOV385" s="39"/>
      <c r="TOW385" s="39"/>
      <c r="TOX385" s="39"/>
      <c r="TOY385" s="39"/>
      <c r="TOZ385" s="39"/>
      <c r="TPA385" s="39"/>
      <c r="TPB385" s="39"/>
      <c r="TPC385" s="39"/>
      <c r="TPD385" s="39"/>
      <c r="TPE385" s="39"/>
      <c r="TPF385" s="39"/>
      <c r="TPG385" s="39"/>
      <c r="TPH385" s="39"/>
      <c r="TPI385" s="39"/>
      <c r="TPJ385" s="39"/>
      <c r="TPK385" s="39"/>
      <c r="TPL385" s="39"/>
      <c r="TPM385" s="39"/>
      <c r="TPN385" s="39"/>
      <c r="TPO385" s="39"/>
      <c r="TPP385" s="39"/>
      <c r="TPQ385" s="39"/>
      <c r="TPR385" s="39"/>
      <c r="TPS385" s="39"/>
      <c r="TPT385" s="39"/>
      <c r="TPU385" s="39"/>
      <c r="TPV385" s="39"/>
      <c r="TPW385" s="39"/>
      <c r="TPX385" s="39"/>
      <c r="TPY385" s="39"/>
      <c r="TPZ385" s="39"/>
      <c r="TQA385" s="39"/>
      <c r="TQB385" s="39"/>
      <c r="TQC385" s="39"/>
      <c r="TQD385" s="39"/>
      <c r="TQE385" s="39"/>
      <c r="TQF385" s="39"/>
      <c r="TQG385" s="39"/>
      <c r="TQH385" s="39"/>
      <c r="TQI385" s="39"/>
      <c r="TQJ385" s="39"/>
      <c r="TQK385" s="39"/>
      <c r="TQL385" s="39"/>
      <c r="TQM385" s="39"/>
      <c r="TQN385" s="39"/>
      <c r="TQO385" s="39"/>
      <c r="TQP385" s="39"/>
      <c r="TQQ385" s="39"/>
      <c r="TQR385" s="39"/>
      <c r="TQS385" s="39"/>
      <c r="TQT385" s="39"/>
      <c r="TQU385" s="39"/>
      <c r="TQV385" s="39"/>
      <c r="TQW385" s="39"/>
      <c r="TQX385" s="39"/>
      <c r="TQY385" s="39"/>
      <c r="TQZ385" s="39"/>
      <c r="TRA385" s="39"/>
      <c r="TRB385" s="39"/>
      <c r="TRC385" s="39"/>
      <c r="TRD385" s="39"/>
      <c r="TRE385" s="39"/>
      <c r="TRF385" s="39"/>
      <c r="TRG385" s="39"/>
      <c r="TRH385" s="39"/>
      <c r="TRI385" s="39"/>
      <c r="TRJ385" s="39"/>
      <c r="TRK385" s="39"/>
      <c r="TRL385" s="39"/>
      <c r="TRM385" s="39"/>
      <c r="TRN385" s="39"/>
      <c r="TRO385" s="39"/>
      <c r="TRP385" s="39"/>
      <c r="TRQ385" s="39"/>
      <c r="TRR385" s="39"/>
      <c r="TRS385" s="39"/>
      <c r="TRT385" s="39"/>
      <c r="TRU385" s="39"/>
      <c r="TRV385" s="39"/>
      <c r="TRW385" s="39"/>
      <c r="TRX385" s="39"/>
      <c r="TRY385" s="39"/>
      <c r="TRZ385" s="39"/>
      <c r="TSA385" s="39"/>
      <c r="TSB385" s="39"/>
      <c r="TSC385" s="39"/>
      <c r="TSD385" s="39"/>
      <c r="TSE385" s="39"/>
      <c r="TSF385" s="39"/>
      <c r="TSG385" s="39"/>
      <c r="TSH385" s="39"/>
      <c r="TSI385" s="39"/>
      <c r="TSJ385" s="39"/>
      <c r="TSK385" s="39"/>
      <c r="TSL385" s="39"/>
      <c r="TSM385" s="39"/>
      <c r="TSN385" s="39"/>
      <c r="TSO385" s="39"/>
      <c r="TSP385" s="39"/>
      <c r="TSQ385" s="39"/>
      <c r="TSR385" s="39"/>
      <c r="TSS385" s="39"/>
      <c r="TST385" s="39"/>
      <c r="TSU385" s="39"/>
      <c r="TSV385" s="39"/>
      <c r="TSW385" s="39"/>
      <c r="TSX385" s="39"/>
      <c r="TSY385" s="39"/>
      <c r="TSZ385" s="39"/>
      <c r="TTA385" s="39"/>
      <c r="TTB385" s="39"/>
      <c r="TTC385" s="39"/>
      <c r="TTD385" s="39"/>
      <c r="TTE385" s="39"/>
      <c r="TTF385" s="39"/>
      <c r="TTG385" s="39"/>
      <c r="TTH385" s="39"/>
      <c r="TTI385" s="39"/>
      <c r="TTJ385" s="39"/>
      <c r="TTK385" s="39"/>
      <c r="TTL385" s="39"/>
      <c r="TTM385" s="39"/>
      <c r="TTN385" s="39"/>
      <c r="TTO385" s="39"/>
      <c r="TTP385" s="39"/>
      <c r="TTQ385" s="39"/>
      <c r="TTR385" s="39"/>
      <c r="TTS385" s="39"/>
      <c r="TTT385" s="39"/>
      <c r="TTU385" s="39"/>
      <c r="TTV385" s="39"/>
      <c r="TTW385" s="39"/>
      <c r="TTX385" s="39"/>
      <c r="TTY385" s="39"/>
      <c r="TTZ385" s="39"/>
      <c r="TUA385" s="39"/>
      <c r="TUB385" s="39"/>
      <c r="TUC385" s="39"/>
      <c r="TUD385" s="39"/>
      <c r="TUE385" s="39"/>
      <c r="TUF385" s="39"/>
      <c r="TUG385" s="39"/>
      <c r="TUH385" s="39"/>
      <c r="TUI385" s="39"/>
      <c r="TUJ385" s="39"/>
      <c r="TUK385" s="39"/>
      <c r="TUL385" s="39"/>
      <c r="TUM385" s="39"/>
      <c r="TUN385" s="39"/>
      <c r="TUO385" s="39"/>
      <c r="TUP385" s="39"/>
      <c r="TUQ385" s="39"/>
      <c r="TUR385" s="39"/>
      <c r="TUS385" s="39"/>
      <c r="TUT385" s="39"/>
      <c r="TUU385" s="39"/>
      <c r="TUV385" s="39"/>
      <c r="TUW385" s="39"/>
      <c r="TUX385" s="39"/>
      <c r="TUY385" s="39"/>
      <c r="TUZ385" s="39"/>
      <c r="TVA385" s="39"/>
      <c r="TVB385" s="39"/>
      <c r="TVC385" s="39"/>
      <c r="TVD385" s="39"/>
      <c r="TVE385" s="39"/>
      <c r="TVF385" s="39"/>
      <c r="TVG385" s="39"/>
      <c r="TVH385" s="39"/>
      <c r="TVI385" s="39"/>
      <c r="TVJ385" s="39"/>
      <c r="TVK385" s="39"/>
      <c r="TVL385" s="39"/>
      <c r="TVM385" s="39"/>
      <c r="TVN385" s="39"/>
      <c r="TVO385" s="39"/>
      <c r="TVP385" s="39"/>
      <c r="TVQ385" s="39"/>
      <c r="TVR385" s="39"/>
      <c r="TVS385" s="39"/>
      <c r="TVT385" s="39"/>
      <c r="TVU385" s="39"/>
      <c r="TVV385" s="39"/>
      <c r="TVW385" s="39"/>
      <c r="TVX385" s="39"/>
      <c r="TVY385" s="39"/>
      <c r="TVZ385" s="39"/>
      <c r="TWA385" s="39"/>
      <c r="TWB385" s="39"/>
      <c r="TWC385" s="39"/>
      <c r="TWD385" s="39"/>
      <c r="TWE385" s="39"/>
      <c r="TWF385" s="39"/>
      <c r="TWG385" s="39"/>
      <c r="TWH385" s="39"/>
      <c r="TWI385" s="39"/>
      <c r="TWJ385" s="39"/>
      <c r="TWK385" s="39"/>
      <c r="TWL385" s="39"/>
      <c r="TWM385" s="39"/>
      <c r="TWN385" s="39"/>
      <c r="TWO385" s="39"/>
      <c r="TWP385" s="39"/>
      <c r="TWQ385" s="39"/>
      <c r="TWR385" s="39"/>
      <c r="TWS385" s="39"/>
      <c r="TWT385" s="39"/>
      <c r="TWU385" s="39"/>
      <c r="TWV385" s="39"/>
      <c r="TWW385" s="39"/>
      <c r="TWX385" s="39"/>
      <c r="TWY385" s="39"/>
      <c r="TWZ385" s="39"/>
      <c r="TXA385" s="39"/>
      <c r="TXB385" s="39"/>
      <c r="TXC385" s="39"/>
      <c r="TXD385" s="39"/>
      <c r="TXE385" s="39"/>
      <c r="TXF385" s="39"/>
      <c r="TXG385" s="39"/>
      <c r="TXH385" s="39"/>
      <c r="TXI385" s="39"/>
      <c r="TXJ385" s="39"/>
      <c r="TXK385" s="39"/>
      <c r="TXL385" s="39"/>
      <c r="TXM385" s="39"/>
      <c r="TXN385" s="39"/>
      <c r="TXO385" s="39"/>
      <c r="TXP385" s="39"/>
      <c r="TXQ385" s="39"/>
      <c r="TXR385" s="39"/>
      <c r="TXS385" s="39"/>
      <c r="TXT385" s="39"/>
      <c r="TXU385" s="39"/>
      <c r="TXV385" s="39"/>
      <c r="TXW385" s="39"/>
      <c r="TXX385" s="39"/>
      <c r="TXY385" s="39"/>
      <c r="TXZ385" s="39"/>
      <c r="TYA385" s="39"/>
      <c r="TYB385" s="39"/>
      <c r="TYC385" s="39"/>
      <c r="TYD385" s="39"/>
      <c r="TYE385" s="39"/>
      <c r="TYF385" s="39"/>
      <c r="TYG385" s="39"/>
      <c r="TYH385" s="39"/>
      <c r="TYI385" s="39"/>
      <c r="TYJ385" s="39"/>
      <c r="TYK385" s="39"/>
      <c r="TYL385" s="39"/>
      <c r="TYM385" s="39"/>
      <c r="TYN385" s="39"/>
      <c r="TYO385" s="39"/>
      <c r="TYP385" s="39"/>
      <c r="TYQ385" s="39"/>
      <c r="TYR385" s="39"/>
      <c r="TYS385" s="39"/>
      <c r="TYT385" s="39"/>
      <c r="TYU385" s="39"/>
      <c r="TYV385" s="39"/>
      <c r="TYW385" s="39"/>
      <c r="TYX385" s="39"/>
      <c r="TYY385" s="39"/>
      <c r="TYZ385" s="39"/>
      <c r="TZA385" s="39"/>
      <c r="TZB385" s="39"/>
      <c r="TZC385" s="39"/>
      <c r="TZD385" s="39"/>
      <c r="TZE385" s="39"/>
      <c r="TZF385" s="39"/>
      <c r="TZG385" s="39"/>
      <c r="TZH385" s="39"/>
      <c r="TZI385" s="39"/>
      <c r="TZJ385" s="39"/>
      <c r="TZK385" s="39"/>
      <c r="TZL385" s="39"/>
      <c r="TZM385" s="39"/>
      <c r="TZN385" s="39"/>
      <c r="TZO385" s="39"/>
      <c r="TZP385" s="39"/>
      <c r="TZQ385" s="39"/>
      <c r="TZR385" s="39"/>
      <c r="TZS385" s="39"/>
      <c r="TZT385" s="39"/>
      <c r="TZU385" s="39"/>
      <c r="TZV385" s="39"/>
      <c r="TZW385" s="39"/>
      <c r="TZX385" s="39"/>
      <c r="TZY385" s="39"/>
      <c r="TZZ385" s="39"/>
      <c r="UAA385" s="39"/>
      <c r="UAB385" s="39"/>
      <c r="UAC385" s="39"/>
      <c r="UAD385" s="39"/>
      <c r="UAE385" s="39"/>
      <c r="UAF385" s="39"/>
      <c r="UAG385" s="39"/>
      <c r="UAH385" s="39"/>
      <c r="UAI385" s="39"/>
      <c r="UAJ385" s="39"/>
      <c r="UAK385" s="39"/>
      <c r="UAL385" s="39"/>
      <c r="UAM385" s="39"/>
      <c r="UAN385" s="39"/>
      <c r="UAO385" s="39"/>
      <c r="UAP385" s="39"/>
      <c r="UAQ385" s="39"/>
      <c r="UAR385" s="39"/>
      <c r="UAS385" s="39"/>
      <c r="UAT385" s="39"/>
      <c r="UAU385" s="39"/>
      <c r="UAV385" s="39"/>
      <c r="UAW385" s="39"/>
      <c r="UAX385" s="39"/>
      <c r="UAY385" s="39"/>
      <c r="UAZ385" s="39"/>
      <c r="UBA385" s="39"/>
      <c r="UBB385" s="39"/>
      <c r="UBC385" s="39"/>
      <c r="UBD385" s="39"/>
      <c r="UBE385" s="39"/>
      <c r="UBF385" s="39"/>
      <c r="UBG385" s="39"/>
      <c r="UBH385" s="39"/>
      <c r="UBI385" s="39"/>
      <c r="UBJ385" s="39"/>
      <c r="UBK385" s="39"/>
      <c r="UBL385" s="39"/>
      <c r="UBM385" s="39"/>
      <c r="UBN385" s="39"/>
      <c r="UBO385" s="39"/>
      <c r="UBP385" s="39"/>
      <c r="UBQ385" s="39"/>
      <c r="UBR385" s="39"/>
      <c r="UBS385" s="39"/>
      <c r="UBT385" s="39"/>
      <c r="UBU385" s="39"/>
      <c r="UBV385" s="39"/>
      <c r="UBW385" s="39"/>
      <c r="UBX385" s="39"/>
      <c r="UBY385" s="39"/>
      <c r="UBZ385" s="39"/>
      <c r="UCA385" s="39"/>
      <c r="UCB385" s="39"/>
      <c r="UCC385" s="39"/>
      <c r="UCD385" s="39"/>
      <c r="UCE385" s="39"/>
      <c r="UCF385" s="39"/>
      <c r="UCG385" s="39"/>
      <c r="UCH385" s="39"/>
      <c r="UCI385" s="39"/>
      <c r="UCJ385" s="39"/>
      <c r="UCK385" s="39"/>
      <c r="UCL385" s="39"/>
      <c r="UCM385" s="39"/>
      <c r="UCN385" s="39"/>
      <c r="UCO385" s="39"/>
      <c r="UCP385" s="39"/>
      <c r="UCQ385" s="39"/>
      <c r="UCR385" s="39"/>
      <c r="UCS385" s="39"/>
      <c r="UCT385" s="39"/>
      <c r="UCU385" s="39"/>
      <c r="UCV385" s="39"/>
      <c r="UCW385" s="39"/>
      <c r="UCX385" s="39"/>
      <c r="UCY385" s="39"/>
      <c r="UCZ385" s="39"/>
      <c r="UDA385" s="39"/>
      <c r="UDB385" s="39"/>
      <c r="UDC385" s="39"/>
      <c r="UDD385" s="39"/>
      <c r="UDE385" s="39"/>
      <c r="UDF385" s="39"/>
      <c r="UDG385" s="39"/>
      <c r="UDH385" s="39"/>
      <c r="UDI385" s="39"/>
      <c r="UDJ385" s="39"/>
      <c r="UDK385" s="39"/>
      <c r="UDL385" s="39"/>
      <c r="UDM385" s="39"/>
      <c r="UDN385" s="39"/>
      <c r="UDO385" s="39"/>
      <c r="UDP385" s="39"/>
      <c r="UDQ385" s="39"/>
      <c r="UDR385" s="39"/>
      <c r="UDS385" s="39"/>
      <c r="UDT385" s="39"/>
      <c r="UDU385" s="39"/>
      <c r="UDV385" s="39"/>
      <c r="UDW385" s="39"/>
      <c r="UDX385" s="39"/>
      <c r="UDY385" s="39"/>
      <c r="UDZ385" s="39"/>
      <c r="UEA385" s="39"/>
      <c r="UEB385" s="39"/>
      <c r="UEC385" s="39"/>
      <c r="UED385" s="39"/>
      <c r="UEE385" s="39"/>
      <c r="UEF385" s="39"/>
      <c r="UEG385" s="39"/>
      <c r="UEH385" s="39"/>
      <c r="UEI385" s="39"/>
      <c r="UEJ385" s="39"/>
      <c r="UEK385" s="39"/>
      <c r="UEL385" s="39"/>
      <c r="UEM385" s="39"/>
      <c r="UEN385" s="39"/>
      <c r="UEO385" s="39"/>
      <c r="UEP385" s="39"/>
      <c r="UEQ385" s="39"/>
      <c r="UER385" s="39"/>
      <c r="UES385" s="39"/>
      <c r="UET385" s="39"/>
      <c r="UEU385" s="39"/>
      <c r="UEV385" s="39"/>
      <c r="UEW385" s="39"/>
      <c r="UEX385" s="39"/>
      <c r="UEY385" s="39"/>
      <c r="UEZ385" s="39"/>
      <c r="UFA385" s="39"/>
      <c r="UFB385" s="39"/>
      <c r="UFC385" s="39"/>
      <c r="UFD385" s="39"/>
      <c r="UFE385" s="39"/>
      <c r="UFF385" s="39"/>
      <c r="UFG385" s="39"/>
      <c r="UFH385" s="39"/>
      <c r="UFI385" s="39"/>
      <c r="UFJ385" s="39"/>
      <c r="UFK385" s="39"/>
      <c r="UFL385" s="39"/>
      <c r="UFM385" s="39"/>
      <c r="UFN385" s="39"/>
      <c r="UFO385" s="39"/>
      <c r="UFP385" s="39"/>
      <c r="UFQ385" s="39"/>
      <c r="UFR385" s="39"/>
      <c r="UFS385" s="39"/>
      <c r="UFT385" s="39"/>
      <c r="UFU385" s="39"/>
      <c r="UFV385" s="39"/>
      <c r="UFW385" s="39"/>
      <c r="UFX385" s="39"/>
      <c r="UFY385" s="39"/>
      <c r="UFZ385" s="39"/>
      <c r="UGA385" s="39"/>
      <c r="UGB385" s="39"/>
      <c r="UGC385" s="39"/>
      <c r="UGD385" s="39"/>
      <c r="UGE385" s="39"/>
      <c r="UGF385" s="39"/>
      <c r="UGG385" s="39"/>
      <c r="UGH385" s="39"/>
      <c r="UGI385" s="39"/>
      <c r="UGJ385" s="39"/>
      <c r="UGK385" s="39"/>
      <c r="UGL385" s="39"/>
      <c r="UGM385" s="39"/>
      <c r="UGN385" s="39"/>
      <c r="UGO385" s="39"/>
      <c r="UGP385" s="39"/>
      <c r="UGQ385" s="39"/>
      <c r="UGR385" s="39"/>
      <c r="UGS385" s="39"/>
      <c r="UGT385" s="39"/>
      <c r="UGU385" s="39"/>
      <c r="UGV385" s="39"/>
      <c r="UGW385" s="39"/>
      <c r="UGX385" s="39"/>
      <c r="UGY385" s="39"/>
      <c r="UGZ385" s="39"/>
      <c r="UHA385" s="39"/>
      <c r="UHB385" s="39"/>
      <c r="UHC385" s="39"/>
      <c r="UHD385" s="39"/>
      <c r="UHE385" s="39"/>
      <c r="UHF385" s="39"/>
      <c r="UHG385" s="39"/>
      <c r="UHH385" s="39"/>
      <c r="UHI385" s="39"/>
      <c r="UHJ385" s="39"/>
      <c r="UHK385" s="39"/>
      <c r="UHL385" s="39"/>
      <c r="UHM385" s="39"/>
      <c r="UHN385" s="39"/>
      <c r="UHO385" s="39"/>
      <c r="UHP385" s="39"/>
      <c r="UHQ385" s="39"/>
      <c r="UHR385" s="39"/>
      <c r="UHS385" s="39"/>
      <c r="UHT385" s="39"/>
      <c r="UHU385" s="39"/>
      <c r="UHV385" s="39"/>
      <c r="UHW385" s="39"/>
      <c r="UHX385" s="39"/>
      <c r="UHY385" s="39"/>
      <c r="UHZ385" s="39"/>
      <c r="UIA385" s="39"/>
      <c r="UIB385" s="39"/>
      <c r="UIC385" s="39"/>
      <c r="UID385" s="39"/>
      <c r="UIE385" s="39"/>
      <c r="UIF385" s="39"/>
      <c r="UIG385" s="39"/>
      <c r="UIH385" s="39"/>
      <c r="UII385" s="39"/>
      <c r="UIJ385" s="39"/>
      <c r="UIK385" s="39"/>
      <c r="UIL385" s="39"/>
      <c r="UIM385" s="39"/>
      <c r="UIN385" s="39"/>
      <c r="UIO385" s="39"/>
      <c r="UIP385" s="39"/>
      <c r="UIQ385" s="39"/>
      <c r="UIR385" s="39"/>
      <c r="UIS385" s="39"/>
      <c r="UIT385" s="39"/>
      <c r="UIU385" s="39"/>
      <c r="UIV385" s="39"/>
      <c r="UIW385" s="39"/>
      <c r="UIX385" s="39"/>
      <c r="UIY385" s="39"/>
      <c r="UIZ385" s="39"/>
      <c r="UJA385" s="39"/>
      <c r="UJB385" s="39"/>
      <c r="UJC385" s="39"/>
      <c r="UJD385" s="39"/>
      <c r="UJE385" s="39"/>
      <c r="UJF385" s="39"/>
      <c r="UJG385" s="39"/>
      <c r="UJH385" s="39"/>
      <c r="UJI385" s="39"/>
      <c r="UJJ385" s="39"/>
      <c r="UJK385" s="39"/>
      <c r="UJL385" s="39"/>
      <c r="UJM385" s="39"/>
      <c r="UJN385" s="39"/>
      <c r="UJO385" s="39"/>
      <c r="UJP385" s="39"/>
      <c r="UJQ385" s="39"/>
      <c r="UJR385" s="39"/>
      <c r="UJS385" s="39"/>
      <c r="UJT385" s="39"/>
      <c r="UJU385" s="39"/>
      <c r="UJV385" s="39"/>
      <c r="UJW385" s="39"/>
      <c r="UJX385" s="39"/>
      <c r="UJY385" s="39"/>
      <c r="UJZ385" s="39"/>
      <c r="UKA385" s="39"/>
      <c r="UKB385" s="39"/>
      <c r="UKC385" s="39"/>
      <c r="UKD385" s="39"/>
      <c r="UKE385" s="39"/>
      <c r="UKF385" s="39"/>
      <c r="UKG385" s="39"/>
      <c r="UKH385" s="39"/>
      <c r="UKI385" s="39"/>
      <c r="UKJ385" s="39"/>
      <c r="UKK385" s="39"/>
      <c r="UKL385" s="39"/>
      <c r="UKM385" s="39"/>
      <c r="UKN385" s="39"/>
      <c r="UKO385" s="39"/>
      <c r="UKP385" s="39"/>
      <c r="UKQ385" s="39"/>
      <c r="UKR385" s="39"/>
      <c r="UKS385" s="39"/>
      <c r="UKT385" s="39"/>
      <c r="UKU385" s="39"/>
      <c r="UKV385" s="39"/>
      <c r="UKW385" s="39"/>
      <c r="UKX385" s="39"/>
      <c r="UKY385" s="39"/>
      <c r="UKZ385" s="39"/>
      <c r="ULA385" s="39"/>
      <c r="ULB385" s="39"/>
      <c r="ULC385" s="39"/>
      <c r="ULD385" s="39"/>
      <c r="ULE385" s="39"/>
      <c r="ULF385" s="39"/>
      <c r="ULG385" s="39"/>
      <c r="ULH385" s="39"/>
      <c r="ULI385" s="39"/>
      <c r="ULJ385" s="39"/>
      <c r="ULK385" s="39"/>
      <c r="ULL385" s="39"/>
      <c r="ULM385" s="39"/>
      <c r="ULN385" s="39"/>
      <c r="ULO385" s="39"/>
      <c r="ULP385" s="39"/>
      <c r="ULQ385" s="39"/>
      <c r="ULR385" s="39"/>
      <c r="ULS385" s="39"/>
      <c r="ULT385" s="39"/>
      <c r="ULU385" s="39"/>
      <c r="ULV385" s="39"/>
      <c r="ULW385" s="39"/>
      <c r="ULX385" s="39"/>
      <c r="ULY385" s="39"/>
      <c r="ULZ385" s="39"/>
      <c r="UMA385" s="39"/>
      <c r="UMB385" s="39"/>
      <c r="UMC385" s="39"/>
      <c r="UMD385" s="39"/>
      <c r="UME385" s="39"/>
      <c r="UMF385" s="39"/>
      <c r="UMG385" s="39"/>
      <c r="UMH385" s="39"/>
      <c r="UMI385" s="39"/>
      <c r="UMJ385" s="39"/>
      <c r="UMK385" s="39"/>
      <c r="UML385" s="39"/>
      <c r="UMM385" s="39"/>
      <c r="UMN385" s="39"/>
      <c r="UMO385" s="39"/>
      <c r="UMP385" s="39"/>
      <c r="UMQ385" s="39"/>
      <c r="UMR385" s="39"/>
      <c r="UMS385" s="39"/>
      <c r="UMT385" s="39"/>
      <c r="UMU385" s="39"/>
      <c r="UMV385" s="39"/>
      <c r="UMW385" s="39"/>
      <c r="UMX385" s="39"/>
      <c r="UMY385" s="39"/>
      <c r="UMZ385" s="39"/>
      <c r="UNA385" s="39"/>
      <c r="UNB385" s="39"/>
      <c r="UNC385" s="39"/>
      <c r="UND385" s="39"/>
      <c r="UNE385" s="39"/>
      <c r="UNF385" s="39"/>
      <c r="UNG385" s="39"/>
      <c r="UNH385" s="39"/>
      <c r="UNI385" s="39"/>
      <c r="UNJ385" s="39"/>
      <c r="UNK385" s="39"/>
      <c r="UNL385" s="39"/>
      <c r="UNM385" s="39"/>
      <c r="UNN385" s="39"/>
      <c r="UNO385" s="39"/>
      <c r="UNP385" s="39"/>
      <c r="UNQ385" s="39"/>
      <c r="UNR385" s="39"/>
      <c r="UNS385" s="39"/>
      <c r="UNT385" s="39"/>
      <c r="UNU385" s="39"/>
      <c r="UNV385" s="39"/>
      <c r="UNW385" s="39"/>
      <c r="UNX385" s="39"/>
      <c r="UNY385" s="39"/>
      <c r="UNZ385" s="39"/>
      <c r="UOA385" s="39"/>
      <c r="UOB385" s="39"/>
      <c r="UOC385" s="39"/>
      <c r="UOD385" s="39"/>
      <c r="UOE385" s="39"/>
      <c r="UOF385" s="39"/>
      <c r="UOG385" s="39"/>
      <c r="UOH385" s="39"/>
      <c r="UOI385" s="39"/>
      <c r="UOJ385" s="39"/>
      <c r="UOK385" s="39"/>
      <c r="UOL385" s="39"/>
      <c r="UOM385" s="39"/>
      <c r="UON385" s="39"/>
      <c r="UOO385" s="39"/>
      <c r="UOP385" s="39"/>
      <c r="UOQ385" s="39"/>
      <c r="UOR385" s="39"/>
      <c r="UOS385" s="39"/>
      <c r="UOT385" s="39"/>
      <c r="UOU385" s="39"/>
      <c r="UOV385" s="39"/>
      <c r="UOW385" s="39"/>
      <c r="UOX385" s="39"/>
      <c r="UOY385" s="39"/>
      <c r="UOZ385" s="39"/>
      <c r="UPA385" s="39"/>
      <c r="UPB385" s="39"/>
      <c r="UPC385" s="39"/>
      <c r="UPD385" s="39"/>
      <c r="UPE385" s="39"/>
      <c r="UPF385" s="39"/>
      <c r="UPG385" s="39"/>
      <c r="UPH385" s="39"/>
      <c r="UPI385" s="39"/>
      <c r="UPJ385" s="39"/>
      <c r="UPK385" s="39"/>
      <c r="UPL385" s="39"/>
      <c r="UPM385" s="39"/>
      <c r="UPN385" s="39"/>
      <c r="UPO385" s="39"/>
      <c r="UPP385" s="39"/>
      <c r="UPQ385" s="39"/>
      <c r="UPR385" s="39"/>
      <c r="UPS385" s="39"/>
      <c r="UPT385" s="39"/>
      <c r="UPU385" s="39"/>
      <c r="UPV385" s="39"/>
      <c r="UPW385" s="39"/>
      <c r="UPX385" s="39"/>
      <c r="UPY385" s="39"/>
      <c r="UPZ385" s="39"/>
      <c r="UQA385" s="39"/>
      <c r="UQB385" s="39"/>
      <c r="UQC385" s="39"/>
      <c r="UQD385" s="39"/>
      <c r="UQE385" s="39"/>
      <c r="UQF385" s="39"/>
      <c r="UQG385" s="39"/>
      <c r="UQH385" s="39"/>
      <c r="UQI385" s="39"/>
      <c r="UQJ385" s="39"/>
      <c r="UQK385" s="39"/>
      <c r="UQL385" s="39"/>
      <c r="UQM385" s="39"/>
      <c r="UQN385" s="39"/>
      <c r="UQO385" s="39"/>
      <c r="UQP385" s="39"/>
      <c r="UQQ385" s="39"/>
      <c r="UQR385" s="39"/>
      <c r="UQS385" s="39"/>
      <c r="UQT385" s="39"/>
      <c r="UQU385" s="39"/>
      <c r="UQV385" s="39"/>
      <c r="UQW385" s="39"/>
      <c r="UQX385" s="39"/>
      <c r="UQY385" s="39"/>
      <c r="UQZ385" s="39"/>
      <c r="URA385" s="39"/>
      <c r="URB385" s="39"/>
      <c r="URC385" s="39"/>
      <c r="URD385" s="39"/>
      <c r="URE385" s="39"/>
      <c r="URF385" s="39"/>
      <c r="URG385" s="39"/>
      <c r="URH385" s="39"/>
      <c r="URI385" s="39"/>
      <c r="URJ385" s="39"/>
      <c r="URK385" s="39"/>
      <c r="URL385" s="39"/>
      <c r="URM385" s="39"/>
      <c r="URN385" s="39"/>
      <c r="URO385" s="39"/>
      <c r="URP385" s="39"/>
      <c r="URQ385" s="39"/>
      <c r="URR385" s="39"/>
      <c r="URS385" s="39"/>
      <c r="URT385" s="39"/>
      <c r="URU385" s="39"/>
      <c r="URV385" s="39"/>
      <c r="URW385" s="39"/>
      <c r="URX385" s="39"/>
      <c r="URY385" s="39"/>
      <c r="URZ385" s="39"/>
      <c r="USA385" s="39"/>
      <c r="USB385" s="39"/>
      <c r="USC385" s="39"/>
      <c r="USD385" s="39"/>
      <c r="USE385" s="39"/>
      <c r="USF385" s="39"/>
      <c r="USG385" s="39"/>
      <c r="USH385" s="39"/>
      <c r="USI385" s="39"/>
      <c r="USJ385" s="39"/>
      <c r="USK385" s="39"/>
      <c r="USL385" s="39"/>
      <c r="USM385" s="39"/>
      <c r="USN385" s="39"/>
      <c r="USO385" s="39"/>
      <c r="USP385" s="39"/>
      <c r="USQ385" s="39"/>
      <c r="USR385" s="39"/>
      <c r="USS385" s="39"/>
      <c r="UST385" s="39"/>
      <c r="USU385" s="39"/>
      <c r="USV385" s="39"/>
      <c r="USW385" s="39"/>
      <c r="USX385" s="39"/>
      <c r="USY385" s="39"/>
      <c r="USZ385" s="39"/>
      <c r="UTA385" s="39"/>
      <c r="UTB385" s="39"/>
      <c r="UTC385" s="39"/>
      <c r="UTD385" s="39"/>
      <c r="UTE385" s="39"/>
      <c r="UTF385" s="39"/>
      <c r="UTG385" s="39"/>
      <c r="UTH385" s="39"/>
      <c r="UTI385" s="39"/>
      <c r="UTJ385" s="39"/>
      <c r="UTK385" s="39"/>
      <c r="UTL385" s="39"/>
      <c r="UTM385" s="39"/>
      <c r="UTN385" s="39"/>
      <c r="UTO385" s="39"/>
      <c r="UTP385" s="39"/>
      <c r="UTQ385" s="39"/>
      <c r="UTR385" s="39"/>
      <c r="UTS385" s="39"/>
      <c r="UTT385" s="39"/>
      <c r="UTU385" s="39"/>
      <c r="UTV385" s="39"/>
      <c r="UTW385" s="39"/>
      <c r="UTX385" s="39"/>
      <c r="UTY385" s="39"/>
      <c r="UTZ385" s="39"/>
      <c r="UUA385" s="39"/>
      <c r="UUB385" s="39"/>
      <c r="UUC385" s="39"/>
      <c r="UUD385" s="39"/>
      <c r="UUE385" s="39"/>
      <c r="UUF385" s="39"/>
      <c r="UUG385" s="39"/>
      <c r="UUH385" s="39"/>
      <c r="UUI385" s="39"/>
      <c r="UUJ385" s="39"/>
      <c r="UUK385" s="39"/>
      <c r="UUL385" s="39"/>
      <c r="UUM385" s="39"/>
      <c r="UUN385" s="39"/>
      <c r="UUO385" s="39"/>
      <c r="UUP385" s="39"/>
      <c r="UUQ385" s="39"/>
      <c r="UUR385" s="39"/>
      <c r="UUS385" s="39"/>
      <c r="UUT385" s="39"/>
      <c r="UUU385" s="39"/>
      <c r="UUV385" s="39"/>
      <c r="UUW385" s="39"/>
      <c r="UUX385" s="39"/>
      <c r="UUY385" s="39"/>
      <c r="UUZ385" s="39"/>
      <c r="UVA385" s="39"/>
      <c r="UVB385" s="39"/>
      <c r="UVC385" s="39"/>
      <c r="UVD385" s="39"/>
      <c r="UVE385" s="39"/>
      <c r="UVF385" s="39"/>
      <c r="UVG385" s="39"/>
      <c r="UVH385" s="39"/>
      <c r="UVI385" s="39"/>
      <c r="UVJ385" s="39"/>
      <c r="UVK385" s="39"/>
      <c r="UVL385" s="39"/>
      <c r="UVM385" s="39"/>
      <c r="UVN385" s="39"/>
      <c r="UVO385" s="39"/>
      <c r="UVP385" s="39"/>
      <c r="UVQ385" s="39"/>
      <c r="UVR385" s="39"/>
      <c r="UVS385" s="39"/>
      <c r="UVT385" s="39"/>
      <c r="UVU385" s="39"/>
      <c r="UVV385" s="39"/>
      <c r="UVW385" s="39"/>
      <c r="UVX385" s="39"/>
      <c r="UVY385" s="39"/>
      <c r="UVZ385" s="39"/>
      <c r="UWA385" s="39"/>
      <c r="UWB385" s="39"/>
      <c r="UWC385" s="39"/>
      <c r="UWD385" s="39"/>
      <c r="UWE385" s="39"/>
      <c r="UWF385" s="39"/>
      <c r="UWG385" s="39"/>
      <c r="UWH385" s="39"/>
      <c r="UWI385" s="39"/>
      <c r="UWJ385" s="39"/>
      <c r="UWK385" s="39"/>
      <c r="UWL385" s="39"/>
      <c r="UWM385" s="39"/>
      <c r="UWN385" s="39"/>
      <c r="UWO385" s="39"/>
      <c r="UWP385" s="39"/>
      <c r="UWQ385" s="39"/>
      <c r="UWR385" s="39"/>
      <c r="UWS385" s="39"/>
      <c r="UWT385" s="39"/>
      <c r="UWU385" s="39"/>
      <c r="UWV385" s="39"/>
      <c r="UWW385" s="39"/>
      <c r="UWX385" s="39"/>
      <c r="UWY385" s="39"/>
      <c r="UWZ385" s="39"/>
      <c r="UXA385" s="39"/>
      <c r="UXB385" s="39"/>
      <c r="UXC385" s="39"/>
      <c r="UXD385" s="39"/>
      <c r="UXE385" s="39"/>
      <c r="UXF385" s="39"/>
      <c r="UXG385" s="39"/>
      <c r="UXH385" s="39"/>
      <c r="UXI385" s="39"/>
      <c r="UXJ385" s="39"/>
      <c r="UXK385" s="39"/>
      <c r="UXL385" s="39"/>
      <c r="UXM385" s="39"/>
      <c r="UXN385" s="39"/>
      <c r="UXO385" s="39"/>
      <c r="UXP385" s="39"/>
      <c r="UXQ385" s="39"/>
      <c r="UXR385" s="39"/>
      <c r="UXS385" s="39"/>
      <c r="UXT385" s="39"/>
      <c r="UXU385" s="39"/>
      <c r="UXV385" s="39"/>
      <c r="UXW385" s="39"/>
      <c r="UXX385" s="39"/>
      <c r="UXY385" s="39"/>
      <c r="UXZ385" s="39"/>
      <c r="UYA385" s="39"/>
      <c r="UYB385" s="39"/>
      <c r="UYC385" s="39"/>
      <c r="UYD385" s="39"/>
      <c r="UYE385" s="39"/>
      <c r="UYF385" s="39"/>
      <c r="UYG385" s="39"/>
      <c r="UYH385" s="39"/>
      <c r="UYI385" s="39"/>
      <c r="UYJ385" s="39"/>
      <c r="UYK385" s="39"/>
      <c r="UYL385" s="39"/>
      <c r="UYM385" s="39"/>
      <c r="UYN385" s="39"/>
      <c r="UYO385" s="39"/>
      <c r="UYP385" s="39"/>
      <c r="UYQ385" s="39"/>
      <c r="UYR385" s="39"/>
      <c r="UYS385" s="39"/>
      <c r="UYT385" s="39"/>
      <c r="UYU385" s="39"/>
      <c r="UYV385" s="39"/>
      <c r="UYW385" s="39"/>
      <c r="UYX385" s="39"/>
      <c r="UYY385" s="39"/>
      <c r="UYZ385" s="39"/>
      <c r="UZA385" s="39"/>
      <c r="UZB385" s="39"/>
      <c r="UZC385" s="39"/>
      <c r="UZD385" s="39"/>
      <c r="UZE385" s="39"/>
      <c r="UZF385" s="39"/>
      <c r="UZG385" s="39"/>
      <c r="UZH385" s="39"/>
      <c r="UZI385" s="39"/>
      <c r="UZJ385" s="39"/>
      <c r="UZK385" s="39"/>
      <c r="UZL385" s="39"/>
      <c r="UZM385" s="39"/>
      <c r="UZN385" s="39"/>
      <c r="UZO385" s="39"/>
      <c r="UZP385" s="39"/>
      <c r="UZQ385" s="39"/>
      <c r="UZR385" s="39"/>
      <c r="UZS385" s="39"/>
      <c r="UZT385" s="39"/>
      <c r="UZU385" s="39"/>
      <c r="UZV385" s="39"/>
      <c r="UZW385" s="39"/>
      <c r="UZX385" s="39"/>
      <c r="UZY385" s="39"/>
      <c r="UZZ385" s="39"/>
      <c r="VAA385" s="39"/>
      <c r="VAB385" s="39"/>
      <c r="VAC385" s="39"/>
      <c r="VAD385" s="39"/>
      <c r="VAE385" s="39"/>
      <c r="VAF385" s="39"/>
      <c r="VAG385" s="39"/>
      <c r="VAH385" s="39"/>
      <c r="VAI385" s="39"/>
      <c r="VAJ385" s="39"/>
      <c r="VAK385" s="39"/>
      <c r="VAL385" s="39"/>
      <c r="VAM385" s="39"/>
      <c r="VAN385" s="39"/>
      <c r="VAO385" s="39"/>
      <c r="VAP385" s="39"/>
      <c r="VAQ385" s="39"/>
      <c r="VAR385" s="39"/>
      <c r="VAS385" s="39"/>
      <c r="VAT385" s="39"/>
      <c r="VAU385" s="39"/>
      <c r="VAV385" s="39"/>
      <c r="VAW385" s="39"/>
      <c r="VAX385" s="39"/>
      <c r="VAY385" s="39"/>
      <c r="VAZ385" s="39"/>
      <c r="VBA385" s="39"/>
      <c r="VBB385" s="39"/>
      <c r="VBC385" s="39"/>
      <c r="VBD385" s="39"/>
      <c r="VBE385" s="39"/>
      <c r="VBF385" s="39"/>
      <c r="VBG385" s="39"/>
      <c r="VBH385" s="39"/>
      <c r="VBI385" s="39"/>
      <c r="VBJ385" s="39"/>
      <c r="VBK385" s="39"/>
      <c r="VBL385" s="39"/>
      <c r="VBM385" s="39"/>
      <c r="VBN385" s="39"/>
      <c r="VBO385" s="39"/>
      <c r="VBP385" s="39"/>
      <c r="VBQ385" s="39"/>
      <c r="VBR385" s="39"/>
      <c r="VBS385" s="39"/>
      <c r="VBT385" s="39"/>
      <c r="VBU385" s="39"/>
      <c r="VBV385" s="39"/>
      <c r="VBW385" s="39"/>
      <c r="VBX385" s="39"/>
      <c r="VBY385" s="39"/>
      <c r="VBZ385" s="39"/>
      <c r="VCA385" s="39"/>
      <c r="VCB385" s="39"/>
      <c r="VCC385" s="39"/>
      <c r="VCD385" s="39"/>
      <c r="VCE385" s="39"/>
      <c r="VCF385" s="39"/>
      <c r="VCG385" s="39"/>
      <c r="VCH385" s="39"/>
      <c r="VCI385" s="39"/>
      <c r="VCJ385" s="39"/>
      <c r="VCK385" s="39"/>
      <c r="VCL385" s="39"/>
      <c r="VCM385" s="39"/>
      <c r="VCN385" s="39"/>
      <c r="VCO385" s="39"/>
      <c r="VCP385" s="39"/>
      <c r="VCQ385" s="39"/>
      <c r="VCR385" s="39"/>
      <c r="VCS385" s="39"/>
      <c r="VCT385" s="39"/>
      <c r="VCU385" s="39"/>
      <c r="VCV385" s="39"/>
      <c r="VCW385" s="39"/>
      <c r="VCX385" s="39"/>
      <c r="VCY385" s="39"/>
      <c r="VCZ385" s="39"/>
      <c r="VDA385" s="39"/>
      <c r="VDB385" s="39"/>
      <c r="VDC385" s="39"/>
      <c r="VDD385" s="39"/>
      <c r="VDE385" s="39"/>
      <c r="VDF385" s="39"/>
      <c r="VDG385" s="39"/>
      <c r="VDH385" s="39"/>
      <c r="VDI385" s="39"/>
      <c r="VDJ385" s="39"/>
      <c r="VDK385" s="39"/>
      <c r="VDL385" s="39"/>
      <c r="VDM385" s="39"/>
      <c r="VDN385" s="39"/>
      <c r="VDO385" s="39"/>
      <c r="VDP385" s="39"/>
      <c r="VDQ385" s="39"/>
      <c r="VDR385" s="39"/>
      <c r="VDS385" s="39"/>
      <c r="VDT385" s="39"/>
      <c r="VDU385" s="39"/>
      <c r="VDV385" s="39"/>
      <c r="VDW385" s="39"/>
      <c r="VDX385" s="39"/>
      <c r="VDY385" s="39"/>
      <c r="VDZ385" s="39"/>
      <c r="VEA385" s="39"/>
      <c r="VEB385" s="39"/>
      <c r="VEC385" s="39"/>
      <c r="VED385" s="39"/>
      <c r="VEE385" s="39"/>
      <c r="VEF385" s="39"/>
      <c r="VEG385" s="39"/>
      <c r="VEH385" s="39"/>
      <c r="VEI385" s="39"/>
      <c r="VEJ385" s="39"/>
      <c r="VEK385" s="39"/>
      <c r="VEL385" s="39"/>
      <c r="VEM385" s="39"/>
      <c r="VEN385" s="39"/>
      <c r="VEO385" s="39"/>
      <c r="VEP385" s="39"/>
      <c r="VEQ385" s="39"/>
      <c r="VER385" s="39"/>
      <c r="VES385" s="39"/>
      <c r="VET385" s="39"/>
      <c r="VEU385" s="39"/>
      <c r="VEV385" s="39"/>
      <c r="VEW385" s="39"/>
      <c r="VEX385" s="39"/>
      <c r="VEY385" s="39"/>
      <c r="VEZ385" s="39"/>
      <c r="VFA385" s="39"/>
      <c r="VFB385" s="39"/>
      <c r="VFC385" s="39"/>
      <c r="VFD385" s="39"/>
      <c r="VFE385" s="39"/>
      <c r="VFF385" s="39"/>
      <c r="VFG385" s="39"/>
      <c r="VFH385" s="39"/>
      <c r="VFI385" s="39"/>
      <c r="VFJ385" s="39"/>
      <c r="VFK385" s="39"/>
      <c r="VFL385" s="39"/>
      <c r="VFM385" s="39"/>
      <c r="VFN385" s="39"/>
      <c r="VFO385" s="39"/>
      <c r="VFP385" s="39"/>
      <c r="VFQ385" s="39"/>
      <c r="VFR385" s="39"/>
      <c r="VFS385" s="39"/>
      <c r="VFT385" s="39"/>
      <c r="VFU385" s="39"/>
      <c r="VFV385" s="39"/>
      <c r="VFW385" s="39"/>
      <c r="VFX385" s="39"/>
      <c r="VFY385" s="39"/>
      <c r="VFZ385" s="39"/>
      <c r="VGA385" s="39"/>
      <c r="VGB385" s="39"/>
      <c r="VGC385" s="39"/>
      <c r="VGD385" s="39"/>
      <c r="VGE385" s="39"/>
      <c r="VGF385" s="39"/>
      <c r="VGG385" s="39"/>
      <c r="VGH385" s="39"/>
      <c r="VGI385" s="39"/>
      <c r="VGJ385" s="39"/>
      <c r="VGK385" s="39"/>
      <c r="VGL385" s="39"/>
      <c r="VGM385" s="39"/>
      <c r="VGN385" s="39"/>
      <c r="VGO385" s="39"/>
      <c r="VGP385" s="39"/>
      <c r="VGQ385" s="39"/>
      <c r="VGR385" s="39"/>
      <c r="VGS385" s="39"/>
      <c r="VGT385" s="39"/>
      <c r="VGU385" s="39"/>
      <c r="VGV385" s="39"/>
      <c r="VGW385" s="39"/>
      <c r="VGX385" s="39"/>
      <c r="VGY385" s="39"/>
      <c r="VGZ385" s="39"/>
      <c r="VHA385" s="39"/>
      <c r="VHB385" s="39"/>
      <c r="VHC385" s="39"/>
      <c r="VHD385" s="39"/>
      <c r="VHE385" s="39"/>
      <c r="VHF385" s="39"/>
      <c r="VHG385" s="39"/>
      <c r="VHH385" s="39"/>
      <c r="VHI385" s="39"/>
      <c r="VHJ385" s="39"/>
      <c r="VHK385" s="39"/>
      <c r="VHL385" s="39"/>
      <c r="VHM385" s="39"/>
      <c r="VHN385" s="39"/>
      <c r="VHO385" s="39"/>
      <c r="VHP385" s="39"/>
      <c r="VHQ385" s="39"/>
      <c r="VHR385" s="39"/>
      <c r="VHS385" s="39"/>
      <c r="VHT385" s="39"/>
      <c r="VHU385" s="39"/>
      <c r="VHV385" s="39"/>
      <c r="VHW385" s="39"/>
      <c r="VHX385" s="39"/>
      <c r="VHY385" s="39"/>
      <c r="VHZ385" s="39"/>
      <c r="VIA385" s="39"/>
      <c r="VIB385" s="39"/>
      <c r="VIC385" s="39"/>
      <c r="VID385" s="39"/>
      <c r="VIE385" s="39"/>
      <c r="VIF385" s="39"/>
      <c r="VIG385" s="39"/>
      <c r="VIH385" s="39"/>
      <c r="VII385" s="39"/>
      <c r="VIJ385" s="39"/>
      <c r="VIK385" s="39"/>
      <c r="VIL385" s="39"/>
      <c r="VIM385" s="39"/>
      <c r="VIN385" s="39"/>
      <c r="VIO385" s="39"/>
      <c r="VIP385" s="39"/>
      <c r="VIQ385" s="39"/>
      <c r="VIR385" s="39"/>
      <c r="VIS385" s="39"/>
      <c r="VIT385" s="39"/>
      <c r="VIU385" s="39"/>
      <c r="VIV385" s="39"/>
      <c r="VIW385" s="39"/>
      <c r="VIX385" s="39"/>
      <c r="VIY385" s="39"/>
      <c r="VIZ385" s="39"/>
      <c r="VJA385" s="39"/>
      <c r="VJB385" s="39"/>
      <c r="VJC385" s="39"/>
      <c r="VJD385" s="39"/>
      <c r="VJE385" s="39"/>
      <c r="VJF385" s="39"/>
      <c r="VJG385" s="39"/>
      <c r="VJH385" s="39"/>
      <c r="VJI385" s="39"/>
      <c r="VJJ385" s="39"/>
      <c r="VJK385" s="39"/>
      <c r="VJL385" s="39"/>
      <c r="VJM385" s="39"/>
      <c r="VJN385" s="39"/>
      <c r="VJO385" s="39"/>
      <c r="VJP385" s="39"/>
      <c r="VJQ385" s="39"/>
      <c r="VJR385" s="39"/>
      <c r="VJS385" s="39"/>
      <c r="VJT385" s="39"/>
      <c r="VJU385" s="39"/>
      <c r="VJV385" s="39"/>
      <c r="VJW385" s="39"/>
      <c r="VJX385" s="39"/>
      <c r="VJY385" s="39"/>
      <c r="VJZ385" s="39"/>
      <c r="VKA385" s="39"/>
      <c r="VKB385" s="39"/>
      <c r="VKC385" s="39"/>
      <c r="VKD385" s="39"/>
      <c r="VKE385" s="39"/>
      <c r="VKF385" s="39"/>
      <c r="VKG385" s="39"/>
      <c r="VKH385" s="39"/>
      <c r="VKI385" s="39"/>
      <c r="VKJ385" s="39"/>
      <c r="VKK385" s="39"/>
      <c r="VKL385" s="39"/>
      <c r="VKM385" s="39"/>
      <c r="VKN385" s="39"/>
      <c r="VKO385" s="39"/>
      <c r="VKP385" s="39"/>
      <c r="VKQ385" s="39"/>
      <c r="VKR385" s="39"/>
      <c r="VKS385" s="39"/>
      <c r="VKT385" s="39"/>
      <c r="VKU385" s="39"/>
      <c r="VKV385" s="39"/>
      <c r="VKW385" s="39"/>
      <c r="VKX385" s="39"/>
      <c r="VKY385" s="39"/>
      <c r="VKZ385" s="39"/>
      <c r="VLA385" s="39"/>
      <c r="VLB385" s="39"/>
      <c r="VLC385" s="39"/>
      <c r="VLD385" s="39"/>
      <c r="VLE385" s="39"/>
      <c r="VLF385" s="39"/>
      <c r="VLG385" s="39"/>
      <c r="VLH385" s="39"/>
      <c r="VLI385" s="39"/>
      <c r="VLJ385" s="39"/>
      <c r="VLK385" s="39"/>
      <c r="VLL385" s="39"/>
      <c r="VLM385" s="39"/>
      <c r="VLN385" s="39"/>
      <c r="VLO385" s="39"/>
      <c r="VLP385" s="39"/>
      <c r="VLQ385" s="39"/>
      <c r="VLR385" s="39"/>
      <c r="VLS385" s="39"/>
      <c r="VLT385" s="39"/>
      <c r="VLU385" s="39"/>
      <c r="VLV385" s="39"/>
      <c r="VLW385" s="39"/>
      <c r="VLX385" s="39"/>
      <c r="VLY385" s="39"/>
      <c r="VLZ385" s="39"/>
      <c r="VMA385" s="39"/>
      <c r="VMB385" s="39"/>
      <c r="VMC385" s="39"/>
      <c r="VMD385" s="39"/>
      <c r="VME385" s="39"/>
      <c r="VMF385" s="39"/>
      <c r="VMG385" s="39"/>
      <c r="VMH385" s="39"/>
      <c r="VMI385" s="39"/>
      <c r="VMJ385" s="39"/>
      <c r="VMK385" s="39"/>
      <c r="VML385" s="39"/>
      <c r="VMM385" s="39"/>
      <c r="VMN385" s="39"/>
      <c r="VMO385" s="39"/>
      <c r="VMP385" s="39"/>
      <c r="VMQ385" s="39"/>
      <c r="VMR385" s="39"/>
      <c r="VMS385" s="39"/>
      <c r="VMT385" s="39"/>
      <c r="VMU385" s="39"/>
      <c r="VMV385" s="39"/>
      <c r="VMW385" s="39"/>
      <c r="VMX385" s="39"/>
      <c r="VMY385" s="39"/>
      <c r="VMZ385" s="39"/>
      <c r="VNA385" s="39"/>
      <c r="VNB385" s="39"/>
      <c r="VNC385" s="39"/>
      <c r="VND385" s="39"/>
      <c r="VNE385" s="39"/>
      <c r="VNF385" s="39"/>
      <c r="VNG385" s="39"/>
      <c r="VNH385" s="39"/>
      <c r="VNI385" s="39"/>
      <c r="VNJ385" s="39"/>
      <c r="VNK385" s="39"/>
      <c r="VNL385" s="39"/>
      <c r="VNM385" s="39"/>
      <c r="VNN385" s="39"/>
      <c r="VNO385" s="39"/>
      <c r="VNP385" s="39"/>
      <c r="VNQ385" s="39"/>
      <c r="VNR385" s="39"/>
      <c r="VNS385" s="39"/>
      <c r="VNT385" s="39"/>
      <c r="VNU385" s="39"/>
      <c r="VNV385" s="39"/>
      <c r="VNW385" s="39"/>
      <c r="VNX385" s="39"/>
      <c r="VNY385" s="39"/>
      <c r="VNZ385" s="39"/>
      <c r="VOA385" s="39"/>
      <c r="VOB385" s="39"/>
      <c r="VOC385" s="39"/>
      <c r="VOD385" s="39"/>
      <c r="VOE385" s="39"/>
      <c r="VOF385" s="39"/>
      <c r="VOG385" s="39"/>
      <c r="VOH385" s="39"/>
      <c r="VOI385" s="39"/>
      <c r="VOJ385" s="39"/>
      <c r="VOK385" s="39"/>
      <c r="VOL385" s="39"/>
      <c r="VOM385" s="39"/>
      <c r="VON385" s="39"/>
      <c r="VOO385" s="39"/>
      <c r="VOP385" s="39"/>
      <c r="VOQ385" s="39"/>
      <c r="VOR385" s="39"/>
      <c r="VOS385" s="39"/>
      <c r="VOT385" s="39"/>
      <c r="VOU385" s="39"/>
      <c r="VOV385" s="39"/>
      <c r="VOW385" s="39"/>
      <c r="VOX385" s="39"/>
      <c r="VOY385" s="39"/>
      <c r="VOZ385" s="39"/>
      <c r="VPA385" s="39"/>
      <c r="VPB385" s="39"/>
      <c r="VPC385" s="39"/>
      <c r="VPD385" s="39"/>
      <c r="VPE385" s="39"/>
      <c r="VPF385" s="39"/>
      <c r="VPG385" s="39"/>
      <c r="VPH385" s="39"/>
      <c r="VPI385" s="39"/>
      <c r="VPJ385" s="39"/>
      <c r="VPK385" s="39"/>
      <c r="VPL385" s="39"/>
      <c r="VPM385" s="39"/>
      <c r="VPN385" s="39"/>
      <c r="VPO385" s="39"/>
      <c r="VPP385" s="39"/>
      <c r="VPQ385" s="39"/>
      <c r="VPR385" s="39"/>
      <c r="VPS385" s="39"/>
      <c r="VPT385" s="39"/>
      <c r="VPU385" s="39"/>
      <c r="VPV385" s="39"/>
      <c r="VPW385" s="39"/>
      <c r="VPX385" s="39"/>
      <c r="VPY385" s="39"/>
      <c r="VPZ385" s="39"/>
      <c r="VQA385" s="39"/>
      <c r="VQB385" s="39"/>
      <c r="VQC385" s="39"/>
      <c r="VQD385" s="39"/>
      <c r="VQE385" s="39"/>
      <c r="VQF385" s="39"/>
      <c r="VQG385" s="39"/>
      <c r="VQH385" s="39"/>
      <c r="VQI385" s="39"/>
      <c r="VQJ385" s="39"/>
      <c r="VQK385" s="39"/>
      <c r="VQL385" s="39"/>
      <c r="VQM385" s="39"/>
      <c r="VQN385" s="39"/>
      <c r="VQO385" s="39"/>
      <c r="VQP385" s="39"/>
      <c r="VQQ385" s="39"/>
      <c r="VQR385" s="39"/>
      <c r="VQS385" s="39"/>
      <c r="VQT385" s="39"/>
      <c r="VQU385" s="39"/>
      <c r="VQV385" s="39"/>
      <c r="VQW385" s="39"/>
      <c r="VQX385" s="39"/>
      <c r="VQY385" s="39"/>
      <c r="VQZ385" s="39"/>
      <c r="VRA385" s="39"/>
      <c r="VRB385" s="39"/>
      <c r="VRC385" s="39"/>
      <c r="VRD385" s="39"/>
      <c r="VRE385" s="39"/>
      <c r="VRF385" s="39"/>
      <c r="VRG385" s="39"/>
      <c r="VRH385" s="39"/>
      <c r="VRI385" s="39"/>
      <c r="VRJ385" s="39"/>
      <c r="VRK385" s="39"/>
      <c r="VRL385" s="39"/>
      <c r="VRM385" s="39"/>
      <c r="VRN385" s="39"/>
      <c r="VRO385" s="39"/>
      <c r="VRP385" s="39"/>
      <c r="VRQ385" s="39"/>
      <c r="VRR385" s="39"/>
      <c r="VRS385" s="39"/>
      <c r="VRT385" s="39"/>
      <c r="VRU385" s="39"/>
      <c r="VRV385" s="39"/>
      <c r="VRW385" s="39"/>
      <c r="VRX385" s="39"/>
      <c r="VRY385" s="39"/>
      <c r="VRZ385" s="39"/>
      <c r="VSA385" s="39"/>
      <c r="VSB385" s="39"/>
      <c r="VSC385" s="39"/>
      <c r="VSD385" s="39"/>
      <c r="VSE385" s="39"/>
      <c r="VSF385" s="39"/>
      <c r="VSG385" s="39"/>
      <c r="VSH385" s="39"/>
      <c r="VSI385" s="39"/>
      <c r="VSJ385" s="39"/>
      <c r="VSK385" s="39"/>
      <c r="VSL385" s="39"/>
      <c r="VSM385" s="39"/>
      <c r="VSN385" s="39"/>
      <c r="VSO385" s="39"/>
      <c r="VSP385" s="39"/>
      <c r="VSQ385" s="39"/>
      <c r="VSR385" s="39"/>
      <c r="VSS385" s="39"/>
      <c r="VST385" s="39"/>
      <c r="VSU385" s="39"/>
      <c r="VSV385" s="39"/>
      <c r="VSW385" s="39"/>
      <c r="VSX385" s="39"/>
      <c r="VSY385" s="39"/>
      <c r="VSZ385" s="39"/>
      <c r="VTA385" s="39"/>
      <c r="VTB385" s="39"/>
      <c r="VTC385" s="39"/>
      <c r="VTD385" s="39"/>
      <c r="VTE385" s="39"/>
      <c r="VTF385" s="39"/>
      <c r="VTG385" s="39"/>
      <c r="VTH385" s="39"/>
      <c r="VTI385" s="39"/>
      <c r="VTJ385" s="39"/>
      <c r="VTK385" s="39"/>
      <c r="VTL385" s="39"/>
      <c r="VTM385" s="39"/>
      <c r="VTN385" s="39"/>
      <c r="VTO385" s="39"/>
      <c r="VTP385" s="39"/>
      <c r="VTQ385" s="39"/>
      <c r="VTR385" s="39"/>
      <c r="VTS385" s="39"/>
      <c r="VTT385" s="39"/>
      <c r="VTU385" s="39"/>
      <c r="VTV385" s="39"/>
      <c r="VTW385" s="39"/>
      <c r="VTX385" s="39"/>
      <c r="VTY385" s="39"/>
      <c r="VTZ385" s="39"/>
      <c r="VUA385" s="39"/>
      <c r="VUB385" s="39"/>
      <c r="VUC385" s="39"/>
      <c r="VUD385" s="39"/>
      <c r="VUE385" s="39"/>
      <c r="VUF385" s="39"/>
      <c r="VUG385" s="39"/>
      <c r="VUH385" s="39"/>
      <c r="VUI385" s="39"/>
      <c r="VUJ385" s="39"/>
      <c r="VUK385" s="39"/>
      <c r="VUL385" s="39"/>
      <c r="VUM385" s="39"/>
      <c r="VUN385" s="39"/>
      <c r="VUO385" s="39"/>
      <c r="VUP385" s="39"/>
      <c r="VUQ385" s="39"/>
      <c r="VUR385" s="39"/>
      <c r="VUS385" s="39"/>
      <c r="VUT385" s="39"/>
      <c r="VUU385" s="39"/>
      <c r="VUV385" s="39"/>
      <c r="VUW385" s="39"/>
      <c r="VUX385" s="39"/>
      <c r="VUY385" s="39"/>
      <c r="VUZ385" s="39"/>
      <c r="VVA385" s="39"/>
      <c r="VVB385" s="39"/>
      <c r="VVC385" s="39"/>
      <c r="VVD385" s="39"/>
      <c r="VVE385" s="39"/>
      <c r="VVF385" s="39"/>
      <c r="VVG385" s="39"/>
      <c r="VVH385" s="39"/>
      <c r="VVI385" s="39"/>
      <c r="VVJ385" s="39"/>
      <c r="VVK385" s="39"/>
      <c r="VVL385" s="39"/>
      <c r="VVM385" s="39"/>
      <c r="VVN385" s="39"/>
      <c r="VVO385" s="39"/>
      <c r="VVP385" s="39"/>
      <c r="VVQ385" s="39"/>
      <c r="VVR385" s="39"/>
      <c r="VVS385" s="39"/>
      <c r="VVT385" s="39"/>
      <c r="VVU385" s="39"/>
      <c r="VVV385" s="39"/>
      <c r="VVW385" s="39"/>
      <c r="VVX385" s="39"/>
      <c r="VVY385" s="39"/>
      <c r="VVZ385" s="39"/>
      <c r="VWA385" s="39"/>
      <c r="VWB385" s="39"/>
      <c r="VWC385" s="39"/>
      <c r="VWD385" s="39"/>
      <c r="VWE385" s="39"/>
      <c r="VWF385" s="39"/>
      <c r="VWG385" s="39"/>
      <c r="VWH385" s="39"/>
      <c r="VWI385" s="39"/>
      <c r="VWJ385" s="39"/>
      <c r="VWK385" s="39"/>
      <c r="VWL385" s="39"/>
      <c r="VWM385" s="39"/>
      <c r="VWN385" s="39"/>
      <c r="VWO385" s="39"/>
      <c r="VWP385" s="39"/>
      <c r="VWQ385" s="39"/>
      <c r="VWR385" s="39"/>
      <c r="VWS385" s="39"/>
      <c r="VWT385" s="39"/>
      <c r="VWU385" s="39"/>
      <c r="VWV385" s="39"/>
      <c r="VWW385" s="39"/>
      <c r="VWX385" s="39"/>
      <c r="VWY385" s="39"/>
      <c r="VWZ385" s="39"/>
      <c r="VXA385" s="39"/>
      <c r="VXB385" s="39"/>
      <c r="VXC385" s="39"/>
      <c r="VXD385" s="39"/>
      <c r="VXE385" s="39"/>
      <c r="VXF385" s="39"/>
      <c r="VXG385" s="39"/>
      <c r="VXH385" s="39"/>
      <c r="VXI385" s="39"/>
      <c r="VXJ385" s="39"/>
      <c r="VXK385" s="39"/>
      <c r="VXL385" s="39"/>
      <c r="VXM385" s="39"/>
      <c r="VXN385" s="39"/>
      <c r="VXO385" s="39"/>
      <c r="VXP385" s="39"/>
      <c r="VXQ385" s="39"/>
      <c r="VXR385" s="39"/>
      <c r="VXS385" s="39"/>
      <c r="VXT385" s="39"/>
      <c r="VXU385" s="39"/>
      <c r="VXV385" s="39"/>
      <c r="VXW385" s="39"/>
      <c r="VXX385" s="39"/>
      <c r="VXY385" s="39"/>
      <c r="VXZ385" s="39"/>
      <c r="VYA385" s="39"/>
      <c r="VYB385" s="39"/>
      <c r="VYC385" s="39"/>
      <c r="VYD385" s="39"/>
      <c r="VYE385" s="39"/>
      <c r="VYF385" s="39"/>
      <c r="VYG385" s="39"/>
      <c r="VYH385" s="39"/>
      <c r="VYI385" s="39"/>
      <c r="VYJ385" s="39"/>
      <c r="VYK385" s="39"/>
      <c r="VYL385" s="39"/>
      <c r="VYM385" s="39"/>
      <c r="VYN385" s="39"/>
      <c r="VYO385" s="39"/>
      <c r="VYP385" s="39"/>
      <c r="VYQ385" s="39"/>
      <c r="VYR385" s="39"/>
      <c r="VYS385" s="39"/>
      <c r="VYT385" s="39"/>
      <c r="VYU385" s="39"/>
      <c r="VYV385" s="39"/>
      <c r="VYW385" s="39"/>
      <c r="VYX385" s="39"/>
      <c r="VYY385" s="39"/>
      <c r="VYZ385" s="39"/>
      <c r="VZA385" s="39"/>
      <c r="VZB385" s="39"/>
      <c r="VZC385" s="39"/>
      <c r="VZD385" s="39"/>
      <c r="VZE385" s="39"/>
      <c r="VZF385" s="39"/>
      <c r="VZG385" s="39"/>
      <c r="VZH385" s="39"/>
      <c r="VZI385" s="39"/>
      <c r="VZJ385" s="39"/>
      <c r="VZK385" s="39"/>
      <c r="VZL385" s="39"/>
      <c r="VZM385" s="39"/>
      <c r="VZN385" s="39"/>
      <c r="VZO385" s="39"/>
      <c r="VZP385" s="39"/>
      <c r="VZQ385" s="39"/>
      <c r="VZR385" s="39"/>
      <c r="VZS385" s="39"/>
      <c r="VZT385" s="39"/>
      <c r="VZU385" s="39"/>
      <c r="VZV385" s="39"/>
      <c r="VZW385" s="39"/>
      <c r="VZX385" s="39"/>
      <c r="VZY385" s="39"/>
      <c r="VZZ385" s="39"/>
      <c r="WAA385" s="39"/>
      <c r="WAB385" s="39"/>
      <c r="WAC385" s="39"/>
      <c r="WAD385" s="39"/>
      <c r="WAE385" s="39"/>
      <c r="WAF385" s="39"/>
      <c r="WAG385" s="39"/>
      <c r="WAH385" s="39"/>
      <c r="WAI385" s="39"/>
      <c r="WAJ385" s="39"/>
      <c r="WAK385" s="39"/>
      <c r="WAL385" s="39"/>
      <c r="WAM385" s="39"/>
      <c r="WAN385" s="39"/>
      <c r="WAO385" s="39"/>
      <c r="WAP385" s="39"/>
      <c r="WAQ385" s="39"/>
      <c r="WAR385" s="39"/>
      <c r="WAS385" s="39"/>
      <c r="WAT385" s="39"/>
      <c r="WAU385" s="39"/>
      <c r="WAV385" s="39"/>
      <c r="WAW385" s="39"/>
      <c r="WAX385" s="39"/>
      <c r="WAY385" s="39"/>
      <c r="WAZ385" s="39"/>
      <c r="WBA385" s="39"/>
      <c r="WBB385" s="39"/>
      <c r="WBC385" s="39"/>
      <c r="WBD385" s="39"/>
      <c r="WBE385" s="39"/>
      <c r="WBF385" s="39"/>
      <c r="WBG385" s="39"/>
      <c r="WBH385" s="39"/>
      <c r="WBI385" s="39"/>
      <c r="WBJ385" s="39"/>
      <c r="WBK385" s="39"/>
      <c r="WBL385" s="39"/>
      <c r="WBM385" s="39"/>
      <c r="WBN385" s="39"/>
      <c r="WBO385" s="39"/>
      <c r="WBP385" s="39"/>
      <c r="WBQ385" s="39"/>
      <c r="WBR385" s="39"/>
      <c r="WBS385" s="39"/>
      <c r="WBT385" s="39"/>
      <c r="WBU385" s="39"/>
      <c r="WBV385" s="39"/>
      <c r="WBW385" s="39"/>
      <c r="WBX385" s="39"/>
      <c r="WBY385" s="39"/>
      <c r="WBZ385" s="39"/>
      <c r="WCA385" s="39"/>
      <c r="WCB385" s="39"/>
      <c r="WCC385" s="39"/>
      <c r="WCD385" s="39"/>
      <c r="WCE385" s="39"/>
      <c r="WCF385" s="39"/>
      <c r="WCG385" s="39"/>
      <c r="WCH385" s="39"/>
      <c r="WCI385" s="39"/>
      <c r="WCJ385" s="39"/>
      <c r="WCK385" s="39"/>
      <c r="WCL385" s="39"/>
      <c r="WCM385" s="39"/>
      <c r="WCN385" s="39"/>
      <c r="WCO385" s="39"/>
      <c r="WCP385" s="39"/>
      <c r="WCQ385" s="39"/>
      <c r="WCR385" s="39"/>
      <c r="WCS385" s="39"/>
      <c r="WCT385" s="39"/>
      <c r="WCU385" s="39"/>
      <c r="WCV385" s="39"/>
      <c r="WCW385" s="39"/>
      <c r="WCX385" s="39"/>
      <c r="WCY385" s="39"/>
      <c r="WCZ385" s="39"/>
      <c r="WDA385" s="39"/>
      <c r="WDB385" s="39"/>
      <c r="WDC385" s="39"/>
      <c r="WDD385" s="39"/>
      <c r="WDE385" s="39"/>
      <c r="WDF385" s="39"/>
      <c r="WDG385" s="39"/>
      <c r="WDH385" s="39"/>
      <c r="WDI385" s="39"/>
      <c r="WDJ385" s="39"/>
      <c r="WDK385" s="39"/>
      <c r="WDL385" s="39"/>
      <c r="WDM385" s="39"/>
      <c r="WDN385" s="39"/>
      <c r="WDO385" s="39"/>
      <c r="WDP385" s="39"/>
      <c r="WDQ385" s="39"/>
      <c r="WDR385" s="39"/>
      <c r="WDS385" s="39"/>
      <c r="WDT385" s="39"/>
      <c r="WDU385" s="39"/>
      <c r="WDV385" s="39"/>
      <c r="WDW385" s="39"/>
      <c r="WDX385" s="39"/>
      <c r="WDY385" s="39"/>
      <c r="WDZ385" s="39"/>
      <c r="WEA385" s="39"/>
      <c r="WEB385" s="39"/>
      <c r="WEC385" s="39"/>
      <c r="WED385" s="39"/>
      <c r="WEE385" s="39"/>
      <c r="WEF385" s="39"/>
      <c r="WEG385" s="39"/>
      <c r="WEH385" s="39"/>
      <c r="WEI385" s="39"/>
      <c r="WEJ385" s="39"/>
      <c r="WEK385" s="39"/>
      <c r="WEL385" s="39"/>
      <c r="WEM385" s="39"/>
      <c r="WEN385" s="39"/>
      <c r="WEO385" s="39"/>
      <c r="WEP385" s="39"/>
      <c r="WEQ385" s="39"/>
      <c r="WER385" s="39"/>
      <c r="WES385" s="39"/>
      <c r="WET385" s="39"/>
      <c r="WEU385" s="39"/>
      <c r="WEV385" s="39"/>
      <c r="WEW385" s="39"/>
      <c r="WEX385" s="39"/>
      <c r="WEY385" s="39"/>
      <c r="WEZ385" s="39"/>
      <c r="WFA385" s="39"/>
      <c r="WFB385" s="39"/>
      <c r="WFC385" s="39"/>
      <c r="WFD385" s="39"/>
      <c r="WFE385" s="39"/>
      <c r="WFF385" s="39"/>
      <c r="WFG385" s="39"/>
      <c r="WFH385" s="39"/>
      <c r="WFI385" s="39"/>
      <c r="WFJ385" s="39"/>
      <c r="WFK385" s="39"/>
      <c r="WFL385" s="39"/>
      <c r="WFM385" s="39"/>
      <c r="WFN385" s="39"/>
      <c r="WFO385" s="39"/>
      <c r="WFP385" s="39"/>
      <c r="WFQ385" s="39"/>
      <c r="WFR385" s="39"/>
      <c r="WFS385" s="39"/>
      <c r="WFT385" s="39"/>
      <c r="WFU385" s="39"/>
      <c r="WFV385" s="39"/>
      <c r="WFW385" s="39"/>
      <c r="WFX385" s="39"/>
      <c r="WFY385" s="39"/>
      <c r="WFZ385" s="39"/>
      <c r="WGA385" s="39"/>
      <c r="WGB385" s="39"/>
      <c r="WGC385" s="39"/>
      <c r="WGD385" s="39"/>
      <c r="WGE385" s="39"/>
      <c r="WGF385" s="39"/>
      <c r="WGG385" s="39"/>
      <c r="WGH385" s="39"/>
      <c r="WGI385" s="39"/>
      <c r="WGJ385" s="39"/>
      <c r="WGK385" s="39"/>
      <c r="WGL385" s="39"/>
      <c r="WGM385" s="39"/>
      <c r="WGN385" s="39"/>
      <c r="WGO385" s="39"/>
      <c r="WGP385" s="39"/>
      <c r="WGQ385" s="39"/>
      <c r="WGR385" s="39"/>
      <c r="WGS385" s="39"/>
      <c r="WGT385" s="39"/>
      <c r="WGU385" s="39"/>
      <c r="WGV385" s="39"/>
      <c r="WGW385" s="39"/>
      <c r="WGX385" s="39"/>
      <c r="WGY385" s="39"/>
      <c r="WGZ385" s="39"/>
      <c r="WHA385" s="39"/>
      <c r="WHB385" s="39"/>
      <c r="WHC385" s="39"/>
      <c r="WHD385" s="39"/>
      <c r="WHE385" s="39"/>
      <c r="WHF385" s="39"/>
      <c r="WHG385" s="39"/>
      <c r="WHH385" s="39"/>
      <c r="WHI385" s="39"/>
      <c r="WHJ385" s="39"/>
      <c r="WHK385" s="39"/>
      <c r="WHL385" s="39"/>
      <c r="WHM385" s="39"/>
      <c r="WHN385" s="39"/>
      <c r="WHO385" s="39"/>
      <c r="WHP385" s="39"/>
      <c r="WHQ385" s="39"/>
      <c r="WHR385" s="39"/>
      <c r="WHS385" s="39"/>
      <c r="WHT385" s="39"/>
      <c r="WHU385" s="39"/>
      <c r="WHV385" s="39"/>
      <c r="WHW385" s="39"/>
      <c r="WHX385" s="39"/>
      <c r="WHY385" s="39"/>
      <c r="WHZ385" s="39"/>
      <c r="WIA385" s="39"/>
      <c r="WIB385" s="39"/>
      <c r="WIC385" s="39"/>
      <c r="WID385" s="39"/>
      <c r="WIE385" s="39"/>
      <c r="WIF385" s="39"/>
      <c r="WIG385" s="39"/>
      <c r="WIH385" s="39"/>
      <c r="WII385" s="39"/>
      <c r="WIJ385" s="39"/>
      <c r="WIK385" s="39"/>
      <c r="WIL385" s="39"/>
      <c r="WIM385" s="39"/>
      <c r="WIN385" s="39"/>
      <c r="WIO385" s="39"/>
      <c r="WIP385" s="39"/>
      <c r="WIQ385" s="39"/>
      <c r="WIR385" s="39"/>
      <c r="WIS385" s="39"/>
      <c r="WIT385" s="39"/>
      <c r="WIU385" s="39"/>
      <c r="WIV385" s="39"/>
      <c r="WIW385" s="39"/>
      <c r="WIX385" s="39"/>
      <c r="WIY385" s="39"/>
      <c r="WIZ385" s="39"/>
      <c r="WJA385" s="39"/>
      <c r="WJB385" s="39"/>
      <c r="WJC385" s="39"/>
      <c r="WJD385" s="39"/>
      <c r="WJE385" s="39"/>
      <c r="WJF385" s="39"/>
      <c r="WJG385" s="39"/>
      <c r="WJH385" s="39"/>
      <c r="WJI385" s="39"/>
      <c r="WJJ385" s="39"/>
      <c r="WJK385" s="39"/>
      <c r="WJL385" s="39"/>
      <c r="WJM385" s="39"/>
      <c r="WJN385" s="39"/>
      <c r="WJO385" s="39"/>
      <c r="WJP385" s="39"/>
      <c r="WJQ385" s="39"/>
      <c r="WJR385" s="39"/>
      <c r="WJS385" s="39"/>
      <c r="WJT385" s="39"/>
      <c r="WJU385" s="39"/>
      <c r="WJV385" s="39"/>
      <c r="WJW385" s="39"/>
      <c r="WJX385" s="39"/>
      <c r="WJY385" s="39"/>
      <c r="WJZ385" s="39"/>
      <c r="WKA385" s="39"/>
      <c r="WKB385" s="39"/>
      <c r="WKC385" s="39"/>
      <c r="WKD385" s="39"/>
      <c r="WKE385" s="39"/>
      <c r="WKF385" s="39"/>
      <c r="WKG385" s="39"/>
      <c r="WKH385" s="39"/>
      <c r="WKI385" s="39"/>
      <c r="WKJ385" s="39"/>
      <c r="WKK385" s="39"/>
      <c r="WKL385" s="39"/>
      <c r="WKM385" s="39"/>
      <c r="WKN385" s="39"/>
      <c r="WKO385" s="39"/>
      <c r="WKP385" s="39"/>
      <c r="WKQ385" s="39"/>
      <c r="WKR385" s="39"/>
      <c r="WKS385" s="39"/>
      <c r="WKT385" s="39"/>
      <c r="WKU385" s="39"/>
      <c r="WKV385" s="39"/>
      <c r="WKW385" s="39"/>
      <c r="WKX385" s="39"/>
      <c r="WKY385" s="39"/>
      <c r="WKZ385" s="39"/>
      <c r="WLA385" s="39"/>
      <c r="WLB385" s="39"/>
      <c r="WLC385" s="39"/>
      <c r="WLD385" s="39"/>
      <c r="WLE385" s="39"/>
      <c r="WLF385" s="39"/>
      <c r="WLG385" s="39"/>
      <c r="WLH385" s="39"/>
      <c r="WLI385" s="39"/>
      <c r="WLJ385" s="39"/>
      <c r="WLK385" s="39"/>
      <c r="WLL385" s="39"/>
      <c r="WLM385" s="39"/>
      <c r="WLN385" s="39"/>
      <c r="WLO385" s="39"/>
      <c r="WLP385" s="39"/>
      <c r="WLQ385" s="39"/>
      <c r="WLR385" s="39"/>
      <c r="WLS385" s="39"/>
      <c r="WLT385" s="39"/>
      <c r="WLU385" s="39"/>
      <c r="WLV385" s="39"/>
      <c r="WLW385" s="39"/>
      <c r="WLX385" s="39"/>
      <c r="WLY385" s="39"/>
      <c r="WLZ385" s="39"/>
      <c r="WMA385" s="39"/>
      <c r="WMB385" s="39"/>
      <c r="WMC385" s="39"/>
      <c r="WMD385" s="39"/>
      <c r="WME385" s="39"/>
      <c r="WMF385" s="39"/>
      <c r="WMG385" s="39"/>
      <c r="WMH385" s="39"/>
      <c r="WMI385" s="39"/>
      <c r="WMJ385" s="39"/>
      <c r="WMK385" s="39"/>
      <c r="WML385" s="39"/>
      <c r="WMM385" s="39"/>
      <c r="WMN385" s="39"/>
      <c r="WMO385" s="39"/>
      <c r="WMP385" s="39"/>
      <c r="WMQ385" s="39"/>
      <c r="WMR385" s="39"/>
      <c r="WMS385" s="39"/>
      <c r="WMT385" s="39"/>
      <c r="WMU385" s="39"/>
      <c r="WMV385" s="39"/>
      <c r="WMW385" s="39"/>
      <c r="WMX385" s="39"/>
      <c r="WMY385" s="39"/>
      <c r="WMZ385" s="39"/>
      <c r="WNA385" s="39"/>
      <c r="WNB385" s="39"/>
      <c r="WNC385" s="39"/>
      <c r="WND385" s="39"/>
      <c r="WNE385" s="39"/>
      <c r="WNF385" s="39"/>
      <c r="WNG385" s="39"/>
      <c r="WNH385" s="39"/>
      <c r="WNI385" s="39"/>
      <c r="WNJ385" s="39"/>
      <c r="WNK385" s="39"/>
      <c r="WNL385" s="39"/>
      <c r="WNM385" s="39"/>
      <c r="WNN385" s="39"/>
      <c r="WNO385" s="39"/>
      <c r="WNP385" s="39"/>
      <c r="WNQ385" s="39"/>
      <c r="WNR385" s="39"/>
      <c r="WNS385" s="39"/>
      <c r="WNT385" s="39"/>
      <c r="WNU385" s="39"/>
      <c r="WNV385" s="39"/>
      <c r="WNW385" s="39"/>
      <c r="WNX385" s="39"/>
      <c r="WNY385" s="39"/>
      <c r="WNZ385" s="39"/>
      <c r="WOA385" s="39"/>
      <c r="WOB385" s="39"/>
      <c r="WOC385" s="39"/>
      <c r="WOD385" s="39"/>
      <c r="WOE385" s="39"/>
      <c r="WOF385" s="39"/>
      <c r="WOG385" s="39"/>
      <c r="WOH385" s="39"/>
      <c r="WOI385" s="39"/>
      <c r="WOJ385" s="39"/>
      <c r="WOK385" s="39"/>
      <c r="WOL385" s="39"/>
      <c r="WOM385" s="39"/>
      <c r="WON385" s="39"/>
      <c r="WOO385" s="39"/>
      <c r="WOP385" s="39"/>
      <c r="WOQ385" s="39"/>
      <c r="WOR385" s="39"/>
      <c r="WOS385" s="39"/>
      <c r="WOT385" s="39"/>
      <c r="WOU385" s="39"/>
      <c r="WOV385" s="39"/>
      <c r="WOW385" s="39"/>
      <c r="WOX385" s="39"/>
      <c r="WOY385" s="39"/>
      <c r="WOZ385" s="39"/>
      <c r="WPA385" s="39"/>
      <c r="WPB385" s="39"/>
      <c r="WPC385" s="39"/>
      <c r="WPD385" s="39"/>
      <c r="WPE385" s="39"/>
      <c r="WPF385" s="39"/>
      <c r="WPG385" s="39"/>
      <c r="WPH385" s="39"/>
      <c r="WPI385" s="39"/>
      <c r="WPJ385" s="39"/>
      <c r="WPK385" s="39"/>
      <c r="WPL385" s="39"/>
      <c r="WPM385" s="39"/>
      <c r="WPN385" s="39"/>
      <c r="WPO385" s="39"/>
      <c r="WPP385" s="39"/>
      <c r="WPQ385" s="39"/>
      <c r="WPR385" s="39"/>
      <c r="WPS385" s="39"/>
      <c r="WPT385" s="39"/>
      <c r="WPU385" s="39"/>
      <c r="WPV385" s="39"/>
      <c r="WPW385" s="39"/>
      <c r="WPX385" s="39"/>
      <c r="WPY385" s="39"/>
      <c r="WPZ385" s="39"/>
      <c r="WQA385" s="39"/>
      <c r="WQB385" s="39"/>
      <c r="WQC385" s="39"/>
      <c r="WQD385" s="39"/>
      <c r="WQE385" s="39"/>
      <c r="WQF385" s="39"/>
      <c r="WQG385" s="39"/>
      <c r="WQH385" s="39"/>
      <c r="WQI385" s="39"/>
      <c r="WQJ385" s="39"/>
      <c r="WQK385" s="39"/>
      <c r="WQL385" s="39"/>
      <c r="WQM385" s="39"/>
      <c r="WQN385" s="39"/>
      <c r="WQO385" s="39"/>
      <c r="WQP385" s="39"/>
      <c r="WQQ385" s="39"/>
      <c r="WQR385" s="39"/>
      <c r="WQS385" s="39"/>
      <c r="WQT385" s="39"/>
      <c r="WQU385" s="39"/>
      <c r="WQV385" s="39"/>
      <c r="WQW385" s="39"/>
      <c r="WQX385" s="39"/>
      <c r="WQY385" s="39"/>
      <c r="WQZ385" s="39"/>
      <c r="WRA385" s="39"/>
      <c r="WRB385" s="39"/>
      <c r="WRC385" s="39"/>
      <c r="WRD385" s="39"/>
      <c r="WRE385" s="39"/>
      <c r="WRF385" s="39"/>
      <c r="WRG385" s="39"/>
      <c r="WRH385" s="39"/>
      <c r="WRI385" s="39"/>
      <c r="WRJ385" s="39"/>
      <c r="WRK385" s="39"/>
      <c r="WRL385" s="39"/>
      <c r="WRM385" s="39"/>
      <c r="WRN385" s="39"/>
      <c r="WRO385" s="39"/>
      <c r="WRP385" s="39"/>
      <c r="WRQ385" s="39"/>
      <c r="WRR385" s="39"/>
      <c r="WRS385" s="39"/>
      <c r="WRT385" s="39"/>
      <c r="WRU385" s="39"/>
      <c r="WRV385" s="39"/>
      <c r="WRW385" s="39"/>
      <c r="WRX385" s="39"/>
      <c r="WRY385" s="39"/>
      <c r="WRZ385" s="39"/>
      <c r="WSA385" s="39"/>
      <c r="WSB385" s="39"/>
      <c r="WSC385" s="39"/>
      <c r="WSD385" s="39"/>
      <c r="WSE385" s="39"/>
      <c r="WSF385" s="39"/>
      <c r="WSG385" s="39"/>
      <c r="WSH385" s="39"/>
      <c r="WSI385" s="39"/>
      <c r="WSJ385" s="39"/>
      <c r="WSK385" s="39"/>
      <c r="WSL385" s="39"/>
      <c r="WSM385" s="39"/>
      <c r="WSN385" s="39"/>
      <c r="WSO385" s="39"/>
      <c r="WSP385" s="39"/>
      <c r="WSQ385" s="39"/>
      <c r="WSR385" s="39"/>
      <c r="WSS385" s="39"/>
      <c r="WST385" s="39"/>
      <c r="WSU385" s="39"/>
      <c r="WSV385" s="39"/>
      <c r="WSW385" s="39"/>
      <c r="WSX385" s="39"/>
      <c r="WSY385" s="39"/>
      <c r="WSZ385" s="39"/>
      <c r="WTA385" s="39"/>
      <c r="WTB385" s="39"/>
      <c r="WTC385" s="39"/>
      <c r="WTD385" s="39"/>
      <c r="WTE385" s="39"/>
      <c r="WTF385" s="39"/>
      <c r="WTG385" s="39"/>
      <c r="WTH385" s="39"/>
      <c r="WTI385" s="39"/>
      <c r="WTJ385" s="39"/>
      <c r="WTK385" s="39"/>
      <c r="WTL385" s="39"/>
      <c r="WTM385" s="39"/>
      <c r="WTN385" s="39"/>
      <c r="WTO385" s="39"/>
      <c r="WTP385" s="39"/>
      <c r="WTQ385" s="39"/>
      <c r="WTR385" s="39"/>
      <c r="WTS385" s="39"/>
      <c r="WTT385" s="39"/>
      <c r="WTU385" s="39"/>
      <c r="WTV385" s="39"/>
      <c r="WTW385" s="39"/>
      <c r="WTX385" s="39"/>
      <c r="WTY385" s="39"/>
      <c r="WTZ385" s="39"/>
      <c r="WUA385" s="39"/>
      <c r="WUB385" s="39"/>
      <c r="WUC385" s="39"/>
      <c r="WUD385" s="39"/>
      <c r="WUE385" s="39"/>
      <c r="WUF385" s="39"/>
      <c r="WUG385" s="39"/>
      <c r="WUH385" s="39"/>
      <c r="WUI385" s="39"/>
      <c r="WUJ385" s="39"/>
      <c r="WUK385" s="39"/>
      <c r="WUL385" s="39"/>
      <c r="WUM385" s="39"/>
      <c r="WUN385" s="39"/>
      <c r="WUO385" s="39"/>
      <c r="WUP385" s="39"/>
      <c r="WUQ385" s="39"/>
      <c r="WUR385" s="39"/>
      <c r="WUS385" s="39"/>
      <c r="WUT385" s="39"/>
      <c r="WUU385" s="39"/>
      <c r="WUV385" s="39"/>
      <c r="WUW385" s="39"/>
      <c r="WUX385" s="39"/>
      <c r="WUY385" s="39"/>
      <c r="WUZ385" s="39"/>
      <c r="WVA385" s="39"/>
      <c r="WVB385" s="39"/>
      <c r="WVC385" s="39"/>
      <c r="WVD385" s="39"/>
      <c r="WVE385" s="39"/>
      <c r="WVF385" s="39"/>
      <c r="WVG385" s="39"/>
      <c r="WVH385" s="39"/>
      <c r="WVI385" s="39"/>
      <c r="WVJ385" s="39"/>
      <c r="WVK385" s="39"/>
      <c r="WVL385" s="39"/>
      <c r="WVM385" s="39"/>
      <c r="WVN385" s="39"/>
      <c r="WVO385" s="39"/>
      <c r="WVP385" s="39"/>
      <c r="WVQ385" s="39"/>
      <c r="WVR385" s="39"/>
      <c r="WVS385" s="39"/>
      <c r="WVT385" s="39"/>
      <c r="WVU385" s="39"/>
      <c r="WVV385" s="39"/>
      <c r="WVW385" s="39"/>
      <c r="WVX385" s="39"/>
      <c r="WVY385" s="39"/>
      <c r="WVZ385" s="39"/>
      <c r="WWA385" s="39"/>
      <c r="WWB385" s="39"/>
      <c r="WWC385" s="39"/>
      <c r="WWD385" s="39"/>
      <c r="WWE385" s="39"/>
      <c r="WWF385" s="39"/>
      <c r="WWG385" s="39"/>
      <c r="WWH385" s="39"/>
      <c r="WWI385" s="39"/>
      <c r="WWJ385" s="39"/>
      <c r="WWK385" s="39"/>
      <c r="WWL385" s="39"/>
      <c r="WWM385" s="39"/>
      <c r="WWN385" s="39"/>
      <c r="WWO385" s="39"/>
      <c r="WWP385" s="39"/>
      <c r="WWQ385" s="39"/>
      <c r="WWR385" s="39"/>
      <c r="WWS385" s="39"/>
      <c r="WWT385" s="39"/>
      <c r="WWU385" s="39"/>
      <c r="WWV385" s="39"/>
      <c r="WWW385" s="39"/>
      <c r="WWX385" s="39"/>
      <c r="WWY385" s="39"/>
      <c r="WWZ385" s="39"/>
      <c r="WXA385" s="39"/>
      <c r="WXB385" s="39"/>
      <c r="WXC385" s="39"/>
      <c r="WXD385" s="39"/>
      <c r="WXE385" s="39"/>
      <c r="WXF385" s="39"/>
      <c r="WXG385" s="39"/>
      <c r="WXH385" s="39"/>
      <c r="WXI385" s="39"/>
      <c r="WXJ385" s="39"/>
      <c r="WXK385" s="39"/>
      <c r="WXL385" s="39"/>
      <c r="WXM385" s="39"/>
      <c r="WXN385" s="39"/>
      <c r="WXO385" s="39"/>
      <c r="WXP385" s="39"/>
      <c r="WXQ385" s="39"/>
      <c r="WXR385" s="39"/>
      <c r="WXS385" s="39"/>
      <c r="WXT385" s="39"/>
      <c r="WXU385" s="39"/>
      <c r="WXV385" s="39"/>
      <c r="WXW385" s="39"/>
      <c r="WXX385" s="39"/>
      <c r="WXY385" s="39"/>
      <c r="WXZ385" s="39"/>
      <c r="WYA385" s="39"/>
      <c r="WYB385" s="39"/>
      <c r="WYC385" s="39"/>
      <c r="WYD385" s="39"/>
      <c r="WYE385" s="39"/>
      <c r="WYF385" s="39"/>
      <c r="WYG385" s="39"/>
      <c r="WYH385" s="39"/>
      <c r="WYI385" s="39"/>
      <c r="WYJ385" s="39"/>
      <c r="WYK385" s="39"/>
      <c r="WYL385" s="39"/>
      <c r="WYM385" s="39"/>
      <c r="WYN385" s="39"/>
      <c r="WYO385" s="39"/>
      <c r="WYP385" s="39"/>
      <c r="WYQ385" s="39"/>
      <c r="WYR385" s="39"/>
      <c r="WYS385" s="39"/>
      <c r="WYT385" s="39"/>
      <c r="WYU385" s="39"/>
      <c r="WYV385" s="39"/>
      <c r="WYW385" s="39"/>
      <c r="WYX385" s="39"/>
      <c r="WYY385" s="39"/>
      <c r="WYZ385" s="39"/>
      <c r="WZA385" s="39"/>
      <c r="WZB385" s="39"/>
      <c r="WZC385" s="39"/>
      <c r="WZD385" s="39"/>
      <c r="WZE385" s="39"/>
      <c r="WZF385" s="39"/>
      <c r="WZG385" s="39"/>
      <c r="WZH385" s="39"/>
      <c r="WZI385" s="39"/>
      <c r="WZJ385" s="39"/>
      <c r="WZK385" s="39"/>
      <c r="WZL385" s="39"/>
      <c r="WZM385" s="39"/>
      <c r="WZN385" s="39"/>
      <c r="WZO385" s="39"/>
      <c r="WZP385" s="39"/>
      <c r="WZQ385" s="39"/>
      <c r="WZR385" s="39"/>
      <c r="WZS385" s="39"/>
      <c r="WZT385" s="39"/>
      <c r="WZU385" s="39"/>
      <c r="WZV385" s="39"/>
      <c r="WZW385" s="39"/>
      <c r="WZX385" s="39"/>
      <c r="WZY385" s="39"/>
      <c r="WZZ385" s="39"/>
      <c r="XAA385" s="39"/>
      <c r="XAB385" s="39"/>
      <c r="XAC385" s="39"/>
      <c r="XAD385" s="39"/>
      <c r="XAE385" s="39"/>
      <c r="XAF385" s="39"/>
      <c r="XAG385" s="39"/>
      <c r="XAH385" s="39"/>
      <c r="XAI385" s="39"/>
      <c r="XAJ385" s="39"/>
      <c r="XAK385" s="39"/>
      <c r="XAL385" s="39"/>
      <c r="XAM385" s="39"/>
      <c r="XAN385" s="39"/>
      <c r="XAO385" s="39"/>
      <c r="XAP385" s="39"/>
      <c r="XAQ385" s="39"/>
      <c r="XAR385" s="39"/>
      <c r="XAS385" s="39"/>
      <c r="XAT385" s="39"/>
      <c r="XAU385" s="39"/>
      <c r="XAV385" s="39"/>
      <c r="XAW385" s="39"/>
      <c r="XAX385" s="39"/>
      <c r="XAY385" s="39"/>
      <c r="XAZ385" s="39"/>
      <c r="XBA385" s="39"/>
      <c r="XBB385" s="39"/>
      <c r="XBC385" s="39"/>
      <c r="XBD385" s="39"/>
      <c r="XBE385" s="39"/>
      <c r="XBF385" s="39"/>
      <c r="XBG385" s="39"/>
      <c r="XBH385" s="39"/>
      <c r="XBI385" s="39"/>
      <c r="XBJ385" s="39"/>
      <c r="XBK385" s="39"/>
      <c r="XBL385" s="39"/>
      <c r="XBM385" s="39"/>
      <c r="XBN385" s="39"/>
      <c r="XBO385" s="39"/>
      <c r="XBP385" s="39"/>
      <c r="XBQ385" s="39"/>
      <c r="XBR385" s="39"/>
      <c r="XBS385" s="39"/>
      <c r="XBT385" s="39"/>
      <c r="XBU385" s="39"/>
      <c r="XBV385" s="39"/>
      <c r="XBW385" s="39"/>
      <c r="XBX385" s="39"/>
      <c r="XBY385" s="39"/>
      <c r="XBZ385" s="39"/>
      <c r="XCA385" s="39"/>
      <c r="XCB385" s="39"/>
      <c r="XCC385" s="39"/>
      <c r="XCD385" s="39"/>
      <c r="XCE385" s="39"/>
      <c r="XCF385" s="39"/>
      <c r="XCG385" s="39"/>
      <c r="XCH385" s="39"/>
      <c r="XCI385" s="39"/>
      <c r="XCJ385" s="39"/>
      <c r="XCK385" s="39"/>
      <c r="XCL385" s="39"/>
      <c r="XCM385" s="39"/>
      <c r="XCN385" s="39"/>
      <c r="XCO385" s="39"/>
      <c r="XCP385" s="39"/>
      <c r="XCQ385" s="39"/>
      <c r="XCR385" s="39"/>
      <c r="XCS385" s="39"/>
      <c r="XCT385" s="39"/>
      <c r="XCU385" s="39"/>
      <c r="XCV385" s="39"/>
      <c r="XCW385" s="39"/>
      <c r="XCX385" s="39"/>
      <c r="XCY385" s="39"/>
      <c r="XCZ385" s="39"/>
      <c r="XDA385" s="39"/>
      <c r="XDB385" s="39"/>
      <c r="XDC385" s="39"/>
      <c r="XDD385" s="39"/>
      <c r="XDE385" s="39"/>
      <c r="XDF385" s="39"/>
      <c r="XDG385" s="39"/>
      <c r="XDH385" s="39"/>
      <c r="XDI385" s="39"/>
      <c r="XDJ385" s="39"/>
      <c r="XDK385" s="39"/>
      <c r="XDL385" s="39"/>
      <c r="XDM385" s="39"/>
      <c r="XDN385" s="39"/>
      <c r="XDO385" s="39"/>
      <c r="XDP385" s="39"/>
      <c r="XDQ385" s="39"/>
      <c r="XDR385" s="39"/>
      <c r="XDS385" s="39"/>
      <c r="XDT385" s="39"/>
      <c r="XDU385" s="39"/>
      <c r="XDV385" s="39"/>
      <c r="XDW385" s="39"/>
      <c r="XDX385" s="39"/>
      <c r="XDY385" s="39"/>
      <c r="XDZ385" s="39"/>
      <c r="XEA385" s="39"/>
      <c r="XEB385" s="39"/>
      <c r="XEC385" s="39"/>
      <c r="XED385" s="39"/>
      <c r="XEE385" s="39"/>
      <c r="XEF385" s="39"/>
    </row>
    <row r="386" spans="1:16360" s="34" customFormat="1" ht="63" x14ac:dyDescent="0.15">
      <c r="A386" s="92"/>
      <c r="B386" s="67">
        <v>80111600</v>
      </c>
      <c r="C386" s="46" t="s">
        <v>329</v>
      </c>
      <c r="D386" s="47">
        <v>7</v>
      </c>
      <c r="E386" s="47">
        <v>7</v>
      </c>
      <c r="F386" s="47">
        <v>9</v>
      </c>
      <c r="G386" s="47">
        <v>1</v>
      </c>
      <c r="H386" s="7" t="s">
        <v>79</v>
      </c>
      <c r="I386" s="47">
        <v>0</v>
      </c>
      <c r="J386" s="27">
        <f>5200000*F386</f>
        <v>46800000</v>
      </c>
      <c r="K386" s="18">
        <f t="shared" si="18"/>
        <v>46800000</v>
      </c>
      <c r="L386" s="48">
        <v>0</v>
      </c>
      <c r="M386" s="48">
        <v>0</v>
      </c>
      <c r="N386" s="49" t="s">
        <v>19</v>
      </c>
      <c r="O386" s="12" t="s">
        <v>20</v>
      </c>
      <c r="P386" s="50" t="s">
        <v>103</v>
      </c>
      <c r="Q386" s="48">
        <v>3822500</v>
      </c>
      <c r="R386" s="62" t="s">
        <v>309</v>
      </c>
      <c r="S386" s="93"/>
    </row>
    <row r="387" spans="1:16360" s="34" customFormat="1" ht="31.5" x14ac:dyDescent="0.15">
      <c r="A387" s="92"/>
      <c r="B387" s="67">
        <v>80111600</v>
      </c>
      <c r="C387" s="46" t="s">
        <v>330</v>
      </c>
      <c r="D387" s="47">
        <v>1</v>
      </c>
      <c r="E387" s="47">
        <v>1</v>
      </c>
      <c r="F387" s="47">
        <v>11</v>
      </c>
      <c r="G387" s="47">
        <v>1</v>
      </c>
      <c r="H387" s="7" t="s">
        <v>79</v>
      </c>
      <c r="I387" s="47">
        <v>0</v>
      </c>
      <c r="J387" s="27">
        <f>2200000*F387</f>
        <v>24200000</v>
      </c>
      <c r="K387" s="18">
        <f t="shared" si="18"/>
        <v>24200000</v>
      </c>
      <c r="L387" s="48">
        <v>0</v>
      </c>
      <c r="M387" s="48">
        <v>0</v>
      </c>
      <c r="N387" s="49" t="s">
        <v>19</v>
      </c>
      <c r="O387" s="12" t="s">
        <v>20</v>
      </c>
      <c r="P387" s="50" t="s">
        <v>103</v>
      </c>
      <c r="Q387" s="48">
        <v>3822500</v>
      </c>
      <c r="R387" s="62" t="s">
        <v>309</v>
      </c>
      <c r="S387" s="93"/>
    </row>
    <row r="388" spans="1:16360" s="34" customFormat="1" ht="84" x14ac:dyDescent="0.15">
      <c r="A388" s="92"/>
      <c r="B388" s="67">
        <v>80111600</v>
      </c>
      <c r="C388" s="46" t="s">
        <v>331</v>
      </c>
      <c r="D388" s="47">
        <v>7</v>
      </c>
      <c r="E388" s="47">
        <v>7</v>
      </c>
      <c r="F388" s="47">
        <v>6</v>
      </c>
      <c r="G388" s="47">
        <v>1</v>
      </c>
      <c r="H388" s="7" t="s">
        <v>79</v>
      </c>
      <c r="I388" s="47">
        <v>0</v>
      </c>
      <c r="J388" s="27">
        <f>5800000*F388</f>
        <v>34800000</v>
      </c>
      <c r="K388" s="18">
        <f t="shared" si="18"/>
        <v>34800000</v>
      </c>
      <c r="L388" s="48">
        <v>0</v>
      </c>
      <c r="M388" s="48">
        <v>0</v>
      </c>
      <c r="N388" s="49" t="s">
        <v>19</v>
      </c>
      <c r="O388" s="12" t="s">
        <v>20</v>
      </c>
      <c r="P388" s="50" t="s">
        <v>103</v>
      </c>
      <c r="Q388" s="48">
        <v>3822500</v>
      </c>
      <c r="R388" s="62" t="s">
        <v>309</v>
      </c>
      <c r="S388" s="93"/>
    </row>
    <row r="389" spans="1:16360" s="34" customFormat="1" ht="42" x14ac:dyDescent="0.15">
      <c r="A389" s="92"/>
      <c r="B389" s="67">
        <v>80111600</v>
      </c>
      <c r="C389" s="37" t="s">
        <v>369</v>
      </c>
      <c r="D389" s="47">
        <v>7</v>
      </c>
      <c r="E389" s="47">
        <v>7</v>
      </c>
      <c r="F389" s="47">
        <v>5</v>
      </c>
      <c r="G389" s="47">
        <v>1</v>
      </c>
      <c r="H389" s="7" t="s">
        <v>79</v>
      </c>
      <c r="I389" s="47">
        <v>0</v>
      </c>
      <c r="J389" s="27">
        <f>2200000*F389</f>
        <v>11000000</v>
      </c>
      <c r="K389" s="18">
        <f t="shared" ref="K389:K431" si="19">J389</f>
        <v>11000000</v>
      </c>
      <c r="L389" s="48">
        <v>0</v>
      </c>
      <c r="M389" s="48">
        <v>0</v>
      </c>
      <c r="N389" s="49" t="s">
        <v>19</v>
      </c>
      <c r="O389" s="12" t="s">
        <v>20</v>
      </c>
      <c r="P389" s="50" t="s">
        <v>103</v>
      </c>
      <c r="Q389" s="48">
        <v>3822500</v>
      </c>
      <c r="R389" s="62" t="s">
        <v>309</v>
      </c>
      <c r="S389" s="93"/>
    </row>
    <row r="390" spans="1:16360" s="34" customFormat="1" ht="84" x14ac:dyDescent="0.15">
      <c r="A390" s="92"/>
      <c r="B390" s="67">
        <v>80111600</v>
      </c>
      <c r="C390" s="46" t="s">
        <v>332</v>
      </c>
      <c r="D390" s="47">
        <v>1</v>
      </c>
      <c r="E390" s="47">
        <v>1</v>
      </c>
      <c r="F390" s="47">
        <v>12</v>
      </c>
      <c r="G390" s="47">
        <v>1</v>
      </c>
      <c r="H390" s="7" t="s">
        <v>79</v>
      </c>
      <c r="I390" s="47">
        <v>0</v>
      </c>
      <c r="J390" s="27">
        <f>4200000*F390</f>
        <v>50400000</v>
      </c>
      <c r="K390" s="18">
        <f t="shared" si="19"/>
        <v>50400000</v>
      </c>
      <c r="L390" s="48">
        <v>0</v>
      </c>
      <c r="M390" s="48">
        <v>0</v>
      </c>
      <c r="N390" s="49" t="s">
        <v>19</v>
      </c>
      <c r="O390" s="12" t="s">
        <v>20</v>
      </c>
      <c r="P390" s="50" t="s">
        <v>103</v>
      </c>
      <c r="Q390" s="48">
        <v>3822500</v>
      </c>
      <c r="R390" s="62" t="s">
        <v>309</v>
      </c>
      <c r="S390" s="93"/>
    </row>
    <row r="391" spans="1:16360" s="34" customFormat="1" ht="42" x14ac:dyDescent="0.15">
      <c r="A391" s="92"/>
      <c r="B391" s="67">
        <v>80111600</v>
      </c>
      <c r="C391" s="46" t="s">
        <v>354</v>
      </c>
      <c r="D391" s="47">
        <v>7</v>
      </c>
      <c r="E391" s="47">
        <v>7</v>
      </c>
      <c r="F391" s="47">
        <v>5</v>
      </c>
      <c r="G391" s="47">
        <v>1</v>
      </c>
      <c r="H391" s="7" t="s">
        <v>79</v>
      </c>
      <c r="I391" s="47">
        <v>0</v>
      </c>
      <c r="J391" s="27">
        <f>2200000*F391</f>
        <v>11000000</v>
      </c>
      <c r="K391" s="18">
        <f t="shared" si="19"/>
        <v>11000000</v>
      </c>
      <c r="L391" s="48">
        <v>0</v>
      </c>
      <c r="M391" s="48">
        <v>0</v>
      </c>
      <c r="N391" s="49" t="s">
        <v>19</v>
      </c>
      <c r="O391" s="12" t="s">
        <v>20</v>
      </c>
      <c r="P391" s="50" t="s">
        <v>103</v>
      </c>
      <c r="Q391" s="48">
        <v>3822500</v>
      </c>
      <c r="R391" s="62" t="s">
        <v>309</v>
      </c>
      <c r="S391" s="93"/>
    </row>
    <row r="392" spans="1:16360" s="34" customFormat="1" ht="42" x14ac:dyDescent="0.15">
      <c r="A392" s="92"/>
      <c r="B392" s="67">
        <v>80111600</v>
      </c>
      <c r="C392" s="46" t="s">
        <v>333</v>
      </c>
      <c r="D392" s="47">
        <v>7</v>
      </c>
      <c r="E392" s="47">
        <v>7</v>
      </c>
      <c r="F392" s="47">
        <v>6</v>
      </c>
      <c r="G392" s="47">
        <v>1</v>
      </c>
      <c r="H392" s="7" t="s">
        <v>79</v>
      </c>
      <c r="I392" s="47">
        <v>0</v>
      </c>
      <c r="J392" s="27">
        <f>2200000*F392</f>
        <v>13200000</v>
      </c>
      <c r="K392" s="18">
        <f t="shared" si="19"/>
        <v>13200000</v>
      </c>
      <c r="L392" s="48">
        <v>0</v>
      </c>
      <c r="M392" s="48">
        <v>0</v>
      </c>
      <c r="N392" s="49" t="s">
        <v>19</v>
      </c>
      <c r="O392" s="12" t="s">
        <v>20</v>
      </c>
      <c r="P392" s="50" t="s">
        <v>103</v>
      </c>
      <c r="Q392" s="48">
        <v>3822500</v>
      </c>
      <c r="R392" s="62" t="s">
        <v>309</v>
      </c>
      <c r="S392" s="93"/>
    </row>
    <row r="393" spans="1:16360" s="34" customFormat="1" ht="73.5" x14ac:dyDescent="0.15">
      <c r="A393" s="92"/>
      <c r="B393" s="67">
        <v>80111600</v>
      </c>
      <c r="C393" s="46" t="s">
        <v>378</v>
      </c>
      <c r="D393" s="47">
        <v>5</v>
      </c>
      <c r="E393" s="47">
        <v>5</v>
      </c>
      <c r="F393" s="47">
        <v>3</v>
      </c>
      <c r="G393" s="47">
        <v>1</v>
      </c>
      <c r="H393" s="7" t="s">
        <v>79</v>
      </c>
      <c r="I393" s="47">
        <v>0</v>
      </c>
      <c r="J393" s="27">
        <f>3700000*F393</f>
        <v>11100000</v>
      </c>
      <c r="K393" s="18">
        <f t="shared" si="19"/>
        <v>11100000</v>
      </c>
      <c r="L393" s="48">
        <v>0</v>
      </c>
      <c r="M393" s="48">
        <v>0</v>
      </c>
      <c r="N393" s="49" t="s">
        <v>19</v>
      </c>
      <c r="O393" s="12" t="s">
        <v>20</v>
      </c>
      <c r="P393" s="50" t="s">
        <v>103</v>
      </c>
      <c r="Q393" s="48">
        <v>3822500</v>
      </c>
      <c r="R393" s="62" t="s">
        <v>309</v>
      </c>
      <c r="S393" s="93"/>
    </row>
    <row r="394" spans="1:16360" s="34" customFormat="1" ht="63" x14ac:dyDescent="0.15">
      <c r="A394" s="92"/>
      <c r="B394" s="67">
        <v>80111600</v>
      </c>
      <c r="C394" s="46" t="s">
        <v>334</v>
      </c>
      <c r="D394" s="47">
        <v>8</v>
      </c>
      <c r="E394" s="47">
        <v>8</v>
      </c>
      <c r="F394" s="47">
        <v>8</v>
      </c>
      <c r="G394" s="47">
        <v>1</v>
      </c>
      <c r="H394" s="7" t="s">
        <v>79</v>
      </c>
      <c r="I394" s="47">
        <v>0</v>
      </c>
      <c r="J394" s="27">
        <f>3700000*F394</f>
        <v>29600000</v>
      </c>
      <c r="K394" s="18">
        <f t="shared" si="19"/>
        <v>29600000</v>
      </c>
      <c r="L394" s="48">
        <v>0</v>
      </c>
      <c r="M394" s="48">
        <v>0</v>
      </c>
      <c r="N394" s="49" t="s">
        <v>19</v>
      </c>
      <c r="O394" s="12" t="s">
        <v>20</v>
      </c>
      <c r="P394" s="50" t="s">
        <v>103</v>
      </c>
      <c r="Q394" s="48">
        <v>3822500</v>
      </c>
      <c r="R394" s="62" t="s">
        <v>309</v>
      </c>
      <c r="S394" s="93"/>
    </row>
    <row r="395" spans="1:16360" s="34" customFormat="1" ht="31.5" x14ac:dyDescent="0.15">
      <c r="A395" s="92"/>
      <c r="B395" s="67">
        <v>80111600</v>
      </c>
      <c r="C395" s="46" t="s">
        <v>335</v>
      </c>
      <c r="D395" s="47">
        <v>1</v>
      </c>
      <c r="E395" s="47">
        <v>1</v>
      </c>
      <c r="F395" s="47">
        <v>11</v>
      </c>
      <c r="G395" s="47">
        <v>1</v>
      </c>
      <c r="H395" s="7" t="s">
        <v>79</v>
      </c>
      <c r="I395" s="47">
        <v>0</v>
      </c>
      <c r="J395" s="27">
        <f>2200000*F395</f>
        <v>24200000</v>
      </c>
      <c r="K395" s="18">
        <f t="shared" si="19"/>
        <v>24200000</v>
      </c>
      <c r="L395" s="48">
        <v>0</v>
      </c>
      <c r="M395" s="48">
        <v>0</v>
      </c>
      <c r="N395" s="49" t="s">
        <v>19</v>
      </c>
      <c r="O395" s="12" t="s">
        <v>20</v>
      </c>
      <c r="P395" s="50" t="s">
        <v>103</v>
      </c>
      <c r="Q395" s="48">
        <v>3822500</v>
      </c>
      <c r="R395" s="62" t="s">
        <v>309</v>
      </c>
      <c r="S395" s="93"/>
    </row>
    <row r="396" spans="1:16360" s="34" customFormat="1" ht="42" x14ac:dyDescent="0.15">
      <c r="A396" s="92"/>
      <c r="B396" s="67">
        <v>80111600</v>
      </c>
      <c r="C396" s="37" t="s">
        <v>368</v>
      </c>
      <c r="D396" s="47">
        <v>7</v>
      </c>
      <c r="E396" s="47">
        <v>7</v>
      </c>
      <c r="F396" s="47">
        <v>5</v>
      </c>
      <c r="G396" s="47">
        <v>1</v>
      </c>
      <c r="H396" s="7" t="s">
        <v>79</v>
      </c>
      <c r="I396" s="47">
        <v>0</v>
      </c>
      <c r="J396" s="27">
        <f>2200000*F396</f>
        <v>11000000</v>
      </c>
      <c r="K396" s="18">
        <f t="shared" si="19"/>
        <v>11000000</v>
      </c>
      <c r="L396" s="48">
        <v>0</v>
      </c>
      <c r="M396" s="48">
        <v>0</v>
      </c>
      <c r="N396" s="49" t="s">
        <v>19</v>
      </c>
      <c r="O396" s="12" t="s">
        <v>20</v>
      </c>
      <c r="P396" s="50" t="s">
        <v>103</v>
      </c>
      <c r="Q396" s="48">
        <v>3822500</v>
      </c>
      <c r="R396" s="62" t="s">
        <v>309</v>
      </c>
      <c r="S396" s="93"/>
    </row>
    <row r="397" spans="1:16360" s="34" customFormat="1" ht="42" x14ac:dyDescent="0.15">
      <c r="A397" s="92"/>
      <c r="B397" s="67">
        <v>80111600</v>
      </c>
      <c r="C397" s="46" t="s">
        <v>333</v>
      </c>
      <c r="D397" s="47">
        <v>1</v>
      </c>
      <c r="E397" s="47">
        <v>1</v>
      </c>
      <c r="F397" s="47">
        <v>11</v>
      </c>
      <c r="G397" s="47">
        <v>1</v>
      </c>
      <c r="H397" s="7" t="s">
        <v>79</v>
      </c>
      <c r="I397" s="47">
        <v>0</v>
      </c>
      <c r="J397" s="27">
        <f>2200000*F397</f>
        <v>24200000</v>
      </c>
      <c r="K397" s="18">
        <f t="shared" si="19"/>
        <v>24200000</v>
      </c>
      <c r="L397" s="48">
        <v>0</v>
      </c>
      <c r="M397" s="48">
        <v>0</v>
      </c>
      <c r="N397" s="49" t="s">
        <v>19</v>
      </c>
      <c r="O397" s="12" t="s">
        <v>20</v>
      </c>
      <c r="P397" s="50" t="s">
        <v>103</v>
      </c>
      <c r="Q397" s="48">
        <v>3822500</v>
      </c>
      <c r="R397" s="62" t="s">
        <v>309</v>
      </c>
      <c r="S397" s="93"/>
    </row>
    <row r="398" spans="1:16360" s="34" customFormat="1" ht="73.5" x14ac:dyDescent="0.15">
      <c r="A398" s="92"/>
      <c r="B398" s="67">
        <v>80111600</v>
      </c>
      <c r="C398" s="46" t="s">
        <v>374</v>
      </c>
      <c r="D398" s="47">
        <v>2</v>
      </c>
      <c r="E398" s="47">
        <v>2</v>
      </c>
      <c r="F398" s="47">
        <v>4</v>
      </c>
      <c r="G398" s="47">
        <v>1</v>
      </c>
      <c r="H398" s="7" t="s">
        <v>79</v>
      </c>
      <c r="I398" s="47">
        <v>0</v>
      </c>
      <c r="J398" s="27">
        <f>2500000*F398</f>
        <v>10000000</v>
      </c>
      <c r="K398" s="18">
        <f t="shared" si="19"/>
        <v>10000000</v>
      </c>
      <c r="L398" s="48">
        <v>0</v>
      </c>
      <c r="M398" s="48">
        <v>0</v>
      </c>
      <c r="N398" s="49" t="s">
        <v>19</v>
      </c>
      <c r="O398" s="12" t="s">
        <v>20</v>
      </c>
      <c r="P398" s="50" t="s">
        <v>103</v>
      </c>
      <c r="Q398" s="48">
        <v>3822500</v>
      </c>
      <c r="R398" s="62" t="s">
        <v>309</v>
      </c>
      <c r="S398" s="93"/>
    </row>
    <row r="399" spans="1:16360" s="34" customFormat="1" ht="63" x14ac:dyDescent="0.15">
      <c r="A399" s="92"/>
      <c r="B399" s="67">
        <v>80111600</v>
      </c>
      <c r="C399" s="46" t="s">
        <v>336</v>
      </c>
      <c r="D399" s="47">
        <v>7</v>
      </c>
      <c r="E399" s="47">
        <v>7</v>
      </c>
      <c r="F399" s="47">
        <v>7</v>
      </c>
      <c r="G399" s="47">
        <v>1</v>
      </c>
      <c r="H399" s="7" t="s">
        <v>79</v>
      </c>
      <c r="I399" s="47">
        <v>0</v>
      </c>
      <c r="J399" s="27">
        <f>2500000*F399</f>
        <v>17500000</v>
      </c>
      <c r="K399" s="18">
        <f t="shared" si="19"/>
        <v>17500000</v>
      </c>
      <c r="L399" s="48">
        <v>0</v>
      </c>
      <c r="M399" s="48">
        <v>0</v>
      </c>
      <c r="N399" s="49" t="s">
        <v>19</v>
      </c>
      <c r="O399" s="12" t="s">
        <v>20</v>
      </c>
      <c r="P399" s="50" t="s">
        <v>103</v>
      </c>
      <c r="Q399" s="48">
        <v>3822500</v>
      </c>
      <c r="R399" s="62" t="s">
        <v>309</v>
      </c>
      <c r="S399" s="93"/>
    </row>
    <row r="400" spans="1:16360" s="34" customFormat="1" ht="42" x14ac:dyDescent="0.15">
      <c r="A400" s="92"/>
      <c r="B400" s="67">
        <v>80111600</v>
      </c>
      <c r="C400" s="46" t="s">
        <v>337</v>
      </c>
      <c r="D400" s="47">
        <v>1</v>
      </c>
      <c r="E400" s="47">
        <v>1</v>
      </c>
      <c r="F400" s="47">
        <v>12</v>
      </c>
      <c r="G400" s="47">
        <v>1</v>
      </c>
      <c r="H400" s="7" t="s">
        <v>79</v>
      </c>
      <c r="I400" s="47">
        <v>0</v>
      </c>
      <c r="J400" s="27">
        <f>(2500000+500000)*F400</f>
        <v>36000000</v>
      </c>
      <c r="K400" s="18">
        <f t="shared" si="19"/>
        <v>36000000</v>
      </c>
      <c r="L400" s="48">
        <v>0</v>
      </c>
      <c r="M400" s="48">
        <v>0</v>
      </c>
      <c r="N400" s="49" t="s">
        <v>19</v>
      </c>
      <c r="O400" s="12" t="s">
        <v>20</v>
      </c>
      <c r="P400" s="50" t="s">
        <v>103</v>
      </c>
      <c r="Q400" s="48">
        <v>3822500</v>
      </c>
      <c r="R400" s="62" t="s">
        <v>309</v>
      </c>
      <c r="S400" s="93"/>
    </row>
    <row r="401" spans="1:19" s="34" customFormat="1" ht="31.5" x14ac:dyDescent="0.15">
      <c r="A401" s="92"/>
      <c r="B401" s="67">
        <v>80111600</v>
      </c>
      <c r="C401" s="46" t="s">
        <v>338</v>
      </c>
      <c r="D401" s="47">
        <v>1</v>
      </c>
      <c r="E401" s="47">
        <v>1</v>
      </c>
      <c r="F401" s="47">
        <v>11</v>
      </c>
      <c r="G401" s="47">
        <v>1</v>
      </c>
      <c r="H401" s="7" t="s">
        <v>79</v>
      </c>
      <c r="I401" s="47">
        <v>0</v>
      </c>
      <c r="J401" s="27">
        <f>2200000*F401</f>
        <v>24200000</v>
      </c>
      <c r="K401" s="18">
        <f t="shared" si="19"/>
        <v>24200000</v>
      </c>
      <c r="L401" s="48">
        <v>0</v>
      </c>
      <c r="M401" s="48">
        <v>0</v>
      </c>
      <c r="N401" s="49" t="s">
        <v>19</v>
      </c>
      <c r="O401" s="12" t="s">
        <v>20</v>
      </c>
      <c r="P401" s="50" t="s">
        <v>103</v>
      </c>
      <c r="Q401" s="48">
        <v>3822500</v>
      </c>
      <c r="R401" s="62" t="s">
        <v>309</v>
      </c>
      <c r="S401" s="93"/>
    </row>
    <row r="402" spans="1:19" s="34" customFormat="1" ht="52.5" x14ac:dyDescent="0.15">
      <c r="A402" s="92"/>
      <c r="B402" s="67">
        <v>80111600</v>
      </c>
      <c r="C402" s="46" t="s">
        <v>381</v>
      </c>
      <c r="D402" s="47">
        <v>1</v>
      </c>
      <c r="E402" s="47">
        <v>1</v>
      </c>
      <c r="F402" s="47">
        <v>5</v>
      </c>
      <c r="G402" s="47">
        <v>1</v>
      </c>
      <c r="H402" s="7" t="s">
        <v>79</v>
      </c>
      <c r="I402" s="47">
        <v>0</v>
      </c>
      <c r="J402" s="27">
        <f>2200000*F402</f>
        <v>11000000</v>
      </c>
      <c r="K402" s="18">
        <f t="shared" si="19"/>
        <v>11000000</v>
      </c>
      <c r="L402" s="48">
        <v>0</v>
      </c>
      <c r="M402" s="48">
        <v>0</v>
      </c>
      <c r="N402" s="49" t="s">
        <v>19</v>
      </c>
      <c r="O402" s="12" t="s">
        <v>20</v>
      </c>
      <c r="P402" s="50" t="s">
        <v>103</v>
      </c>
      <c r="Q402" s="48">
        <v>3822500</v>
      </c>
      <c r="R402" s="62" t="s">
        <v>309</v>
      </c>
      <c r="S402" s="93"/>
    </row>
    <row r="403" spans="1:19" s="34" customFormat="1" ht="31.5" x14ac:dyDescent="0.15">
      <c r="A403" s="92"/>
      <c r="B403" s="67">
        <v>80111600</v>
      </c>
      <c r="C403" s="46" t="s">
        <v>335</v>
      </c>
      <c r="D403" s="47">
        <v>7</v>
      </c>
      <c r="E403" s="47">
        <v>7</v>
      </c>
      <c r="F403" s="47">
        <v>6</v>
      </c>
      <c r="G403" s="47">
        <v>1</v>
      </c>
      <c r="H403" s="7" t="s">
        <v>79</v>
      </c>
      <c r="I403" s="47">
        <v>0</v>
      </c>
      <c r="J403" s="27">
        <f>2200000*F403</f>
        <v>13200000</v>
      </c>
      <c r="K403" s="18">
        <f t="shared" si="19"/>
        <v>13200000</v>
      </c>
      <c r="L403" s="48">
        <v>0</v>
      </c>
      <c r="M403" s="48">
        <v>0</v>
      </c>
      <c r="N403" s="49" t="s">
        <v>19</v>
      </c>
      <c r="O403" s="12" t="s">
        <v>20</v>
      </c>
      <c r="P403" s="50" t="s">
        <v>103</v>
      </c>
      <c r="Q403" s="48">
        <v>3822500</v>
      </c>
      <c r="R403" s="62" t="s">
        <v>309</v>
      </c>
      <c r="S403" s="93"/>
    </row>
    <row r="404" spans="1:19" s="34" customFormat="1" ht="52.5" x14ac:dyDescent="0.15">
      <c r="A404" s="92"/>
      <c r="B404" s="67">
        <v>80111600</v>
      </c>
      <c r="C404" s="37" t="s">
        <v>371</v>
      </c>
      <c r="D404" s="47">
        <v>7</v>
      </c>
      <c r="E404" s="47">
        <v>7</v>
      </c>
      <c r="F404" s="47">
        <v>6</v>
      </c>
      <c r="G404" s="47">
        <v>1</v>
      </c>
      <c r="H404" s="7" t="s">
        <v>79</v>
      </c>
      <c r="I404" s="47">
        <v>0</v>
      </c>
      <c r="J404" s="27">
        <f>2200000*F404</f>
        <v>13200000</v>
      </c>
      <c r="K404" s="18">
        <f t="shared" si="19"/>
        <v>13200000</v>
      </c>
      <c r="L404" s="48">
        <v>0</v>
      </c>
      <c r="M404" s="48">
        <v>0</v>
      </c>
      <c r="N404" s="49" t="s">
        <v>19</v>
      </c>
      <c r="O404" s="12" t="s">
        <v>20</v>
      </c>
      <c r="P404" s="50" t="s">
        <v>103</v>
      </c>
      <c r="Q404" s="48">
        <v>3822500</v>
      </c>
      <c r="R404" s="62" t="s">
        <v>309</v>
      </c>
      <c r="S404" s="93"/>
    </row>
    <row r="405" spans="1:19" s="34" customFormat="1" ht="31.5" x14ac:dyDescent="0.15">
      <c r="A405" s="92"/>
      <c r="B405" s="67">
        <v>80111600</v>
      </c>
      <c r="C405" s="46" t="s">
        <v>339</v>
      </c>
      <c r="D405" s="47">
        <v>7</v>
      </c>
      <c r="E405" s="47">
        <v>7</v>
      </c>
      <c r="F405" s="47">
        <v>5</v>
      </c>
      <c r="G405" s="47">
        <v>1</v>
      </c>
      <c r="H405" s="7" t="s">
        <v>79</v>
      </c>
      <c r="I405" s="47">
        <v>0</v>
      </c>
      <c r="J405" s="27">
        <f>3000000*F405</f>
        <v>15000000</v>
      </c>
      <c r="K405" s="18">
        <f t="shared" si="19"/>
        <v>15000000</v>
      </c>
      <c r="L405" s="48">
        <v>0</v>
      </c>
      <c r="M405" s="48">
        <v>0</v>
      </c>
      <c r="N405" s="49" t="s">
        <v>19</v>
      </c>
      <c r="O405" s="12" t="s">
        <v>20</v>
      </c>
      <c r="P405" s="50" t="s">
        <v>103</v>
      </c>
      <c r="Q405" s="48">
        <v>3822500</v>
      </c>
      <c r="R405" s="62" t="s">
        <v>309</v>
      </c>
      <c r="S405" s="93"/>
    </row>
    <row r="406" spans="1:19" s="34" customFormat="1" ht="42" x14ac:dyDescent="0.15">
      <c r="A406" s="92"/>
      <c r="B406" s="67">
        <v>80111600</v>
      </c>
      <c r="C406" s="37" t="s">
        <v>372</v>
      </c>
      <c r="D406" s="47">
        <v>1</v>
      </c>
      <c r="E406" s="47">
        <v>1</v>
      </c>
      <c r="F406" s="47">
        <v>11</v>
      </c>
      <c r="G406" s="47">
        <v>1</v>
      </c>
      <c r="H406" s="7" t="s">
        <v>79</v>
      </c>
      <c r="I406" s="47">
        <v>0</v>
      </c>
      <c r="J406" s="27">
        <f>2200000*F406</f>
        <v>24200000</v>
      </c>
      <c r="K406" s="18">
        <f t="shared" si="19"/>
        <v>24200000</v>
      </c>
      <c r="L406" s="48">
        <v>0</v>
      </c>
      <c r="M406" s="48">
        <v>0</v>
      </c>
      <c r="N406" s="49" t="s">
        <v>19</v>
      </c>
      <c r="O406" s="12" t="s">
        <v>20</v>
      </c>
      <c r="P406" s="50" t="s">
        <v>103</v>
      </c>
      <c r="Q406" s="48">
        <v>3822500</v>
      </c>
      <c r="R406" s="62" t="s">
        <v>309</v>
      </c>
      <c r="S406" s="93"/>
    </row>
    <row r="407" spans="1:19" s="34" customFormat="1" ht="52.5" x14ac:dyDescent="0.15">
      <c r="A407" s="92"/>
      <c r="B407" s="67">
        <v>80111600</v>
      </c>
      <c r="C407" s="46" t="s">
        <v>340</v>
      </c>
      <c r="D407" s="47">
        <v>1</v>
      </c>
      <c r="E407" s="47">
        <v>1</v>
      </c>
      <c r="F407" s="47">
        <v>11</v>
      </c>
      <c r="G407" s="47">
        <v>1</v>
      </c>
      <c r="H407" s="7" t="s">
        <v>79</v>
      </c>
      <c r="I407" s="47">
        <v>0</v>
      </c>
      <c r="J407" s="27">
        <f>3100000*F407</f>
        <v>34100000</v>
      </c>
      <c r="K407" s="18">
        <f t="shared" si="19"/>
        <v>34100000</v>
      </c>
      <c r="L407" s="48">
        <v>0</v>
      </c>
      <c r="M407" s="48">
        <v>0</v>
      </c>
      <c r="N407" s="49" t="s">
        <v>19</v>
      </c>
      <c r="O407" s="12" t="s">
        <v>20</v>
      </c>
      <c r="P407" s="50" t="s">
        <v>103</v>
      </c>
      <c r="Q407" s="48">
        <v>3822500</v>
      </c>
      <c r="R407" s="62" t="s">
        <v>309</v>
      </c>
      <c r="S407" s="93"/>
    </row>
    <row r="408" spans="1:19" s="34" customFormat="1" ht="42" x14ac:dyDescent="0.15">
      <c r="A408" s="92"/>
      <c r="B408" s="67">
        <v>80111600</v>
      </c>
      <c r="C408" s="46" t="s">
        <v>341</v>
      </c>
      <c r="D408" s="47">
        <v>7</v>
      </c>
      <c r="E408" s="47">
        <v>7</v>
      </c>
      <c r="F408" s="47">
        <v>5</v>
      </c>
      <c r="G408" s="47">
        <v>1</v>
      </c>
      <c r="H408" s="7" t="s">
        <v>79</v>
      </c>
      <c r="I408" s="47">
        <v>0</v>
      </c>
      <c r="J408" s="27">
        <f>3034000*F408</f>
        <v>15170000</v>
      </c>
      <c r="K408" s="18">
        <f t="shared" si="19"/>
        <v>15170000</v>
      </c>
      <c r="L408" s="48">
        <v>0</v>
      </c>
      <c r="M408" s="48">
        <v>0</v>
      </c>
      <c r="N408" s="49" t="s">
        <v>19</v>
      </c>
      <c r="O408" s="12" t="s">
        <v>20</v>
      </c>
      <c r="P408" s="50" t="s">
        <v>103</v>
      </c>
      <c r="Q408" s="48">
        <v>3822500</v>
      </c>
      <c r="R408" s="62" t="s">
        <v>309</v>
      </c>
      <c r="S408" s="93"/>
    </row>
    <row r="409" spans="1:19" s="34" customFormat="1" ht="63" x14ac:dyDescent="0.15">
      <c r="A409" s="92"/>
      <c r="B409" s="67">
        <v>80111600</v>
      </c>
      <c r="C409" s="46" t="s">
        <v>342</v>
      </c>
      <c r="D409" s="47">
        <v>7</v>
      </c>
      <c r="E409" s="47">
        <v>7</v>
      </c>
      <c r="F409" s="47">
        <v>5</v>
      </c>
      <c r="G409" s="47">
        <v>1</v>
      </c>
      <c r="H409" s="7" t="s">
        <v>79</v>
      </c>
      <c r="I409" s="47">
        <v>0</v>
      </c>
      <c r="J409" s="27">
        <f>4200000*F409</f>
        <v>21000000</v>
      </c>
      <c r="K409" s="18">
        <f t="shared" si="19"/>
        <v>21000000</v>
      </c>
      <c r="L409" s="48">
        <v>0</v>
      </c>
      <c r="M409" s="48">
        <v>0</v>
      </c>
      <c r="N409" s="49" t="s">
        <v>19</v>
      </c>
      <c r="O409" s="12" t="s">
        <v>20</v>
      </c>
      <c r="P409" s="50" t="s">
        <v>103</v>
      </c>
      <c r="Q409" s="48">
        <v>3822500</v>
      </c>
      <c r="R409" s="62" t="s">
        <v>309</v>
      </c>
      <c r="S409" s="93"/>
    </row>
    <row r="410" spans="1:19" s="34" customFormat="1" ht="63" x14ac:dyDescent="0.15">
      <c r="A410" s="92"/>
      <c r="B410" s="67">
        <v>80111600</v>
      </c>
      <c r="C410" s="46" t="s">
        <v>343</v>
      </c>
      <c r="D410" s="47">
        <v>1</v>
      </c>
      <c r="E410" s="47">
        <v>1</v>
      </c>
      <c r="F410" s="47">
        <v>11</v>
      </c>
      <c r="G410" s="47">
        <v>1</v>
      </c>
      <c r="H410" s="7" t="s">
        <v>79</v>
      </c>
      <c r="I410" s="47">
        <v>0</v>
      </c>
      <c r="J410" s="27">
        <f>3034000*F410</f>
        <v>33374000</v>
      </c>
      <c r="K410" s="18">
        <f t="shared" si="19"/>
        <v>33374000</v>
      </c>
      <c r="L410" s="48">
        <v>0</v>
      </c>
      <c r="M410" s="48">
        <v>0</v>
      </c>
      <c r="N410" s="49" t="s">
        <v>19</v>
      </c>
      <c r="O410" s="12" t="s">
        <v>20</v>
      </c>
      <c r="P410" s="50" t="s">
        <v>103</v>
      </c>
      <c r="Q410" s="48">
        <v>3822500</v>
      </c>
      <c r="R410" s="62" t="s">
        <v>309</v>
      </c>
      <c r="S410" s="93"/>
    </row>
    <row r="411" spans="1:19" s="34" customFormat="1" ht="42" x14ac:dyDescent="0.15">
      <c r="A411" s="92"/>
      <c r="B411" s="67">
        <v>80111600</v>
      </c>
      <c r="C411" s="46" t="s">
        <v>367</v>
      </c>
      <c r="D411" s="47">
        <v>7</v>
      </c>
      <c r="E411" s="47">
        <v>7</v>
      </c>
      <c r="F411" s="47">
        <v>5</v>
      </c>
      <c r="G411" s="47">
        <v>1</v>
      </c>
      <c r="H411" s="7" t="s">
        <v>79</v>
      </c>
      <c r="I411" s="47">
        <v>0</v>
      </c>
      <c r="J411" s="27">
        <f>2200000*F411</f>
        <v>11000000</v>
      </c>
      <c r="K411" s="18">
        <f t="shared" si="19"/>
        <v>11000000</v>
      </c>
      <c r="L411" s="48">
        <v>0</v>
      </c>
      <c r="M411" s="48">
        <v>0</v>
      </c>
      <c r="N411" s="49" t="s">
        <v>19</v>
      </c>
      <c r="O411" s="12" t="s">
        <v>20</v>
      </c>
      <c r="P411" s="50" t="s">
        <v>103</v>
      </c>
      <c r="Q411" s="48">
        <v>3822500</v>
      </c>
      <c r="R411" s="62" t="s">
        <v>309</v>
      </c>
      <c r="S411" s="93"/>
    </row>
    <row r="412" spans="1:19" s="34" customFormat="1" ht="31.5" x14ac:dyDescent="0.15">
      <c r="A412" s="92"/>
      <c r="B412" s="67">
        <v>80111600</v>
      </c>
      <c r="C412" s="46" t="s">
        <v>373</v>
      </c>
      <c r="D412" s="47">
        <v>1</v>
      </c>
      <c r="E412" s="47">
        <v>1</v>
      </c>
      <c r="F412" s="47">
        <v>11</v>
      </c>
      <c r="G412" s="47">
        <v>1</v>
      </c>
      <c r="H412" s="7" t="s">
        <v>79</v>
      </c>
      <c r="I412" s="47">
        <v>0</v>
      </c>
      <c r="J412" s="27">
        <f>2200000*F412</f>
        <v>24200000</v>
      </c>
      <c r="K412" s="18">
        <f t="shared" si="19"/>
        <v>24200000</v>
      </c>
      <c r="L412" s="48">
        <v>0</v>
      </c>
      <c r="M412" s="48">
        <v>0</v>
      </c>
      <c r="N412" s="49" t="s">
        <v>19</v>
      </c>
      <c r="O412" s="12" t="s">
        <v>20</v>
      </c>
      <c r="P412" s="50" t="s">
        <v>103</v>
      </c>
      <c r="Q412" s="48">
        <v>3822500</v>
      </c>
      <c r="R412" s="62" t="s">
        <v>309</v>
      </c>
      <c r="S412" s="93"/>
    </row>
    <row r="413" spans="1:19" s="34" customFormat="1" ht="94.5" x14ac:dyDescent="0.15">
      <c r="A413" s="92"/>
      <c r="B413" s="67">
        <v>80111600</v>
      </c>
      <c r="C413" s="46" t="s">
        <v>344</v>
      </c>
      <c r="D413" s="47">
        <v>7</v>
      </c>
      <c r="E413" s="47">
        <v>7</v>
      </c>
      <c r="F413" s="47">
        <v>5</v>
      </c>
      <c r="G413" s="47">
        <v>1</v>
      </c>
      <c r="H413" s="7" t="s">
        <v>79</v>
      </c>
      <c r="I413" s="47">
        <v>0</v>
      </c>
      <c r="J413" s="27">
        <f>3200000*F413</f>
        <v>16000000</v>
      </c>
      <c r="K413" s="18">
        <f t="shared" si="19"/>
        <v>16000000</v>
      </c>
      <c r="L413" s="48">
        <v>0</v>
      </c>
      <c r="M413" s="48">
        <v>0</v>
      </c>
      <c r="N413" s="49" t="s">
        <v>19</v>
      </c>
      <c r="O413" s="12" t="s">
        <v>20</v>
      </c>
      <c r="P413" s="50" t="s">
        <v>103</v>
      </c>
      <c r="Q413" s="48">
        <v>3822500</v>
      </c>
      <c r="R413" s="62" t="s">
        <v>309</v>
      </c>
      <c r="S413" s="93"/>
    </row>
    <row r="414" spans="1:19" s="34" customFormat="1" ht="42" x14ac:dyDescent="0.15">
      <c r="A414" s="92"/>
      <c r="B414" s="67">
        <v>80111600</v>
      </c>
      <c r="C414" s="46" t="s">
        <v>345</v>
      </c>
      <c r="D414" s="47">
        <v>7</v>
      </c>
      <c r="E414" s="47">
        <v>7</v>
      </c>
      <c r="F414" s="47">
        <v>7</v>
      </c>
      <c r="G414" s="47">
        <v>1</v>
      </c>
      <c r="H414" s="7" t="s">
        <v>79</v>
      </c>
      <c r="I414" s="47">
        <v>0</v>
      </c>
      <c r="J414" s="27">
        <f>2200000*F414</f>
        <v>15400000</v>
      </c>
      <c r="K414" s="18">
        <f t="shared" si="19"/>
        <v>15400000</v>
      </c>
      <c r="L414" s="48">
        <v>0</v>
      </c>
      <c r="M414" s="48">
        <v>0</v>
      </c>
      <c r="N414" s="49" t="s">
        <v>19</v>
      </c>
      <c r="O414" s="12" t="s">
        <v>20</v>
      </c>
      <c r="P414" s="50" t="s">
        <v>103</v>
      </c>
      <c r="Q414" s="48">
        <v>3822500</v>
      </c>
      <c r="R414" s="62" t="s">
        <v>309</v>
      </c>
      <c r="S414" s="93"/>
    </row>
    <row r="415" spans="1:19" s="34" customFormat="1" ht="42" x14ac:dyDescent="0.15">
      <c r="A415" s="92"/>
      <c r="B415" s="67">
        <v>80111600</v>
      </c>
      <c r="C415" s="46" t="s">
        <v>346</v>
      </c>
      <c r="D415" s="47">
        <v>7</v>
      </c>
      <c r="E415" s="47">
        <v>7</v>
      </c>
      <c r="F415" s="47">
        <v>6</v>
      </c>
      <c r="G415" s="47">
        <v>1</v>
      </c>
      <c r="H415" s="7" t="s">
        <v>79</v>
      </c>
      <c r="I415" s="47">
        <v>0</v>
      </c>
      <c r="J415" s="27">
        <f>2200000*F415</f>
        <v>13200000</v>
      </c>
      <c r="K415" s="18">
        <f t="shared" si="19"/>
        <v>13200000</v>
      </c>
      <c r="L415" s="48">
        <v>0</v>
      </c>
      <c r="M415" s="48">
        <v>0</v>
      </c>
      <c r="N415" s="49" t="s">
        <v>19</v>
      </c>
      <c r="O415" s="12" t="s">
        <v>20</v>
      </c>
      <c r="P415" s="50" t="s">
        <v>103</v>
      </c>
      <c r="Q415" s="48">
        <v>3822500</v>
      </c>
      <c r="R415" s="62" t="s">
        <v>309</v>
      </c>
      <c r="S415" s="93"/>
    </row>
    <row r="416" spans="1:19" s="34" customFormat="1" ht="63" x14ac:dyDescent="0.15">
      <c r="A416" s="92"/>
      <c r="B416" s="67">
        <v>80111600</v>
      </c>
      <c r="C416" s="46" t="s">
        <v>347</v>
      </c>
      <c r="D416" s="47">
        <v>7</v>
      </c>
      <c r="E416" s="47">
        <v>7</v>
      </c>
      <c r="F416" s="47">
        <v>5</v>
      </c>
      <c r="G416" s="47">
        <v>1</v>
      </c>
      <c r="H416" s="7" t="s">
        <v>79</v>
      </c>
      <c r="I416" s="47">
        <v>0</v>
      </c>
      <c r="J416" s="27">
        <f>3700000*F416</f>
        <v>18500000</v>
      </c>
      <c r="K416" s="18">
        <f t="shared" si="19"/>
        <v>18500000</v>
      </c>
      <c r="L416" s="48">
        <v>0</v>
      </c>
      <c r="M416" s="48">
        <v>0</v>
      </c>
      <c r="N416" s="49" t="s">
        <v>19</v>
      </c>
      <c r="O416" s="12" t="s">
        <v>20</v>
      </c>
      <c r="P416" s="50" t="s">
        <v>103</v>
      </c>
      <c r="Q416" s="48">
        <v>3822500</v>
      </c>
      <c r="R416" s="62" t="s">
        <v>309</v>
      </c>
      <c r="S416" s="93"/>
    </row>
    <row r="417" spans="1:19" s="34" customFormat="1" ht="42" x14ac:dyDescent="0.15">
      <c r="A417" s="92"/>
      <c r="B417" s="67">
        <v>80111600</v>
      </c>
      <c r="C417" s="46" t="s">
        <v>348</v>
      </c>
      <c r="D417" s="47">
        <v>1</v>
      </c>
      <c r="E417" s="47">
        <v>1</v>
      </c>
      <c r="F417" s="47">
        <v>11</v>
      </c>
      <c r="G417" s="47">
        <v>1</v>
      </c>
      <c r="H417" s="7" t="s">
        <v>79</v>
      </c>
      <c r="I417" s="47">
        <v>0</v>
      </c>
      <c r="J417" s="27">
        <f>2800000*F417</f>
        <v>30800000</v>
      </c>
      <c r="K417" s="18">
        <f t="shared" si="19"/>
        <v>30800000</v>
      </c>
      <c r="L417" s="48">
        <v>0</v>
      </c>
      <c r="M417" s="48">
        <v>0</v>
      </c>
      <c r="N417" s="49" t="s">
        <v>19</v>
      </c>
      <c r="O417" s="12" t="s">
        <v>20</v>
      </c>
      <c r="P417" s="50" t="s">
        <v>103</v>
      </c>
      <c r="Q417" s="48">
        <v>3822500</v>
      </c>
      <c r="R417" s="62" t="s">
        <v>309</v>
      </c>
      <c r="S417" s="93"/>
    </row>
    <row r="418" spans="1:19" s="34" customFormat="1" ht="94.5" x14ac:dyDescent="0.15">
      <c r="A418" s="92"/>
      <c r="B418" s="67">
        <v>80111600</v>
      </c>
      <c r="C418" s="46" t="s">
        <v>349</v>
      </c>
      <c r="D418" s="47">
        <v>7</v>
      </c>
      <c r="E418" s="47">
        <v>7</v>
      </c>
      <c r="F418" s="47">
        <v>5</v>
      </c>
      <c r="G418" s="47">
        <v>1</v>
      </c>
      <c r="H418" s="7" t="s">
        <v>79</v>
      </c>
      <c r="I418" s="47">
        <v>0</v>
      </c>
      <c r="J418" s="27">
        <f>4800000*F418</f>
        <v>24000000</v>
      </c>
      <c r="K418" s="18">
        <f t="shared" si="19"/>
        <v>24000000</v>
      </c>
      <c r="L418" s="48">
        <v>0</v>
      </c>
      <c r="M418" s="48">
        <v>0</v>
      </c>
      <c r="N418" s="49" t="s">
        <v>19</v>
      </c>
      <c r="O418" s="12" t="s">
        <v>20</v>
      </c>
      <c r="P418" s="50" t="s">
        <v>103</v>
      </c>
      <c r="Q418" s="48">
        <v>3822500</v>
      </c>
      <c r="R418" s="62" t="s">
        <v>309</v>
      </c>
      <c r="S418" s="93"/>
    </row>
    <row r="419" spans="1:19" s="34" customFormat="1" ht="63" x14ac:dyDescent="0.15">
      <c r="A419" s="92"/>
      <c r="B419" s="67">
        <v>80111600</v>
      </c>
      <c r="C419" s="46" t="s">
        <v>350</v>
      </c>
      <c r="D419" s="47">
        <v>7</v>
      </c>
      <c r="E419" s="47">
        <v>7</v>
      </c>
      <c r="F419" s="47">
        <v>6</v>
      </c>
      <c r="G419" s="47">
        <v>1</v>
      </c>
      <c r="H419" s="7" t="s">
        <v>79</v>
      </c>
      <c r="I419" s="47">
        <v>0</v>
      </c>
      <c r="J419" s="27">
        <f>3800000*F419</f>
        <v>22800000</v>
      </c>
      <c r="K419" s="18">
        <f t="shared" si="19"/>
        <v>22800000</v>
      </c>
      <c r="L419" s="48">
        <v>0</v>
      </c>
      <c r="M419" s="48">
        <v>0</v>
      </c>
      <c r="N419" s="49" t="s">
        <v>19</v>
      </c>
      <c r="O419" s="12" t="s">
        <v>20</v>
      </c>
      <c r="P419" s="50" t="s">
        <v>103</v>
      </c>
      <c r="Q419" s="48">
        <v>3822500</v>
      </c>
      <c r="R419" s="62" t="s">
        <v>309</v>
      </c>
      <c r="S419" s="93"/>
    </row>
    <row r="420" spans="1:19" s="34" customFormat="1" ht="52.5" x14ac:dyDescent="0.15">
      <c r="A420" s="92"/>
      <c r="B420" s="67">
        <v>80111600</v>
      </c>
      <c r="C420" s="46" t="s">
        <v>351</v>
      </c>
      <c r="D420" s="47">
        <v>7</v>
      </c>
      <c r="E420" s="47">
        <v>7</v>
      </c>
      <c r="F420" s="47">
        <v>5</v>
      </c>
      <c r="G420" s="47">
        <v>1</v>
      </c>
      <c r="H420" s="7" t="s">
        <v>79</v>
      </c>
      <c r="I420" s="47">
        <v>0</v>
      </c>
      <c r="J420" s="27">
        <f>3034000*F420</f>
        <v>15170000</v>
      </c>
      <c r="K420" s="18">
        <f t="shared" si="19"/>
        <v>15170000</v>
      </c>
      <c r="L420" s="48">
        <v>0</v>
      </c>
      <c r="M420" s="48">
        <v>0</v>
      </c>
      <c r="N420" s="49" t="s">
        <v>19</v>
      </c>
      <c r="O420" s="12" t="s">
        <v>20</v>
      </c>
      <c r="P420" s="50" t="s">
        <v>103</v>
      </c>
      <c r="Q420" s="48">
        <v>3822500</v>
      </c>
      <c r="R420" s="62" t="s">
        <v>309</v>
      </c>
      <c r="S420" s="93"/>
    </row>
    <row r="421" spans="1:19" s="34" customFormat="1" ht="63" x14ac:dyDescent="0.15">
      <c r="A421" s="92"/>
      <c r="B421" s="67">
        <v>80111600</v>
      </c>
      <c r="C421" s="46" t="s">
        <v>352</v>
      </c>
      <c r="D421" s="47">
        <v>7</v>
      </c>
      <c r="E421" s="47">
        <v>7</v>
      </c>
      <c r="F421" s="47">
        <v>7</v>
      </c>
      <c r="G421" s="47">
        <v>1</v>
      </c>
      <c r="H421" s="7" t="s">
        <v>79</v>
      </c>
      <c r="I421" s="47">
        <v>0</v>
      </c>
      <c r="J421" s="27">
        <f>4300000*F421</f>
        <v>30100000</v>
      </c>
      <c r="K421" s="18">
        <f t="shared" si="19"/>
        <v>30100000</v>
      </c>
      <c r="L421" s="48">
        <v>0</v>
      </c>
      <c r="M421" s="48">
        <v>0</v>
      </c>
      <c r="N421" s="49" t="s">
        <v>19</v>
      </c>
      <c r="O421" s="12" t="s">
        <v>20</v>
      </c>
      <c r="P421" s="50" t="s">
        <v>103</v>
      </c>
      <c r="Q421" s="48">
        <v>3822500</v>
      </c>
      <c r="R421" s="62" t="s">
        <v>309</v>
      </c>
      <c r="S421" s="93"/>
    </row>
    <row r="422" spans="1:19" s="34" customFormat="1" ht="42" x14ac:dyDescent="0.15">
      <c r="A422" s="92"/>
      <c r="B422" s="67">
        <v>80111600</v>
      </c>
      <c r="C422" s="46" t="s">
        <v>353</v>
      </c>
      <c r="D422" s="47">
        <v>8</v>
      </c>
      <c r="E422" s="47">
        <v>8</v>
      </c>
      <c r="F422" s="47">
        <v>5</v>
      </c>
      <c r="G422" s="47">
        <v>1</v>
      </c>
      <c r="H422" s="7" t="s">
        <v>79</v>
      </c>
      <c r="I422" s="47">
        <v>0</v>
      </c>
      <c r="J422" s="27">
        <f>2200000*F422</f>
        <v>11000000</v>
      </c>
      <c r="K422" s="18">
        <f t="shared" si="19"/>
        <v>11000000</v>
      </c>
      <c r="L422" s="48">
        <v>0</v>
      </c>
      <c r="M422" s="48">
        <v>0</v>
      </c>
      <c r="N422" s="49" t="s">
        <v>19</v>
      </c>
      <c r="O422" s="12" t="s">
        <v>20</v>
      </c>
      <c r="P422" s="50" t="s">
        <v>103</v>
      </c>
      <c r="Q422" s="48">
        <v>3822500</v>
      </c>
      <c r="R422" s="62" t="s">
        <v>309</v>
      </c>
      <c r="S422" s="93"/>
    </row>
    <row r="423" spans="1:19" s="34" customFormat="1" ht="52.5" x14ac:dyDescent="0.15">
      <c r="A423" s="92"/>
      <c r="B423" s="67">
        <v>80111600</v>
      </c>
      <c r="C423" s="46" t="s">
        <v>472</v>
      </c>
      <c r="D423" s="47">
        <v>1</v>
      </c>
      <c r="E423" s="47">
        <v>1</v>
      </c>
      <c r="F423" s="47">
        <v>11</v>
      </c>
      <c r="G423" s="47">
        <v>1</v>
      </c>
      <c r="H423" s="7" t="s">
        <v>79</v>
      </c>
      <c r="I423" s="47">
        <v>0</v>
      </c>
      <c r="J423" s="27">
        <f>2500000*F423</f>
        <v>27500000</v>
      </c>
      <c r="K423" s="18">
        <f t="shared" si="19"/>
        <v>27500000</v>
      </c>
      <c r="L423" s="48">
        <v>0</v>
      </c>
      <c r="M423" s="48">
        <v>0</v>
      </c>
      <c r="N423" s="49" t="s">
        <v>19</v>
      </c>
      <c r="O423" s="12" t="s">
        <v>20</v>
      </c>
      <c r="P423" s="50" t="s">
        <v>103</v>
      </c>
      <c r="Q423" s="48">
        <v>3822500</v>
      </c>
      <c r="R423" s="62" t="s">
        <v>309</v>
      </c>
      <c r="S423" s="93"/>
    </row>
    <row r="424" spans="1:19" s="34" customFormat="1" ht="42" x14ac:dyDescent="0.15">
      <c r="A424" s="92"/>
      <c r="B424" s="67">
        <v>80111600</v>
      </c>
      <c r="C424" s="46" t="s">
        <v>354</v>
      </c>
      <c r="D424" s="47">
        <v>1</v>
      </c>
      <c r="E424" s="47">
        <v>1</v>
      </c>
      <c r="F424" s="47">
        <v>12</v>
      </c>
      <c r="G424" s="47">
        <v>1</v>
      </c>
      <c r="H424" s="7" t="s">
        <v>79</v>
      </c>
      <c r="I424" s="47">
        <v>0</v>
      </c>
      <c r="J424" s="27">
        <f>2200000*F424</f>
        <v>26400000</v>
      </c>
      <c r="K424" s="18">
        <f t="shared" si="19"/>
        <v>26400000</v>
      </c>
      <c r="L424" s="48">
        <v>0</v>
      </c>
      <c r="M424" s="48">
        <v>0</v>
      </c>
      <c r="N424" s="49" t="s">
        <v>19</v>
      </c>
      <c r="O424" s="12" t="s">
        <v>20</v>
      </c>
      <c r="P424" s="50" t="s">
        <v>103</v>
      </c>
      <c r="Q424" s="48">
        <v>3822500</v>
      </c>
      <c r="R424" s="62" t="s">
        <v>309</v>
      </c>
      <c r="S424" s="93"/>
    </row>
    <row r="425" spans="1:19" s="34" customFormat="1" ht="42" x14ac:dyDescent="0.15">
      <c r="A425" s="92"/>
      <c r="B425" s="67">
        <v>80111600</v>
      </c>
      <c r="C425" s="46" t="s">
        <v>354</v>
      </c>
      <c r="D425" s="47">
        <v>7</v>
      </c>
      <c r="E425" s="47">
        <v>7</v>
      </c>
      <c r="F425" s="47">
        <v>5</v>
      </c>
      <c r="G425" s="47">
        <v>1</v>
      </c>
      <c r="H425" s="7" t="s">
        <v>79</v>
      </c>
      <c r="I425" s="47">
        <v>0</v>
      </c>
      <c r="J425" s="27">
        <f>2200000*F425</f>
        <v>11000000</v>
      </c>
      <c r="K425" s="18">
        <f t="shared" si="19"/>
        <v>11000000</v>
      </c>
      <c r="L425" s="48">
        <v>0</v>
      </c>
      <c r="M425" s="48">
        <v>0</v>
      </c>
      <c r="N425" s="49" t="s">
        <v>19</v>
      </c>
      <c r="O425" s="12" t="s">
        <v>20</v>
      </c>
      <c r="P425" s="50" t="s">
        <v>103</v>
      </c>
      <c r="Q425" s="48">
        <v>3822500</v>
      </c>
      <c r="R425" s="62" t="s">
        <v>309</v>
      </c>
      <c r="S425" s="93"/>
    </row>
    <row r="426" spans="1:19" s="34" customFormat="1" ht="63" x14ac:dyDescent="0.15">
      <c r="A426" s="92"/>
      <c r="B426" s="67">
        <v>80111600</v>
      </c>
      <c r="C426" s="46" t="s">
        <v>502</v>
      </c>
      <c r="D426" s="47">
        <v>1</v>
      </c>
      <c r="E426" s="47">
        <v>1</v>
      </c>
      <c r="F426" s="47">
        <v>11</v>
      </c>
      <c r="G426" s="47">
        <v>1</v>
      </c>
      <c r="H426" s="7" t="s">
        <v>79</v>
      </c>
      <c r="I426" s="47">
        <v>0</v>
      </c>
      <c r="J426" s="27">
        <f>(5300000+1700000)*F426</f>
        <v>77000000</v>
      </c>
      <c r="K426" s="18">
        <f t="shared" si="19"/>
        <v>77000000</v>
      </c>
      <c r="L426" s="48">
        <v>0</v>
      </c>
      <c r="M426" s="48">
        <v>0</v>
      </c>
      <c r="N426" s="49" t="s">
        <v>19</v>
      </c>
      <c r="O426" s="12" t="s">
        <v>20</v>
      </c>
      <c r="P426" s="50" t="s">
        <v>103</v>
      </c>
      <c r="Q426" s="48">
        <v>3822500</v>
      </c>
      <c r="R426" s="62" t="s">
        <v>309</v>
      </c>
      <c r="S426" s="93"/>
    </row>
    <row r="427" spans="1:19" s="34" customFormat="1" ht="63" x14ac:dyDescent="0.15">
      <c r="A427" s="92"/>
      <c r="B427" s="67">
        <v>80111600</v>
      </c>
      <c r="C427" s="46" t="s">
        <v>355</v>
      </c>
      <c r="D427" s="47">
        <v>7</v>
      </c>
      <c r="E427" s="47">
        <v>7</v>
      </c>
      <c r="F427" s="47">
        <v>6</v>
      </c>
      <c r="G427" s="47">
        <v>1</v>
      </c>
      <c r="H427" s="7" t="s">
        <v>79</v>
      </c>
      <c r="I427" s="47">
        <v>0</v>
      </c>
      <c r="J427" s="27">
        <f>3700000*F427</f>
        <v>22200000</v>
      </c>
      <c r="K427" s="18">
        <f t="shared" si="19"/>
        <v>22200000</v>
      </c>
      <c r="L427" s="48">
        <v>0</v>
      </c>
      <c r="M427" s="48">
        <v>0</v>
      </c>
      <c r="N427" s="49" t="s">
        <v>19</v>
      </c>
      <c r="O427" s="12" t="s">
        <v>20</v>
      </c>
      <c r="P427" s="50" t="s">
        <v>103</v>
      </c>
      <c r="Q427" s="48">
        <v>3822500</v>
      </c>
      <c r="R427" s="62" t="s">
        <v>309</v>
      </c>
      <c r="S427" s="93"/>
    </row>
    <row r="428" spans="1:19" s="34" customFormat="1" ht="31.5" x14ac:dyDescent="0.15">
      <c r="A428" s="92"/>
      <c r="B428" s="67">
        <v>80111600</v>
      </c>
      <c r="C428" s="46" t="s">
        <v>330</v>
      </c>
      <c r="D428" s="47">
        <v>7</v>
      </c>
      <c r="E428" s="47">
        <v>7</v>
      </c>
      <c r="F428" s="47">
        <v>6</v>
      </c>
      <c r="G428" s="47">
        <v>1</v>
      </c>
      <c r="H428" s="7" t="s">
        <v>79</v>
      </c>
      <c r="I428" s="47">
        <v>0</v>
      </c>
      <c r="J428" s="27">
        <f>2200000*F428</f>
        <v>13200000</v>
      </c>
      <c r="K428" s="18">
        <f t="shared" si="19"/>
        <v>13200000</v>
      </c>
      <c r="L428" s="48">
        <v>0</v>
      </c>
      <c r="M428" s="48">
        <v>0</v>
      </c>
      <c r="N428" s="49" t="s">
        <v>19</v>
      </c>
      <c r="O428" s="12" t="s">
        <v>20</v>
      </c>
      <c r="P428" s="50" t="s">
        <v>103</v>
      </c>
      <c r="Q428" s="48">
        <v>3822500</v>
      </c>
      <c r="R428" s="62" t="s">
        <v>309</v>
      </c>
      <c r="S428" s="93"/>
    </row>
    <row r="429" spans="1:19" s="34" customFormat="1" ht="52.5" x14ac:dyDescent="0.15">
      <c r="A429" s="92"/>
      <c r="B429" s="67">
        <v>80111600</v>
      </c>
      <c r="C429" s="46" t="s">
        <v>377</v>
      </c>
      <c r="D429" s="47">
        <v>3</v>
      </c>
      <c r="E429" s="47">
        <v>3</v>
      </c>
      <c r="F429" s="47">
        <v>4</v>
      </c>
      <c r="G429" s="47">
        <v>1</v>
      </c>
      <c r="H429" s="7" t="s">
        <v>79</v>
      </c>
      <c r="I429" s="47">
        <v>0</v>
      </c>
      <c r="J429" s="27">
        <f>2200000*F429</f>
        <v>8800000</v>
      </c>
      <c r="K429" s="18">
        <f t="shared" si="19"/>
        <v>8800000</v>
      </c>
      <c r="L429" s="48">
        <v>0</v>
      </c>
      <c r="M429" s="48">
        <v>0</v>
      </c>
      <c r="N429" s="49" t="s">
        <v>19</v>
      </c>
      <c r="O429" s="12" t="s">
        <v>20</v>
      </c>
      <c r="P429" s="50" t="s">
        <v>103</v>
      </c>
      <c r="Q429" s="48">
        <v>3822500</v>
      </c>
      <c r="R429" s="62" t="s">
        <v>309</v>
      </c>
      <c r="S429" s="93"/>
    </row>
    <row r="430" spans="1:19" s="34" customFormat="1" ht="31.5" x14ac:dyDescent="0.15">
      <c r="A430" s="92"/>
      <c r="B430" s="67">
        <v>80111600</v>
      </c>
      <c r="C430" s="46" t="s">
        <v>335</v>
      </c>
      <c r="D430" s="47">
        <v>7</v>
      </c>
      <c r="E430" s="47">
        <v>7</v>
      </c>
      <c r="F430" s="47">
        <v>7</v>
      </c>
      <c r="G430" s="47">
        <v>1</v>
      </c>
      <c r="H430" s="7" t="s">
        <v>79</v>
      </c>
      <c r="I430" s="47">
        <v>0</v>
      </c>
      <c r="J430" s="27">
        <f>2200000*F430</f>
        <v>15400000</v>
      </c>
      <c r="K430" s="18">
        <f t="shared" si="19"/>
        <v>15400000</v>
      </c>
      <c r="L430" s="48">
        <v>0</v>
      </c>
      <c r="M430" s="48">
        <v>0</v>
      </c>
      <c r="N430" s="49" t="s">
        <v>19</v>
      </c>
      <c r="O430" s="12" t="s">
        <v>20</v>
      </c>
      <c r="P430" s="50" t="s">
        <v>103</v>
      </c>
      <c r="Q430" s="48">
        <v>3822500</v>
      </c>
      <c r="R430" s="62" t="s">
        <v>309</v>
      </c>
      <c r="S430" s="93"/>
    </row>
    <row r="431" spans="1:19" s="34" customFormat="1" ht="63" x14ac:dyDescent="0.15">
      <c r="A431" s="92"/>
      <c r="B431" s="67">
        <v>80111600</v>
      </c>
      <c r="C431" s="46" t="s">
        <v>376</v>
      </c>
      <c r="D431" s="47">
        <v>7</v>
      </c>
      <c r="E431" s="47">
        <v>7</v>
      </c>
      <c r="F431" s="47">
        <v>7</v>
      </c>
      <c r="G431" s="47">
        <v>1</v>
      </c>
      <c r="H431" s="7" t="s">
        <v>79</v>
      </c>
      <c r="I431" s="47">
        <v>0</v>
      </c>
      <c r="J431" s="27">
        <f>3700000*F431</f>
        <v>25900000</v>
      </c>
      <c r="K431" s="18">
        <f t="shared" si="19"/>
        <v>25900000</v>
      </c>
      <c r="L431" s="48">
        <v>0</v>
      </c>
      <c r="M431" s="48">
        <v>0</v>
      </c>
      <c r="N431" s="49" t="s">
        <v>19</v>
      </c>
      <c r="O431" s="12" t="s">
        <v>20</v>
      </c>
      <c r="P431" s="50" t="s">
        <v>103</v>
      </c>
      <c r="Q431" s="48">
        <v>3822500</v>
      </c>
      <c r="R431" s="62" t="s">
        <v>309</v>
      </c>
      <c r="S431" s="93"/>
    </row>
    <row r="432" spans="1:19" s="34" customFormat="1" ht="63" x14ac:dyDescent="0.15">
      <c r="A432" s="92"/>
      <c r="B432" s="67">
        <v>80111600</v>
      </c>
      <c r="C432" s="46" t="s">
        <v>336</v>
      </c>
      <c r="D432" s="47">
        <v>1</v>
      </c>
      <c r="E432" s="47">
        <v>1</v>
      </c>
      <c r="F432" s="47">
        <v>11</v>
      </c>
      <c r="G432" s="47">
        <v>1</v>
      </c>
      <c r="H432" s="7" t="s">
        <v>79</v>
      </c>
      <c r="I432" s="47">
        <v>0</v>
      </c>
      <c r="J432" s="27">
        <f t="shared" ref="J432:J436" si="20">2200000*F432</f>
        <v>24200000</v>
      </c>
      <c r="K432" s="18">
        <f t="shared" ref="K432:K456" si="21">J432</f>
        <v>24200000</v>
      </c>
      <c r="L432" s="48">
        <v>0</v>
      </c>
      <c r="M432" s="48">
        <v>0</v>
      </c>
      <c r="N432" s="49" t="s">
        <v>19</v>
      </c>
      <c r="O432" s="12" t="s">
        <v>20</v>
      </c>
      <c r="P432" s="50" t="s">
        <v>103</v>
      </c>
      <c r="Q432" s="48">
        <v>3822500</v>
      </c>
      <c r="R432" s="62" t="s">
        <v>309</v>
      </c>
      <c r="S432" s="93"/>
    </row>
    <row r="433" spans="1:19" s="34" customFormat="1" ht="42" x14ac:dyDescent="0.15">
      <c r="A433" s="92"/>
      <c r="B433" s="67">
        <v>80111600</v>
      </c>
      <c r="C433" s="46" t="s">
        <v>354</v>
      </c>
      <c r="D433" s="47">
        <v>1</v>
      </c>
      <c r="E433" s="47">
        <v>1</v>
      </c>
      <c r="F433" s="47">
        <v>12</v>
      </c>
      <c r="G433" s="47">
        <v>1</v>
      </c>
      <c r="H433" s="7" t="s">
        <v>79</v>
      </c>
      <c r="I433" s="47">
        <v>0</v>
      </c>
      <c r="J433" s="27">
        <f t="shared" si="20"/>
        <v>26400000</v>
      </c>
      <c r="K433" s="18">
        <f t="shared" si="21"/>
        <v>26400000</v>
      </c>
      <c r="L433" s="48">
        <v>0</v>
      </c>
      <c r="M433" s="48">
        <v>0</v>
      </c>
      <c r="N433" s="49" t="s">
        <v>19</v>
      </c>
      <c r="O433" s="12" t="s">
        <v>20</v>
      </c>
      <c r="P433" s="50" t="s">
        <v>103</v>
      </c>
      <c r="Q433" s="48">
        <v>3822500</v>
      </c>
      <c r="R433" s="62" t="s">
        <v>309</v>
      </c>
      <c r="S433" s="93"/>
    </row>
    <row r="434" spans="1:19" s="34" customFormat="1" ht="31.5" x14ac:dyDescent="0.15">
      <c r="A434" s="92"/>
      <c r="B434" s="67">
        <v>80111600</v>
      </c>
      <c r="C434" s="46" t="s">
        <v>356</v>
      </c>
      <c r="D434" s="47">
        <v>1</v>
      </c>
      <c r="E434" s="47">
        <v>1</v>
      </c>
      <c r="F434" s="47">
        <v>11</v>
      </c>
      <c r="G434" s="47">
        <v>1</v>
      </c>
      <c r="H434" s="7" t="s">
        <v>79</v>
      </c>
      <c r="I434" s="47">
        <v>0</v>
      </c>
      <c r="J434" s="27">
        <f t="shared" si="20"/>
        <v>24200000</v>
      </c>
      <c r="K434" s="18">
        <f t="shared" si="21"/>
        <v>24200000</v>
      </c>
      <c r="L434" s="48">
        <v>0</v>
      </c>
      <c r="M434" s="48">
        <v>0</v>
      </c>
      <c r="N434" s="49" t="s">
        <v>19</v>
      </c>
      <c r="O434" s="12" t="s">
        <v>20</v>
      </c>
      <c r="P434" s="50" t="s">
        <v>103</v>
      </c>
      <c r="Q434" s="48">
        <v>3822500</v>
      </c>
      <c r="R434" s="62" t="s">
        <v>309</v>
      </c>
      <c r="S434" s="93"/>
    </row>
    <row r="435" spans="1:19" s="34" customFormat="1" ht="42" x14ac:dyDescent="0.15">
      <c r="A435" s="92"/>
      <c r="B435" s="67">
        <v>80111600</v>
      </c>
      <c r="C435" s="46" t="s">
        <v>357</v>
      </c>
      <c r="D435" s="47">
        <v>7</v>
      </c>
      <c r="E435" s="47">
        <v>7</v>
      </c>
      <c r="F435" s="47">
        <v>6</v>
      </c>
      <c r="G435" s="47">
        <v>1</v>
      </c>
      <c r="H435" s="7" t="s">
        <v>79</v>
      </c>
      <c r="I435" s="47">
        <v>0</v>
      </c>
      <c r="J435" s="27">
        <f t="shared" si="20"/>
        <v>13200000</v>
      </c>
      <c r="K435" s="18">
        <f t="shared" si="21"/>
        <v>13200000</v>
      </c>
      <c r="L435" s="48">
        <v>0</v>
      </c>
      <c r="M435" s="48">
        <v>0</v>
      </c>
      <c r="N435" s="49" t="s">
        <v>19</v>
      </c>
      <c r="O435" s="12" t="s">
        <v>20</v>
      </c>
      <c r="P435" s="50" t="s">
        <v>103</v>
      </c>
      <c r="Q435" s="48">
        <v>3822500</v>
      </c>
      <c r="R435" s="62" t="s">
        <v>309</v>
      </c>
      <c r="S435" s="93"/>
    </row>
    <row r="436" spans="1:19" s="34" customFormat="1" ht="42" x14ac:dyDescent="0.15">
      <c r="A436" s="92"/>
      <c r="B436" s="67">
        <v>80111600</v>
      </c>
      <c r="C436" s="46" t="s">
        <v>345</v>
      </c>
      <c r="D436" s="47">
        <v>7</v>
      </c>
      <c r="E436" s="47">
        <v>7</v>
      </c>
      <c r="F436" s="47">
        <v>7</v>
      </c>
      <c r="G436" s="47">
        <v>1</v>
      </c>
      <c r="H436" s="7" t="s">
        <v>79</v>
      </c>
      <c r="I436" s="47">
        <v>0</v>
      </c>
      <c r="J436" s="27">
        <f t="shared" si="20"/>
        <v>15400000</v>
      </c>
      <c r="K436" s="18">
        <f t="shared" si="21"/>
        <v>15400000</v>
      </c>
      <c r="L436" s="48">
        <v>0</v>
      </c>
      <c r="M436" s="48">
        <v>0</v>
      </c>
      <c r="N436" s="49" t="s">
        <v>19</v>
      </c>
      <c r="O436" s="12" t="s">
        <v>20</v>
      </c>
      <c r="P436" s="50" t="s">
        <v>103</v>
      </c>
      <c r="Q436" s="48">
        <v>3822500</v>
      </c>
      <c r="R436" s="62" t="s">
        <v>309</v>
      </c>
      <c r="S436" s="93"/>
    </row>
    <row r="437" spans="1:19" s="34" customFormat="1" ht="31.5" x14ac:dyDescent="0.15">
      <c r="A437" s="92"/>
      <c r="B437" s="67">
        <v>80111600</v>
      </c>
      <c r="C437" s="46" t="s">
        <v>358</v>
      </c>
      <c r="D437" s="47">
        <v>1</v>
      </c>
      <c r="E437" s="47">
        <v>1</v>
      </c>
      <c r="F437" s="47">
        <v>12</v>
      </c>
      <c r="G437" s="47">
        <v>1</v>
      </c>
      <c r="H437" s="7" t="s">
        <v>79</v>
      </c>
      <c r="I437" s="47">
        <v>0</v>
      </c>
      <c r="J437" s="27">
        <f>2800000*F437</f>
        <v>33600000</v>
      </c>
      <c r="K437" s="18">
        <f t="shared" si="21"/>
        <v>33600000</v>
      </c>
      <c r="L437" s="48">
        <v>0</v>
      </c>
      <c r="M437" s="48">
        <v>0</v>
      </c>
      <c r="N437" s="49" t="s">
        <v>19</v>
      </c>
      <c r="O437" s="12" t="s">
        <v>20</v>
      </c>
      <c r="P437" s="50" t="s">
        <v>103</v>
      </c>
      <c r="Q437" s="48">
        <v>3822500</v>
      </c>
      <c r="R437" s="62" t="s">
        <v>309</v>
      </c>
      <c r="S437" s="93"/>
    </row>
    <row r="438" spans="1:19" s="34" customFormat="1" ht="31.5" x14ac:dyDescent="0.15">
      <c r="A438" s="92"/>
      <c r="B438" s="67">
        <v>80111600</v>
      </c>
      <c r="C438" s="46" t="s">
        <v>335</v>
      </c>
      <c r="D438" s="47">
        <v>1</v>
      </c>
      <c r="E438" s="47">
        <v>1</v>
      </c>
      <c r="F438" s="47">
        <v>11</v>
      </c>
      <c r="G438" s="47">
        <v>1</v>
      </c>
      <c r="H438" s="7" t="s">
        <v>79</v>
      </c>
      <c r="I438" s="47">
        <v>0</v>
      </c>
      <c r="J438" s="27">
        <f>2200000*F438</f>
        <v>24200000</v>
      </c>
      <c r="K438" s="18">
        <f t="shared" si="21"/>
        <v>24200000</v>
      </c>
      <c r="L438" s="48">
        <v>0</v>
      </c>
      <c r="M438" s="48">
        <v>0</v>
      </c>
      <c r="N438" s="49" t="s">
        <v>19</v>
      </c>
      <c r="O438" s="12" t="s">
        <v>20</v>
      </c>
      <c r="P438" s="50" t="s">
        <v>103</v>
      </c>
      <c r="Q438" s="48">
        <v>3822500</v>
      </c>
      <c r="R438" s="62" t="s">
        <v>309</v>
      </c>
      <c r="S438" s="93"/>
    </row>
    <row r="439" spans="1:19" s="34" customFormat="1" ht="84" x14ac:dyDescent="0.15">
      <c r="A439" s="92"/>
      <c r="B439" s="67">
        <v>80111600</v>
      </c>
      <c r="C439" s="46" t="s">
        <v>359</v>
      </c>
      <c r="D439" s="47">
        <v>1</v>
      </c>
      <c r="E439" s="47">
        <v>1</v>
      </c>
      <c r="F439" s="47">
        <v>11</v>
      </c>
      <c r="G439" s="47">
        <v>1</v>
      </c>
      <c r="H439" s="7" t="s">
        <v>79</v>
      </c>
      <c r="I439" s="47">
        <v>0</v>
      </c>
      <c r="J439" s="27">
        <f>3200000*F439</f>
        <v>35200000</v>
      </c>
      <c r="K439" s="18">
        <f t="shared" si="21"/>
        <v>35200000</v>
      </c>
      <c r="L439" s="48">
        <v>0</v>
      </c>
      <c r="M439" s="48">
        <v>0</v>
      </c>
      <c r="N439" s="49" t="s">
        <v>19</v>
      </c>
      <c r="O439" s="12" t="s">
        <v>20</v>
      </c>
      <c r="P439" s="50" t="s">
        <v>103</v>
      </c>
      <c r="Q439" s="48">
        <v>3822500</v>
      </c>
      <c r="R439" s="62" t="s">
        <v>309</v>
      </c>
      <c r="S439" s="93"/>
    </row>
    <row r="440" spans="1:19" s="34" customFormat="1" ht="31.5" x14ac:dyDescent="0.15">
      <c r="A440" s="92"/>
      <c r="B440" s="67">
        <v>80111600</v>
      </c>
      <c r="C440" s="46" t="s">
        <v>360</v>
      </c>
      <c r="D440" s="47">
        <v>7</v>
      </c>
      <c r="E440" s="47">
        <v>7</v>
      </c>
      <c r="F440" s="47">
        <v>7</v>
      </c>
      <c r="G440" s="47">
        <v>1</v>
      </c>
      <c r="H440" s="7" t="s">
        <v>79</v>
      </c>
      <c r="I440" s="47">
        <v>0</v>
      </c>
      <c r="J440" s="27">
        <f>2200000*F440</f>
        <v>15400000</v>
      </c>
      <c r="K440" s="18">
        <f t="shared" si="21"/>
        <v>15400000</v>
      </c>
      <c r="L440" s="48">
        <v>0</v>
      </c>
      <c r="M440" s="48">
        <v>0</v>
      </c>
      <c r="N440" s="49" t="s">
        <v>19</v>
      </c>
      <c r="O440" s="12" t="s">
        <v>20</v>
      </c>
      <c r="P440" s="50" t="s">
        <v>103</v>
      </c>
      <c r="Q440" s="48">
        <v>3822500</v>
      </c>
      <c r="R440" s="62" t="s">
        <v>309</v>
      </c>
      <c r="S440" s="93"/>
    </row>
    <row r="441" spans="1:19" s="34" customFormat="1" ht="52.5" x14ac:dyDescent="0.15">
      <c r="A441" s="92"/>
      <c r="B441" s="67">
        <v>80111600</v>
      </c>
      <c r="C441" s="46" t="s">
        <v>375</v>
      </c>
      <c r="D441" s="47">
        <v>2</v>
      </c>
      <c r="E441" s="47">
        <v>2</v>
      </c>
      <c r="F441" s="47">
        <v>4</v>
      </c>
      <c r="G441" s="47">
        <v>1</v>
      </c>
      <c r="H441" s="7" t="s">
        <v>79</v>
      </c>
      <c r="I441" s="47">
        <v>0</v>
      </c>
      <c r="J441" s="27">
        <f>2200000*F441</f>
        <v>8800000</v>
      </c>
      <c r="K441" s="18">
        <f t="shared" si="21"/>
        <v>8800000</v>
      </c>
      <c r="L441" s="48">
        <v>0</v>
      </c>
      <c r="M441" s="48">
        <v>0</v>
      </c>
      <c r="N441" s="49" t="s">
        <v>19</v>
      </c>
      <c r="O441" s="12" t="s">
        <v>20</v>
      </c>
      <c r="P441" s="50" t="s">
        <v>103</v>
      </c>
      <c r="Q441" s="48">
        <v>3822500</v>
      </c>
      <c r="R441" s="62" t="s">
        <v>309</v>
      </c>
      <c r="S441" s="93"/>
    </row>
    <row r="442" spans="1:19" s="34" customFormat="1" ht="42" x14ac:dyDescent="0.15">
      <c r="A442" s="92"/>
      <c r="B442" s="67">
        <v>80111600</v>
      </c>
      <c r="C442" s="46" t="s">
        <v>361</v>
      </c>
      <c r="D442" s="47">
        <v>7</v>
      </c>
      <c r="E442" s="47">
        <v>7</v>
      </c>
      <c r="F442" s="47">
        <v>7</v>
      </c>
      <c r="G442" s="47">
        <v>1</v>
      </c>
      <c r="H442" s="7" t="s">
        <v>79</v>
      </c>
      <c r="I442" s="47">
        <v>0</v>
      </c>
      <c r="J442" s="27">
        <f>2200000*F442</f>
        <v>15400000</v>
      </c>
      <c r="K442" s="18">
        <f t="shared" si="21"/>
        <v>15400000</v>
      </c>
      <c r="L442" s="48">
        <v>0</v>
      </c>
      <c r="M442" s="48">
        <v>0</v>
      </c>
      <c r="N442" s="49" t="s">
        <v>19</v>
      </c>
      <c r="O442" s="12" t="s">
        <v>20</v>
      </c>
      <c r="P442" s="50" t="s">
        <v>103</v>
      </c>
      <c r="Q442" s="48">
        <v>3822500</v>
      </c>
      <c r="R442" s="62" t="s">
        <v>309</v>
      </c>
      <c r="S442" s="93"/>
    </row>
    <row r="443" spans="1:19" s="34" customFormat="1" ht="42" x14ac:dyDescent="0.15">
      <c r="A443" s="92"/>
      <c r="B443" s="67">
        <v>80111600</v>
      </c>
      <c r="C443" s="46" t="s">
        <v>362</v>
      </c>
      <c r="D443" s="47">
        <v>7</v>
      </c>
      <c r="E443" s="47">
        <v>7</v>
      </c>
      <c r="F443" s="47">
        <v>5</v>
      </c>
      <c r="G443" s="47">
        <v>1</v>
      </c>
      <c r="H443" s="7" t="s">
        <v>79</v>
      </c>
      <c r="I443" s="47">
        <v>0</v>
      </c>
      <c r="J443" s="27">
        <f>3700000*F443</f>
        <v>18500000</v>
      </c>
      <c r="K443" s="18">
        <f t="shared" si="21"/>
        <v>18500000</v>
      </c>
      <c r="L443" s="48">
        <v>0</v>
      </c>
      <c r="M443" s="48">
        <v>0</v>
      </c>
      <c r="N443" s="49" t="s">
        <v>19</v>
      </c>
      <c r="O443" s="12" t="s">
        <v>20</v>
      </c>
      <c r="P443" s="50" t="s">
        <v>103</v>
      </c>
      <c r="Q443" s="48">
        <v>3822500</v>
      </c>
      <c r="R443" s="62" t="s">
        <v>309</v>
      </c>
      <c r="S443" s="93"/>
    </row>
    <row r="444" spans="1:19" s="34" customFormat="1" ht="42" x14ac:dyDescent="0.15">
      <c r="A444" s="92"/>
      <c r="B444" s="67">
        <v>80111600</v>
      </c>
      <c r="C444" s="46" t="s">
        <v>345</v>
      </c>
      <c r="D444" s="47">
        <v>7</v>
      </c>
      <c r="E444" s="47">
        <v>7</v>
      </c>
      <c r="F444" s="47">
        <v>5</v>
      </c>
      <c r="G444" s="47">
        <v>1</v>
      </c>
      <c r="H444" s="7" t="s">
        <v>79</v>
      </c>
      <c r="I444" s="47">
        <v>0</v>
      </c>
      <c r="J444" s="27">
        <f>2200000*F444</f>
        <v>11000000</v>
      </c>
      <c r="K444" s="18">
        <f t="shared" si="21"/>
        <v>11000000</v>
      </c>
      <c r="L444" s="48">
        <v>0</v>
      </c>
      <c r="M444" s="48">
        <v>0</v>
      </c>
      <c r="N444" s="49" t="s">
        <v>19</v>
      </c>
      <c r="O444" s="12" t="s">
        <v>20</v>
      </c>
      <c r="P444" s="50" t="s">
        <v>103</v>
      </c>
      <c r="Q444" s="48">
        <v>3822500</v>
      </c>
      <c r="R444" s="62" t="s">
        <v>309</v>
      </c>
      <c r="S444" s="93"/>
    </row>
    <row r="445" spans="1:19" s="34" customFormat="1" ht="63" x14ac:dyDescent="0.15">
      <c r="A445" s="92"/>
      <c r="B445" s="67">
        <v>80111600</v>
      </c>
      <c r="C445" s="46" t="s">
        <v>363</v>
      </c>
      <c r="D445" s="47">
        <v>1</v>
      </c>
      <c r="E445" s="47">
        <v>1</v>
      </c>
      <c r="F445" s="47">
        <v>11</v>
      </c>
      <c r="G445" s="47">
        <v>1</v>
      </c>
      <c r="H445" s="7" t="s">
        <v>79</v>
      </c>
      <c r="I445" s="47">
        <v>0</v>
      </c>
      <c r="J445" s="27">
        <f>3700000*F445</f>
        <v>40700000</v>
      </c>
      <c r="K445" s="18">
        <f t="shared" si="21"/>
        <v>40700000</v>
      </c>
      <c r="L445" s="48">
        <v>0</v>
      </c>
      <c r="M445" s="48">
        <v>0</v>
      </c>
      <c r="N445" s="49" t="s">
        <v>19</v>
      </c>
      <c r="O445" s="12" t="s">
        <v>20</v>
      </c>
      <c r="P445" s="50" t="s">
        <v>103</v>
      </c>
      <c r="Q445" s="48">
        <v>3822500</v>
      </c>
      <c r="R445" s="62" t="s">
        <v>309</v>
      </c>
      <c r="S445" s="93"/>
    </row>
    <row r="446" spans="1:19" s="34" customFormat="1" ht="73.5" x14ac:dyDescent="0.15">
      <c r="A446" s="92"/>
      <c r="B446" s="67">
        <v>80111600</v>
      </c>
      <c r="C446" s="46" t="s">
        <v>379</v>
      </c>
      <c r="D446" s="47">
        <v>1</v>
      </c>
      <c r="E446" s="47">
        <v>1</v>
      </c>
      <c r="F446" s="47">
        <v>11</v>
      </c>
      <c r="G446" s="47">
        <v>1</v>
      </c>
      <c r="H446" s="7" t="s">
        <v>79</v>
      </c>
      <c r="I446" s="47">
        <v>0</v>
      </c>
      <c r="J446" s="27">
        <f>3200000*F446</f>
        <v>35200000</v>
      </c>
      <c r="K446" s="18">
        <f t="shared" si="21"/>
        <v>35200000</v>
      </c>
      <c r="L446" s="48">
        <v>0</v>
      </c>
      <c r="M446" s="48">
        <v>0</v>
      </c>
      <c r="N446" s="49" t="s">
        <v>19</v>
      </c>
      <c r="O446" s="12" t="s">
        <v>20</v>
      </c>
      <c r="P446" s="50" t="s">
        <v>103</v>
      </c>
      <c r="Q446" s="48">
        <v>3822500</v>
      </c>
      <c r="R446" s="62" t="s">
        <v>309</v>
      </c>
      <c r="S446" s="93"/>
    </row>
    <row r="447" spans="1:19" s="34" customFormat="1" ht="42" x14ac:dyDescent="0.15">
      <c r="A447" s="92"/>
      <c r="B447" s="67">
        <v>80111600</v>
      </c>
      <c r="C447" s="46" t="s">
        <v>364</v>
      </c>
      <c r="D447" s="47">
        <v>1</v>
      </c>
      <c r="E447" s="47">
        <v>1</v>
      </c>
      <c r="F447" s="47">
        <v>11</v>
      </c>
      <c r="G447" s="47">
        <v>1</v>
      </c>
      <c r="H447" s="7" t="s">
        <v>79</v>
      </c>
      <c r="I447" s="47">
        <v>0</v>
      </c>
      <c r="J447" s="27">
        <f>2900000*F447</f>
        <v>31900000</v>
      </c>
      <c r="K447" s="18">
        <f t="shared" si="21"/>
        <v>31900000</v>
      </c>
      <c r="L447" s="48">
        <v>0</v>
      </c>
      <c r="M447" s="48">
        <v>0</v>
      </c>
      <c r="N447" s="49" t="s">
        <v>19</v>
      </c>
      <c r="O447" s="12" t="s">
        <v>20</v>
      </c>
      <c r="P447" s="50" t="s">
        <v>103</v>
      </c>
      <c r="Q447" s="48">
        <v>3822500</v>
      </c>
      <c r="R447" s="62" t="s">
        <v>309</v>
      </c>
      <c r="S447" s="93"/>
    </row>
    <row r="448" spans="1:19" s="34" customFormat="1" ht="42" x14ac:dyDescent="0.15">
      <c r="A448" s="92"/>
      <c r="B448" s="67">
        <v>80111600</v>
      </c>
      <c r="C448" s="46" t="s">
        <v>333</v>
      </c>
      <c r="D448" s="47">
        <v>1</v>
      </c>
      <c r="E448" s="47">
        <v>1</v>
      </c>
      <c r="F448" s="47">
        <v>11</v>
      </c>
      <c r="G448" s="47">
        <v>1</v>
      </c>
      <c r="H448" s="7" t="s">
        <v>79</v>
      </c>
      <c r="I448" s="47">
        <v>0</v>
      </c>
      <c r="J448" s="27">
        <f>2200000*F448</f>
        <v>24200000</v>
      </c>
      <c r="K448" s="18">
        <f t="shared" si="21"/>
        <v>24200000</v>
      </c>
      <c r="L448" s="48">
        <v>0</v>
      </c>
      <c r="M448" s="48">
        <v>0</v>
      </c>
      <c r="N448" s="49" t="s">
        <v>19</v>
      </c>
      <c r="O448" s="12" t="s">
        <v>20</v>
      </c>
      <c r="P448" s="50" t="s">
        <v>103</v>
      </c>
      <c r="Q448" s="48">
        <v>3822500</v>
      </c>
      <c r="R448" s="62" t="s">
        <v>309</v>
      </c>
      <c r="S448" s="93"/>
    </row>
    <row r="449" spans="1:19" s="34" customFormat="1" ht="42" x14ac:dyDescent="0.15">
      <c r="A449" s="92"/>
      <c r="B449" s="67">
        <v>80111600</v>
      </c>
      <c r="C449" s="46" t="s">
        <v>333</v>
      </c>
      <c r="D449" s="47">
        <v>1</v>
      </c>
      <c r="E449" s="47">
        <v>1</v>
      </c>
      <c r="F449" s="47">
        <v>11</v>
      </c>
      <c r="G449" s="47">
        <v>1</v>
      </c>
      <c r="H449" s="7" t="s">
        <v>79</v>
      </c>
      <c r="I449" s="47">
        <v>0</v>
      </c>
      <c r="J449" s="27">
        <f>2200000*F449</f>
        <v>24200000</v>
      </c>
      <c r="K449" s="18">
        <f t="shared" si="21"/>
        <v>24200000</v>
      </c>
      <c r="L449" s="48">
        <v>0</v>
      </c>
      <c r="M449" s="48">
        <v>0</v>
      </c>
      <c r="N449" s="49" t="s">
        <v>19</v>
      </c>
      <c r="O449" s="12" t="s">
        <v>20</v>
      </c>
      <c r="P449" s="50" t="s">
        <v>103</v>
      </c>
      <c r="Q449" s="48">
        <v>3822500</v>
      </c>
      <c r="R449" s="62" t="s">
        <v>309</v>
      </c>
      <c r="S449" s="93"/>
    </row>
    <row r="450" spans="1:19" s="34" customFormat="1" ht="42" x14ac:dyDescent="0.15">
      <c r="A450" s="92"/>
      <c r="B450" s="67">
        <v>80111600</v>
      </c>
      <c r="C450" s="46" t="s">
        <v>501</v>
      </c>
      <c r="D450" s="47">
        <v>1</v>
      </c>
      <c r="E450" s="47">
        <v>1</v>
      </c>
      <c r="F450" s="47">
        <v>11</v>
      </c>
      <c r="G450" s="47">
        <v>1</v>
      </c>
      <c r="H450" s="7" t="s">
        <v>79</v>
      </c>
      <c r="I450" s="47">
        <v>0</v>
      </c>
      <c r="J450" s="27">
        <f>2200000*F450</f>
        <v>24200000</v>
      </c>
      <c r="K450" s="18">
        <f t="shared" si="21"/>
        <v>24200000</v>
      </c>
      <c r="L450" s="48">
        <v>0</v>
      </c>
      <c r="M450" s="48">
        <v>0</v>
      </c>
      <c r="N450" s="49" t="s">
        <v>19</v>
      </c>
      <c r="O450" s="12" t="s">
        <v>20</v>
      </c>
      <c r="P450" s="50" t="s">
        <v>103</v>
      </c>
      <c r="Q450" s="48">
        <v>3822500</v>
      </c>
      <c r="R450" s="62" t="s">
        <v>309</v>
      </c>
      <c r="S450" s="93"/>
    </row>
    <row r="451" spans="1:19" s="34" customFormat="1" ht="42" x14ac:dyDescent="0.15">
      <c r="A451" s="92"/>
      <c r="B451" s="67">
        <v>80111600</v>
      </c>
      <c r="C451" s="46" t="s">
        <v>357</v>
      </c>
      <c r="D451" s="47">
        <v>1</v>
      </c>
      <c r="E451" s="47">
        <v>1</v>
      </c>
      <c r="F451" s="47">
        <v>11</v>
      </c>
      <c r="G451" s="47">
        <v>1</v>
      </c>
      <c r="H451" s="7" t="s">
        <v>79</v>
      </c>
      <c r="I451" s="47">
        <v>0</v>
      </c>
      <c r="J451" s="27">
        <f>2200000*F451</f>
        <v>24200000</v>
      </c>
      <c r="K451" s="18">
        <f t="shared" si="21"/>
        <v>24200000</v>
      </c>
      <c r="L451" s="48">
        <v>0</v>
      </c>
      <c r="M451" s="48">
        <v>0</v>
      </c>
      <c r="N451" s="49" t="s">
        <v>19</v>
      </c>
      <c r="O451" s="12" t="s">
        <v>20</v>
      </c>
      <c r="P451" s="50" t="s">
        <v>103</v>
      </c>
      <c r="Q451" s="48">
        <v>3822500</v>
      </c>
      <c r="R451" s="62" t="s">
        <v>309</v>
      </c>
      <c r="S451" s="93"/>
    </row>
    <row r="452" spans="1:19" s="34" customFormat="1" ht="42" x14ac:dyDescent="0.15">
      <c r="A452" s="92"/>
      <c r="B452" s="67">
        <v>80111600</v>
      </c>
      <c r="C452" s="46" t="s">
        <v>365</v>
      </c>
      <c r="D452" s="47">
        <v>1</v>
      </c>
      <c r="E452" s="47">
        <v>1</v>
      </c>
      <c r="F452" s="47">
        <v>11</v>
      </c>
      <c r="G452" s="47">
        <v>1</v>
      </c>
      <c r="H452" s="7" t="s">
        <v>79</v>
      </c>
      <c r="I452" s="47">
        <v>0</v>
      </c>
      <c r="J452" s="27">
        <f>2800000*F452</f>
        <v>30800000</v>
      </c>
      <c r="K452" s="18">
        <f t="shared" si="21"/>
        <v>30800000</v>
      </c>
      <c r="L452" s="48">
        <v>0</v>
      </c>
      <c r="M452" s="48">
        <v>0</v>
      </c>
      <c r="N452" s="49" t="s">
        <v>19</v>
      </c>
      <c r="O452" s="12" t="s">
        <v>20</v>
      </c>
      <c r="P452" s="50" t="s">
        <v>103</v>
      </c>
      <c r="Q452" s="48">
        <v>3822500</v>
      </c>
      <c r="R452" s="62" t="s">
        <v>309</v>
      </c>
      <c r="S452" s="93"/>
    </row>
    <row r="453" spans="1:19" s="34" customFormat="1" ht="42" x14ac:dyDescent="0.15">
      <c r="A453" s="92"/>
      <c r="B453" s="67">
        <v>80111600</v>
      </c>
      <c r="C453" s="46" t="s">
        <v>357</v>
      </c>
      <c r="D453" s="47">
        <v>1</v>
      </c>
      <c r="E453" s="47">
        <v>1</v>
      </c>
      <c r="F453" s="47">
        <v>12</v>
      </c>
      <c r="G453" s="47">
        <v>1</v>
      </c>
      <c r="H453" s="7" t="s">
        <v>79</v>
      </c>
      <c r="I453" s="47">
        <v>0</v>
      </c>
      <c r="J453" s="27">
        <f>2200000*F453</f>
        <v>26400000</v>
      </c>
      <c r="K453" s="18">
        <f t="shared" si="21"/>
        <v>26400000</v>
      </c>
      <c r="L453" s="48">
        <v>0</v>
      </c>
      <c r="M453" s="48">
        <v>0</v>
      </c>
      <c r="N453" s="49" t="s">
        <v>19</v>
      </c>
      <c r="O453" s="12" t="s">
        <v>20</v>
      </c>
      <c r="P453" s="50" t="s">
        <v>103</v>
      </c>
      <c r="Q453" s="48">
        <v>3822500</v>
      </c>
      <c r="R453" s="62" t="s">
        <v>309</v>
      </c>
      <c r="S453" s="93"/>
    </row>
    <row r="454" spans="1:19" s="34" customFormat="1" ht="42" x14ac:dyDescent="0.15">
      <c r="A454" s="92"/>
      <c r="B454" s="67">
        <v>80111600</v>
      </c>
      <c r="C454" s="46" t="s">
        <v>341</v>
      </c>
      <c r="D454" s="47">
        <v>1</v>
      </c>
      <c r="E454" s="47">
        <v>1</v>
      </c>
      <c r="F454" s="47">
        <v>11</v>
      </c>
      <c r="G454" s="47">
        <v>1</v>
      </c>
      <c r="H454" s="7" t="s">
        <v>79</v>
      </c>
      <c r="I454" s="47">
        <v>0</v>
      </c>
      <c r="J454" s="27">
        <f>3034000*F454</f>
        <v>33374000</v>
      </c>
      <c r="K454" s="18">
        <f t="shared" si="21"/>
        <v>33374000</v>
      </c>
      <c r="L454" s="48">
        <v>0</v>
      </c>
      <c r="M454" s="48">
        <v>0</v>
      </c>
      <c r="N454" s="49" t="s">
        <v>19</v>
      </c>
      <c r="O454" s="12" t="s">
        <v>20</v>
      </c>
      <c r="P454" s="50" t="s">
        <v>103</v>
      </c>
      <c r="Q454" s="48">
        <v>3822500</v>
      </c>
      <c r="R454" s="62" t="s">
        <v>309</v>
      </c>
      <c r="S454" s="93"/>
    </row>
    <row r="455" spans="1:19" s="34" customFormat="1" ht="73.5" x14ac:dyDescent="0.15">
      <c r="A455" s="92"/>
      <c r="B455" s="67">
        <v>80111600</v>
      </c>
      <c r="C455" s="46" t="s">
        <v>366</v>
      </c>
      <c r="D455" s="47">
        <v>1</v>
      </c>
      <c r="E455" s="47">
        <v>1</v>
      </c>
      <c r="F455" s="47">
        <v>11</v>
      </c>
      <c r="G455" s="47">
        <v>1</v>
      </c>
      <c r="H455" s="7" t="s">
        <v>79</v>
      </c>
      <c r="I455" s="47">
        <v>0</v>
      </c>
      <c r="J455" s="27">
        <f>5500000*F455</f>
        <v>60500000</v>
      </c>
      <c r="K455" s="18">
        <f t="shared" si="21"/>
        <v>60500000</v>
      </c>
      <c r="L455" s="48">
        <v>0</v>
      </c>
      <c r="M455" s="48">
        <v>0</v>
      </c>
      <c r="N455" s="49" t="s">
        <v>19</v>
      </c>
      <c r="O455" s="12" t="s">
        <v>20</v>
      </c>
      <c r="P455" s="50" t="s">
        <v>103</v>
      </c>
      <c r="Q455" s="48">
        <v>3822500</v>
      </c>
      <c r="R455" s="62" t="s">
        <v>309</v>
      </c>
      <c r="S455" s="93"/>
    </row>
    <row r="456" spans="1:19" s="34" customFormat="1" ht="42.75" thickBot="1" x14ac:dyDescent="0.2">
      <c r="A456" s="92"/>
      <c r="B456" s="76">
        <v>80111600</v>
      </c>
      <c r="C456" s="77" t="s">
        <v>357</v>
      </c>
      <c r="D456" s="78">
        <v>1</v>
      </c>
      <c r="E456" s="78">
        <v>1</v>
      </c>
      <c r="F456" s="78">
        <v>11</v>
      </c>
      <c r="G456" s="78">
        <v>1</v>
      </c>
      <c r="H456" s="79" t="s">
        <v>79</v>
      </c>
      <c r="I456" s="78">
        <v>0</v>
      </c>
      <c r="J456" s="80">
        <f>2200000*F456</f>
        <v>24200000</v>
      </c>
      <c r="K456" s="81">
        <f t="shared" si="21"/>
        <v>24200000</v>
      </c>
      <c r="L456" s="82">
        <v>0</v>
      </c>
      <c r="M456" s="82">
        <v>0</v>
      </c>
      <c r="N456" s="83" t="s">
        <v>19</v>
      </c>
      <c r="O456" s="84" t="s">
        <v>20</v>
      </c>
      <c r="P456" s="85" t="s">
        <v>103</v>
      </c>
      <c r="Q456" s="82">
        <v>3822500</v>
      </c>
      <c r="R456" s="86" t="s">
        <v>309</v>
      </c>
      <c r="S456" s="93"/>
    </row>
    <row r="457" spans="1:19" x14ac:dyDescent="0.25">
      <c r="A457" s="92"/>
      <c r="B457" s="87"/>
      <c r="C457" s="87"/>
      <c r="D457" s="87"/>
      <c r="E457" s="87"/>
      <c r="F457" s="87"/>
      <c r="G457" s="87"/>
      <c r="H457" s="87"/>
      <c r="I457" s="87"/>
      <c r="J457" s="87"/>
      <c r="K457" s="87"/>
      <c r="L457" s="87"/>
      <c r="M457" s="87"/>
      <c r="N457" s="87"/>
      <c r="O457" s="87"/>
      <c r="P457" s="87"/>
      <c r="Q457" s="87"/>
      <c r="R457" s="87"/>
      <c r="S457" s="93"/>
    </row>
  </sheetData>
  <protectedRanges>
    <protectedRange sqref="C77:C78" name="Rango1_2_1_4"/>
    <protectedRange sqref="C74:C75" name="Rango1_3_6_3"/>
    <protectedRange sqref="C81" name="Rango1_3_7_1_2_1_3"/>
    <protectedRange sqref="C91:C97" name="Rango1_4_2_1"/>
    <protectedRange sqref="C82:C83 C85:C88" name="Rango1_7_3_1_5_1_1_1"/>
    <protectedRange sqref="C89" name="Rango1_7_1_5_1"/>
    <protectedRange sqref="C84" name="Rango1_7_3_1_3_2_1"/>
    <protectedRange sqref="C90" name="Rango1_7_3_1_1_1_1"/>
    <protectedRange sqref="C98" name="Rango1_4_3_1"/>
    <protectedRange sqref="C99 C109 C80" name="Rango1_4_3_2"/>
    <protectedRange sqref="C100:C103" name="Rango1_1_1_2_1"/>
    <protectedRange sqref="C104" name="Rango1_1_1_1_2"/>
    <protectedRange sqref="C108" name="Rango1_5_2"/>
    <protectedRange sqref="C60:C61" name="Rango1_35_1"/>
    <protectedRange sqref="C62" name="Rango1_37_1"/>
    <protectedRange sqref="C67" name="Rango1_5_13_1"/>
    <protectedRange sqref="C58:C59" name="Rango1_50_1"/>
    <protectedRange sqref="C63" name="Rango1_3_30_1"/>
    <protectedRange sqref="C66" name="Rango1_1_4_1"/>
    <protectedRange sqref="C64" name="Rango1_3_7_1_2"/>
    <protectedRange sqref="C65" name="Rango1_3_24_1_1"/>
    <protectedRange sqref="D58:E62" name="Rango1_51_1"/>
    <protectedRange sqref="D66:E66" name="Rango1_1_5_1"/>
    <protectedRange sqref="D67:E67" name="Rango1_5_3_2_1"/>
    <protectedRange sqref="D65:E65" name="Rango1_3_7_2_5_1"/>
    <protectedRange sqref="D63:E64" name="Rango1_3_31_1_1"/>
    <protectedRange sqref="F58:F62" name="Rango1_51_1_1"/>
    <protectedRange sqref="F66" name="Rango1_1_5_1_1"/>
    <protectedRange sqref="F67" name="Rango1_5_3_2_1_1"/>
    <protectedRange sqref="F65" name="Rango1_3_7_2_5_1_1"/>
    <protectedRange sqref="F63:F64" name="Rango1_3_31_1_1_1"/>
    <protectedRange sqref="D120:E120" name="Rango1_7_1_1"/>
    <protectedRange sqref="C124" name="Rango1_12_1"/>
    <protectedRange sqref="C120" name="Rango1_7_2_1"/>
    <protectedRange sqref="C121" name="Rango1_2_2_2"/>
    <protectedRange sqref="C122:C123" name="Rango1_2_3_2"/>
    <protectedRange sqref="C132" name="Rango1_7_1_3"/>
    <protectedRange sqref="C134" name="Rango1_50"/>
    <protectedRange sqref="C127" name="Rango1_36_1_1_1"/>
    <protectedRange sqref="C72" name="Rango1_3_7_1"/>
    <protectedRange sqref="C153" name="Rango1_2_2_2_1"/>
    <protectedRange sqref="C136" name="Rango1_7_1_3_2"/>
    <protectedRange sqref="C147" name="Rango1_2_1_1"/>
    <protectedRange sqref="C268" name="Rango1_4_4"/>
    <protectedRange sqref="C270" name="Rango1_6_3"/>
    <protectedRange sqref="D271:F272" name="Rango1_51_3"/>
    <protectedRange sqref="C271:C272 C275:C278" name="Rango1_5_3"/>
    <protectedRange sqref="C284" name="Rango1_8_2"/>
    <protectedRange sqref="C281:C283" name="Rango1_9_3"/>
    <protectedRange sqref="C279" name="Rango1_3_3_12_1"/>
    <protectedRange sqref="C280" name="Rango1_3_2_7_1_1"/>
    <protectedRange sqref="C285:C287" name="Rango1_3_3_1_3_1"/>
    <protectedRange sqref="C304" name="Rango1_7_3_1"/>
    <protectedRange sqref="D305:F305" name="Rango1_3_2_3_5"/>
    <protectedRange sqref="C305" name="Rango1_3_3"/>
    <protectedRange sqref="C313" name="Rango1_7_3"/>
    <protectedRange sqref="C318:C319" name="Rango1_5_4_1_4"/>
    <protectedRange sqref="C324" name="Rango1_5_4_1_2_1"/>
    <protectedRange sqref="C326" name="Rango1_5_4_1_3"/>
    <protectedRange sqref="C325" name="Rango1_3_2_2"/>
    <protectedRange sqref="C327:C328" name="Rango1_5_4_1_4_1"/>
    <protectedRange sqref="C343" name="Rango1_5_4_1_2"/>
    <protectedRange sqref="C377" name="Rango1_3_23_1_1"/>
    <protectedRange sqref="C362" name="Rango1_2_2_1_2"/>
    <protectedRange sqref="C366" name="Rango1_2_2_1_1_1"/>
    <protectedRange sqref="C374" name="Rango1_36_1_1"/>
    <protectedRange sqref="C376" name="Rango1_3_23_1_2"/>
    <protectedRange sqref="C378" name="Rango1_3_23_1_1_1_1"/>
    <protectedRange sqref="C380" name="Rango1_3_23_1_1_1_2"/>
    <protectedRange sqref="C381" name="Rango1_3_23_1_1_1_3"/>
    <protectedRange sqref="F16" name="Rango1_3_2_3_5_1"/>
    <protectedRange sqref="C7:E8" name="Rango1_35_1_1"/>
    <protectedRange sqref="C9:E9" name="Rango1_37_1_1"/>
    <protectedRange sqref="C6:E6" name="Rango1_50_1_1"/>
    <protectedRange sqref="C10:E10" name="Rango1_3_30_1_1"/>
    <protectedRange sqref="C15:E15" name="Rango1_1_4_1_1"/>
    <protectedRange sqref="C11:E12" name="Rango1_3_7_1_2_1"/>
    <protectedRange sqref="C14:E14" name="Rango1_7_3_1_1"/>
    <protectedRange sqref="C13:E13" name="Rango1_3_24_1_1_1"/>
  </protectedRanges>
  <autoFilter ref="B4:R456"/>
  <mergeCells count="4">
    <mergeCell ref="B2:R2"/>
    <mergeCell ref="A3:A457"/>
    <mergeCell ref="S2:S457"/>
    <mergeCell ref="B3:R3"/>
  </mergeCells>
  <dataValidations count="1">
    <dataValidation allowBlank="1" showInputMessage="1" showErrorMessage="1" promptTitle="Objeto" prompt="Escriba aquí de forma exacta el objeto de la forma como quedará en la solicitud de viabilidad y en el proceso de selección" sqref="C88 C356"/>
  </dataValidations>
  <hyperlinks>
    <hyperlink ref="R135" r:id="rId1"/>
    <hyperlink ref="R136" r:id="rId2"/>
    <hyperlink ref="R137" r:id="rId3"/>
    <hyperlink ref="R138" r:id="rId4"/>
    <hyperlink ref="R139" r:id="rId5"/>
    <hyperlink ref="R140" r:id="rId6"/>
    <hyperlink ref="R141" r:id="rId7"/>
    <hyperlink ref="R142" r:id="rId8"/>
    <hyperlink ref="R143" r:id="rId9"/>
    <hyperlink ref="R144" r:id="rId10"/>
    <hyperlink ref="R145" r:id="rId11"/>
    <hyperlink ref="R146" r:id="rId12"/>
    <hyperlink ref="R147" r:id="rId13"/>
    <hyperlink ref="R148" r:id="rId14"/>
    <hyperlink ref="R149" r:id="rId15"/>
    <hyperlink ref="R150" r:id="rId16"/>
    <hyperlink ref="R151" r:id="rId17"/>
    <hyperlink ref="R152" r:id="rId18"/>
    <hyperlink ref="R153" r:id="rId19"/>
    <hyperlink ref="R154" r:id="rId20"/>
    <hyperlink ref="R155" r:id="rId21"/>
    <hyperlink ref="R156" r:id="rId22"/>
    <hyperlink ref="R157" r:id="rId23"/>
    <hyperlink ref="R158" r:id="rId24"/>
    <hyperlink ref="R159" r:id="rId25"/>
    <hyperlink ref="R160" r:id="rId26"/>
    <hyperlink ref="R161" r:id="rId27"/>
    <hyperlink ref="R162" r:id="rId28"/>
    <hyperlink ref="R163" r:id="rId29"/>
    <hyperlink ref="R164" r:id="rId30"/>
    <hyperlink ref="R165" r:id="rId31"/>
    <hyperlink ref="R166" r:id="rId32"/>
    <hyperlink ref="R167" r:id="rId33"/>
    <hyperlink ref="R168" r:id="rId34"/>
    <hyperlink ref="R169" r:id="rId35"/>
    <hyperlink ref="R170" r:id="rId36"/>
    <hyperlink ref="R171" r:id="rId37"/>
    <hyperlink ref="R172" r:id="rId38"/>
    <hyperlink ref="R173" r:id="rId39"/>
    <hyperlink ref="R174" r:id="rId40"/>
    <hyperlink ref="R175" r:id="rId41"/>
    <hyperlink ref="R176" r:id="rId42"/>
    <hyperlink ref="R177" r:id="rId43"/>
    <hyperlink ref="R178" r:id="rId44"/>
    <hyperlink ref="R179" r:id="rId45"/>
    <hyperlink ref="R180" r:id="rId46"/>
    <hyperlink ref="R181" r:id="rId47"/>
    <hyperlink ref="R182" r:id="rId48"/>
    <hyperlink ref="R183" r:id="rId49"/>
    <hyperlink ref="R184" r:id="rId50"/>
    <hyperlink ref="R185" r:id="rId51"/>
    <hyperlink ref="R186" r:id="rId52"/>
    <hyperlink ref="R187" r:id="rId53"/>
    <hyperlink ref="R188" r:id="rId54"/>
    <hyperlink ref="R189" r:id="rId55"/>
    <hyperlink ref="R190" r:id="rId56"/>
    <hyperlink ref="R191" r:id="rId57"/>
    <hyperlink ref="R192" r:id="rId58"/>
    <hyperlink ref="R193" r:id="rId59"/>
    <hyperlink ref="R194" r:id="rId60"/>
    <hyperlink ref="R195" r:id="rId61"/>
    <hyperlink ref="R196" r:id="rId62"/>
    <hyperlink ref="R197" r:id="rId63"/>
    <hyperlink ref="R198" r:id="rId64"/>
    <hyperlink ref="R199" r:id="rId65"/>
    <hyperlink ref="R200" r:id="rId66"/>
    <hyperlink ref="R201" r:id="rId67"/>
    <hyperlink ref="R202" r:id="rId68"/>
    <hyperlink ref="R203" r:id="rId69"/>
    <hyperlink ref="R204" r:id="rId70"/>
    <hyperlink ref="R205" r:id="rId71"/>
    <hyperlink ref="R206" r:id="rId72"/>
    <hyperlink ref="R207" r:id="rId73"/>
    <hyperlink ref="R208" r:id="rId74"/>
    <hyperlink ref="R209" r:id="rId75"/>
    <hyperlink ref="R210" r:id="rId76"/>
    <hyperlink ref="R211" r:id="rId77"/>
    <hyperlink ref="R213" r:id="rId78"/>
    <hyperlink ref="R214" r:id="rId79"/>
    <hyperlink ref="R215" r:id="rId80"/>
    <hyperlink ref="R216" r:id="rId81"/>
    <hyperlink ref="R217" r:id="rId82"/>
    <hyperlink ref="R218" r:id="rId83"/>
    <hyperlink ref="R219" r:id="rId84"/>
    <hyperlink ref="R220" r:id="rId85"/>
    <hyperlink ref="R222" r:id="rId86"/>
    <hyperlink ref="R223" r:id="rId87"/>
    <hyperlink ref="R225" r:id="rId88"/>
    <hyperlink ref="R212" r:id="rId89"/>
    <hyperlink ref="R227" r:id="rId90"/>
    <hyperlink ref="R228" r:id="rId91"/>
    <hyperlink ref="R229" r:id="rId92"/>
    <hyperlink ref="R230" r:id="rId93"/>
    <hyperlink ref="R231" r:id="rId94"/>
    <hyperlink ref="R232" r:id="rId95"/>
    <hyperlink ref="R233" r:id="rId96"/>
    <hyperlink ref="R234" r:id="rId97"/>
    <hyperlink ref="R235" r:id="rId98"/>
    <hyperlink ref="R236" r:id="rId99"/>
    <hyperlink ref="R237" r:id="rId100"/>
    <hyperlink ref="R238" r:id="rId101"/>
    <hyperlink ref="R239" r:id="rId102"/>
    <hyperlink ref="R241" r:id="rId103"/>
    <hyperlink ref="R242" r:id="rId104"/>
    <hyperlink ref="R243" r:id="rId105"/>
    <hyperlink ref="R244" r:id="rId106"/>
    <hyperlink ref="R245" r:id="rId107"/>
    <hyperlink ref="R246" r:id="rId108"/>
    <hyperlink ref="R247" r:id="rId109"/>
    <hyperlink ref="R248" r:id="rId110"/>
    <hyperlink ref="R250" r:id="rId111"/>
    <hyperlink ref="R240" r:id="rId112"/>
    <hyperlink ref="R252" r:id="rId113"/>
    <hyperlink ref="R254" r:id="rId114"/>
    <hyperlink ref="R256" r:id="rId115"/>
    <hyperlink ref="R258" r:id="rId116"/>
    <hyperlink ref="R259" r:id="rId117"/>
    <hyperlink ref="R260" r:id="rId118"/>
    <hyperlink ref="R261" r:id="rId119"/>
    <hyperlink ref="R262" r:id="rId120"/>
    <hyperlink ref="R251" r:id="rId121"/>
    <hyperlink ref="R253" r:id="rId122"/>
    <hyperlink ref="R255" r:id="rId123"/>
    <hyperlink ref="R257" r:id="rId124"/>
    <hyperlink ref="R249" r:id="rId125"/>
    <hyperlink ref="R263" r:id="rId126"/>
    <hyperlink ref="R264" r:id="rId127"/>
    <hyperlink ref="R265" r:id="rId128"/>
    <hyperlink ref="R266" r:id="rId129"/>
    <hyperlink ref="R224" r:id="rId130"/>
    <hyperlink ref="R267" r:id="rId131"/>
    <hyperlink ref="R362" r:id="rId132"/>
    <hyperlink ref="R363" r:id="rId133"/>
    <hyperlink ref="R364" r:id="rId134"/>
    <hyperlink ref="R365" r:id="rId135"/>
    <hyperlink ref="R366" r:id="rId136"/>
    <hyperlink ref="R367" r:id="rId137"/>
    <hyperlink ref="R368" r:id="rId138"/>
    <hyperlink ref="R370" r:id="rId139"/>
    <hyperlink ref="R371" r:id="rId140"/>
    <hyperlink ref="R372" r:id="rId141"/>
    <hyperlink ref="R373" r:id="rId142"/>
    <hyperlink ref="R374" r:id="rId143"/>
    <hyperlink ref="R375" r:id="rId144"/>
    <hyperlink ref="R376" r:id="rId145"/>
    <hyperlink ref="R377" r:id="rId146"/>
    <hyperlink ref="R378" r:id="rId147"/>
    <hyperlink ref="R379" r:id="rId148"/>
    <hyperlink ref="R380" r:id="rId149"/>
    <hyperlink ref="R369" r:id="rId150"/>
    <hyperlink ref="R381" r:id="rId151"/>
    <hyperlink ref="R383" r:id="rId152"/>
    <hyperlink ref="R382" r:id="rId153"/>
    <hyperlink ref="R386" r:id="rId154"/>
    <hyperlink ref="R387" r:id="rId155"/>
    <hyperlink ref="R388" r:id="rId156"/>
    <hyperlink ref="R389" r:id="rId157"/>
    <hyperlink ref="R390" r:id="rId158"/>
    <hyperlink ref="R391" r:id="rId159"/>
    <hyperlink ref="R392" r:id="rId160"/>
    <hyperlink ref="R394" r:id="rId161"/>
    <hyperlink ref="R395" r:id="rId162"/>
    <hyperlink ref="R396" r:id="rId163"/>
    <hyperlink ref="R397" r:id="rId164"/>
    <hyperlink ref="R399" r:id="rId165"/>
    <hyperlink ref="R400" r:id="rId166"/>
    <hyperlink ref="R401" r:id="rId167"/>
    <hyperlink ref="R403" r:id="rId168"/>
    <hyperlink ref="R404" r:id="rId169"/>
    <hyperlink ref="R405" r:id="rId170"/>
    <hyperlink ref="R406" r:id="rId171"/>
    <hyperlink ref="R407" r:id="rId172"/>
    <hyperlink ref="R408" r:id="rId173"/>
    <hyperlink ref="R409" r:id="rId174"/>
    <hyperlink ref="R410" r:id="rId175"/>
    <hyperlink ref="R411" r:id="rId176"/>
    <hyperlink ref="R412" r:id="rId177"/>
    <hyperlink ref="R413" r:id="rId178"/>
    <hyperlink ref="R414" r:id="rId179"/>
    <hyperlink ref="R415" r:id="rId180"/>
    <hyperlink ref="R416" r:id="rId181"/>
    <hyperlink ref="R417" r:id="rId182"/>
    <hyperlink ref="R418" r:id="rId183"/>
    <hyperlink ref="R419" r:id="rId184"/>
    <hyperlink ref="R420" r:id="rId185"/>
    <hyperlink ref="R421" r:id="rId186"/>
    <hyperlink ref="R422" r:id="rId187"/>
    <hyperlink ref="R423" r:id="rId188"/>
    <hyperlink ref="R424" r:id="rId189"/>
    <hyperlink ref="R425" r:id="rId190"/>
    <hyperlink ref="R426" r:id="rId191"/>
    <hyperlink ref="R427" r:id="rId192"/>
    <hyperlink ref="R428" r:id="rId193"/>
    <hyperlink ref="R431" r:id="rId194"/>
    <hyperlink ref="R432" r:id="rId195"/>
    <hyperlink ref="R433" r:id="rId196"/>
    <hyperlink ref="R434" r:id="rId197"/>
    <hyperlink ref="R435" r:id="rId198"/>
    <hyperlink ref="R436" r:id="rId199"/>
    <hyperlink ref="R437" r:id="rId200"/>
    <hyperlink ref="R438" r:id="rId201"/>
    <hyperlink ref="R439" r:id="rId202"/>
    <hyperlink ref="R440" r:id="rId203"/>
    <hyperlink ref="R442" r:id="rId204"/>
    <hyperlink ref="R443" r:id="rId205"/>
    <hyperlink ref="R444" r:id="rId206"/>
    <hyperlink ref="R445" r:id="rId207"/>
    <hyperlink ref="R446" r:id="rId208"/>
    <hyperlink ref="R447" r:id="rId209"/>
    <hyperlink ref="R448" r:id="rId210"/>
    <hyperlink ref="R449" r:id="rId211"/>
    <hyperlink ref="R450" r:id="rId212"/>
    <hyperlink ref="R451" r:id="rId213"/>
    <hyperlink ref="R452" r:id="rId214"/>
    <hyperlink ref="R453" r:id="rId215"/>
    <hyperlink ref="R454" r:id="rId216"/>
    <hyperlink ref="R455" r:id="rId217"/>
    <hyperlink ref="R456" r:id="rId218"/>
    <hyperlink ref="R398" r:id="rId219"/>
    <hyperlink ref="R441" r:id="rId220"/>
    <hyperlink ref="R430" r:id="rId221"/>
    <hyperlink ref="R429" r:id="rId222"/>
    <hyperlink ref="R393" r:id="rId223"/>
    <hyperlink ref="R402" r:id="rId224"/>
    <hyperlink ref="R318" r:id="rId225"/>
    <hyperlink ref="R319" r:id="rId226"/>
    <hyperlink ref="R320" r:id="rId227"/>
    <hyperlink ref="R321" r:id="rId228"/>
    <hyperlink ref="R322" r:id="rId229"/>
    <hyperlink ref="R16" r:id="rId230"/>
    <hyperlink ref="R57" r:id="rId231"/>
    <hyperlink ref="R5" r:id="rId232"/>
    <hyperlink ref="R17:R22" r:id="rId233" display="acorrea@bomberosbogota.gov.co"/>
    <hyperlink ref="R26:R38" r:id="rId234" display="acorrea@bomberosbogota.gov.co"/>
    <hyperlink ref="R40:R46" r:id="rId235" display="acorrea@bomberosbogota.gov.co"/>
    <hyperlink ref="R111:R119" r:id="rId236" display="acorrea@bomberosbogota.gov.co"/>
    <hyperlink ref="R125:R130" r:id="rId237" display="acorrea@bomberosbogota.gov.co"/>
    <hyperlink ref="R306:R312" r:id="rId238" display="acorrea@bomberosbogota.gov.co"/>
    <hyperlink ref="R12" r:id="rId239"/>
  </hyperlinks>
  <printOptions horizontalCentered="1" verticalCentered="1"/>
  <pageMargins left="0" right="0" top="0" bottom="0" header="0" footer="0"/>
  <pageSetup paperSize="5" scale="48" orientation="landscape" r:id="rId240"/>
  <ignoredErrors>
    <ignoredError sqref="J164 J221 J228" formula="1"/>
  </ignoredErrors>
  <drawing r:id="rId241"/>
  <extLst>
    <ext xmlns:x14="http://schemas.microsoft.com/office/spreadsheetml/2009/9/main" uri="{CCE6A557-97BC-4b89-ADB6-D9C93CAAB3DF}">
      <x14:dataValidations xmlns:xm="http://schemas.microsoft.com/office/excel/2006/main" count="6">
        <x14:dataValidation type="list" allowBlank="1" showInputMessage="1" showErrorMessage="1">
          <x14:formula1>
            <xm:f>'[1]Lista Selección'!#REF!</xm:f>
          </x14:formula1>
          <xm:sqref>G82:H103</xm:sqref>
        </x14:dataValidation>
        <x14:dataValidation type="list" allowBlank="1" showInputMessage="1" showErrorMessage="1">
          <x14:formula1>
            <xm:f>'[2]Lista Selección'!#REF!</xm:f>
          </x14:formula1>
          <xm:sqref>G111:H267 H305 G306:H312 G314:H456 G288:H304</xm:sqref>
        </x14:dataValidation>
        <x14:dataValidation type="list" allowBlank="1" showInputMessage="1" showErrorMessage="1">
          <x14:formula1>
            <xm:f>'[3]Lista Selección'!#REF!</xm:f>
          </x14:formula1>
          <xm:sqref>H81 G68:H80</xm:sqref>
        </x14:dataValidation>
        <x14:dataValidation type="list" allowBlank="1" showInputMessage="1" showErrorMessage="1">
          <x14:formula1>
            <xm:f>'[4]Lista Selección'!#REF!</xm:f>
          </x14:formula1>
          <xm:sqref>G104:H110</xm:sqref>
        </x14:dataValidation>
        <x14:dataValidation type="list" allowBlank="1" showInputMessage="1" showErrorMessage="1">
          <x14:formula1>
            <xm:f>'[5]Lista Selección'!#REF!</xm:f>
          </x14:formula1>
          <xm:sqref>G58:H67 G305</xm:sqref>
        </x14:dataValidation>
        <x14:dataValidation type="list" allowBlank="1" showInputMessage="1" showErrorMessage="1">
          <x14:formula1>
            <xm:f>'[6]Lista Selección'!#REF!</xm:f>
          </x14:formula1>
          <xm:sqref>G268:H287 G313:H313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1133</vt:lpstr>
      <vt:lpstr>'1133'!Área_de_impresión</vt:lpstr>
      <vt:lpstr>'1133'!Títulos_a_imprimir</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LIZBETH FERRER HUFFINGTON</dc:creator>
  <cp:lastModifiedBy>Juan Carlos Jose Camacho Rosso</cp:lastModifiedBy>
  <cp:lastPrinted>2018-01-17T21:41:38Z</cp:lastPrinted>
  <dcterms:created xsi:type="dcterms:W3CDTF">2017-12-28T17:19:07Z</dcterms:created>
  <dcterms:modified xsi:type="dcterms:W3CDTF">2018-01-31T22:41:58Z</dcterms:modified>
</cp:coreProperties>
</file>