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acheco\Downloads\"/>
    </mc:Choice>
  </mc:AlternateContent>
  <xr:revisionPtr revIDLastSave="0" documentId="13_ncr:1_{1D91206C-CF35-421F-841F-6E5DAEFCC6D1}" xr6:coauthVersionLast="47" xr6:coauthVersionMax="47" xr10:uidLastSave="{00000000-0000-0000-0000-000000000000}"/>
  <bookViews>
    <workbookView showHorizontalScroll="0" showVerticalScroll="0" xWindow="-120" yWindow="-120" windowWidth="29040" windowHeight="15840" xr2:uid="{00000000-000D-0000-FFFF-FFFF00000000}"/>
  </bookViews>
  <sheets>
    <sheet name="Formato de analisis " sheetId="1" r:id="rId1"/>
    <sheet name="Formato de acceso y privilegio " sheetId="2" r:id="rId2"/>
    <sheet name="Formato Impacto_Activo" sheetId="3" r:id="rId3"/>
  </sheets>
  <externalReferences>
    <externalReference r:id="rId4"/>
    <externalReference r:id="rId5"/>
    <externalReference r:id="rId6"/>
    <externalReference r:id="rId7"/>
  </externalReferences>
  <definedNames>
    <definedName name="ACTIVOS">[1]CRITERIO!$B$20:$B$34</definedName>
    <definedName name="ActivosP1">#REF!</definedName>
    <definedName name="ActivosP10">#REF!</definedName>
    <definedName name="ActivosP11">#REF!</definedName>
    <definedName name="Activosp11000">#REF!</definedName>
    <definedName name="ActivosP12">#REF!</definedName>
    <definedName name="ActivosP2">#REF!</definedName>
    <definedName name="ActivosP3">#REF!</definedName>
    <definedName name="ActivosP4">#REF!</definedName>
    <definedName name="ActivosP5">#REF!</definedName>
    <definedName name="ActivosP6">#REF!</definedName>
    <definedName name="ActivosP7">#REF!</definedName>
    <definedName name="ActivosP8">#REF!</definedName>
    <definedName name="ActivosP9">#REF!</definedName>
    <definedName name="activosp999">#REF!</definedName>
    <definedName name="DRPSINO">[1]CRITERIO!$B$6:$B$7</definedName>
    <definedName name="gint">'[2]Clasif. información'!$B$13:$B$14</definedName>
    <definedName name="gloria">#REF!</definedName>
    <definedName name="lst_categactivo">[3]Listas!$A$58:$A$66</definedName>
    <definedName name="lst_exceppublica">[3]Listas!$A$28:$A$37</definedName>
    <definedName name="lst_formato">[3]Listas!$A$51:$A$54</definedName>
    <definedName name="lst_idioma">[3]Listas!$A$9:$A$12</definedName>
    <definedName name="lst_infogene">[3]Listas!$A$15:$A$25</definedName>
    <definedName name="lst_medconsop">[3]Listas!$A$41:$A$48</definedName>
    <definedName name="lst_pubdis">[3]Listas!$A$4:$A$6</definedName>
    <definedName name="lst_riskconfi">[3]Listas!#REF!</definedName>
    <definedName name="lst_riskimg">[3]Listas!#REF!</definedName>
    <definedName name="lst_riskimpacto">[3]Listas!#REF!</definedName>
    <definedName name="lst_risklegal">[3]Listas!#REF!</definedName>
    <definedName name="lst_riskopera">[3]Listas!#REF!</definedName>
    <definedName name="lst_riskproba">[3]Listas!#REF!</definedName>
    <definedName name="lst_tiporiesgo">[3]Listas!#REF!</definedName>
    <definedName name="pl">#REF!</definedName>
    <definedName name="Rango">'[4]Evaluación del Impacto'!$BF$10:$BF$14</definedName>
    <definedName name="RESPALDO">[1]CRITERIO!$B$10:$B$13</definedName>
    <definedName name="SIEM">[1]CRITERIO!$B$16:$B$17</definedName>
    <definedName name="TIPOSERVER">[1]CRITERIO!$B$3:$B$4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" i="3" l="1"/>
  <c r="I80" i="3"/>
  <c r="Q79" i="3"/>
  <c r="I79" i="3"/>
  <c r="Q78" i="3"/>
  <c r="I78" i="3"/>
  <c r="Q77" i="3"/>
  <c r="I77" i="3"/>
  <c r="Q74" i="3"/>
  <c r="I74" i="3"/>
  <c r="Q73" i="3"/>
  <c r="I73" i="3"/>
  <c r="Q72" i="3"/>
  <c r="I72" i="3"/>
  <c r="Q71" i="3"/>
  <c r="I71" i="3"/>
  <c r="Q68" i="3"/>
  <c r="I68" i="3"/>
  <c r="Q67" i="3"/>
  <c r="I67" i="3"/>
  <c r="Q66" i="3"/>
  <c r="I66" i="3"/>
  <c r="Q65" i="3"/>
  <c r="I65" i="3"/>
  <c r="Q62" i="3"/>
  <c r="I62" i="3"/>
  <c r="Q61" i="3"/>
  <c r="I61" i="3"/>
  <c r="Q60" i="3"/>
  <c r="I60" i="3"/>
  <c r="Q59" i="3"/>
  <c r="I59" i="3"/>
  <c r="Q56" i="3"/>
  <c r="I56" i="3"/>
  <c r="Q55" i="3"/>
  <c r="I55" i="3"/>
  <c r="Q54" i="3"/>
  <c r="I54" i="3"/>
  <c r="Q53" i="3"/>
  <c r="I53" i="3"/>
  <c r="Q50" i="3"/>
  <c r="I50" i="3"/>
  <c r="Q49" i="3"/>
  <c r="I49" i="3"/>
  <c r="Q48" i="3"/>
  <c r="I48" i="3"/>
  <c r="Q47" i="3"/>
  <c r="I47" i="3"/>
  <c r="Q44" i="3"/>
  <c r="I44" i="3"/>
  <c r="Q43" i="3"/>
  <c r="I43" i="3"/>
  <c r="Q42" i="3"/>
  <c r="I42" i="3"/>
  <c r="Q41" i="3"/>
  <c r="I41" i="3"/>
  <c r="O37" i="3"/>
  <c r="Q37" i="3" s="1"/>
  <c r="I37" i="3"/>
  <c r="O36" i="3"/>
  <c r="Q36" i="3" s="1"/>
  <c r="I36" i="3"/>
  <c r="O35" i="3"/>
  <c r="Q35" i="3" s="1"/>
  <c r="I35" i="3"/>
  <c r="O34" i="3"/>
  <c r="Q34" i="3" s="1"/>
  <c r="I34" i="3"/>
  <c r="O33" i="3"/>
  <c r="Q33" i="3" s="1"/>
  <c r="I33" i="3"/>
  <c r="O32" i="3"/>
  <c r="Q32" i="3" s="1"/>
  <c r="I32" i="3"/>
  <c r="O31" i="3"/>
  <c r="Q31" i="3" s="1"/>
  <c r="I31" i="3"/>
  <c r="O30" i="3"/>
  <c r="Q30" i="3" s="1"/>
  <c r="I30" i="3"/>
  <c r="O27" i="3"/>
  <c r="Q27" i="3" s="1"/>
  <c r="I27" i="3"/>
  <c r="O26" i="3"/>
  <c r="Q26" i="3" s="1"/>
  <c r="I26" i="3"/>
  <c r="O25" i="3"/>
  <c r="Q25" i="3" s="1"/>
  <c r="I25" i="3"/>
  <c r="O24" i="3"/>
  <c r="Q24" i="3" s="1"/>
  <c r="I24" i="3"/>
  <c r="O23" i="3"/>
  <c r="Q23" i="3" s="1"/>
  <c r="I23" i="3"/>
  <c r="O22" i="3"/>
  <c r="Q22" i="3" s="1"/>
  <c r="I22" i="3"/>
  <c r="O21" i="3"/>
  <c r="Q21" i="3" s="1"/>
  <c r="I21" i="3"/>
  <c r="F81" i="3" l="1"/>
  <c r="F57" i="3"/>
  <c r="F69" i="3"/>
  <c r="I52" i="3"/>
  <c r="F75" i="3"/>
  <c r="F51" i="3"/>
  <c r="F63" i="3"/>
  <c r="I58" i="3"/>
  <c r="I46" i="3"/>
  <c r="J29" i="3"/>
  <c r="B29" i="3"/>
  <c r="F38" i="3"/>
  <c r="E38" i="3" s="1"/>
  <c r="F18" i="3" s="1"/>
  <c r="I40" i="3"/>
  <c r="F45" i="3"/>
  <c r="B20" i="3"/>
  <c r="J20" i="3"/>
  <c r="F28" i="3"/>
  <c r="B39" i="3" l="1"/>
  <c r="F82" i="3"/>
  <c r="E82" i="3" s="1"/>
  <c r="F19" i="3" s="1"/>
  <c r="E18" i="3"/>
  <c r="J39" i="3"/>
  <c r="E28" i="3"/>
  <c r="F17" i="3" s="1"/>
  <c r="E17" i="3"/>
  <c r="E19" i="3" l="1"/>
  <c r="G114" i="2"/>
  <c r="G102" i="2"/>
  <c r="G90" i="2"/>
  <c r="G78" i="2" l="1"/>
  <c r="G66" i="2"/>
  <c r="G54" i="2"/>
  <c r="G42" i="2"/>
  <c r="G30" i="2"/>
  <c r="G18" i="2"/>
</calcChain>
</file>

<file path=xl/sharedStrings.xml><?xml version="1.0" encoding="utf-8"?>
<sst xmlns="http://schemas.openxmlformats.org/spreadsheetml/2006/main" count="357" uniqueCount="167">
  <si>
    <t>ITEM</t>
  </si>
  <si>
    <t>DESCRIPCION</t>
  </si>
  <si>
    <t>ANALISIS</t>
  </si>
  <si>
    <t>CONFIDENCIALIDAD</t>
  </si>
  <si>
    <t>INTEGRIDAD</t>
  </si>
  <si>
    <t>ALTO</t>
  </si>
  <si>
    <t>BAJO</t>
  </si>
  <si>
    <t>CONFIDENCIAL</t>
  </si>
  <si>
    <t>RESTRINGIDA</t>
  </si>
  <si>
    <t>PUBLICA</t>
  </si>
  <si>
    <t>UBICACIÓN</t>
  </si>
  <si>
    <t>USUARIOS</t>
  </si>
  <si>
    <t>CATALOGACION</t>
  </si>
  <si>
    <t xml:space="preserve">Fuga de información por accesos y/o revelaciones de información no autorizada afectaría seriamente las operaciones del negocio, generando alta pérdida monetaria y/o de imagen.  </t>
  </si>
  <si>
    <t xml:space="preserve">Datos inexactos, incompletos o modificados sin autorización, causaría fallas en la operación, pérdidas económicas, pérdida en la productividad, pérdida de imagen ante el cliente.  </t>
  </si>
  <si>
    <t xml:space="preserve">Fuga de información por accesos y/o revelaciones de información no afectaría seriamente las operaciones del negocio y no dan lugar a alta pérdida monetaria.  </t>
  </si>
  <si>
    <t xml:space="preserve">Datos inexactos, incompletos o modificados sin autorización, no impactaran seriamente la operación del negocio o pérdida de imagen; daría lugar a soluciones prontas.  </t>
  </si>
  <si>
    <t>CONSULTA</t>
  </si>
  <si>
    <t xml:space="preserve">Solo podrá ser accedida por grupos específicos de usuarios que requieren del conocimiento de esta información para estricto cumplimiento de sus funciones </t>
  </si>
  <si>
    <t xml:space="preserve">Es información crítica y solamente podrá ser conocida al interior de la Entidad ya que el conocimiento externo de la misma podrá ocasionar efectos negativos sobre la Entidad. </t>
  </si>
  <si>
    <t>NOTA:</t>
  </si>
  <si>
    <t>No deben olvidar los principios de "necesidad de saber" y otorgar el "menor privilegio".</t>
  </si>
  <si>
    <t>Riesgo</t>
  </si>
  <si>
    <t>MODERADO</t>
  </si>
  <si>
    <t>Información cuya modificación no autorizada, perdida de exactitud o completitud, puede repararse fácilmente, y no genera impacto para el proceso.</t>
  </si>
  <si>
    <t>Información dirigida al público en general, puede ser conocida y utilizada sin autorización. Su divulgación tiene bajo o ningún impacto para el proceso y la Sociedad, representa un riesgo Insignificante.</t>
  </si>
  <si>
    <t>BAJA</t>
  </si>
  <si>
    <t>MEDIA</t>
  </si>
  <si>
    <t>ALTA</t>
  </si>
  <si>
    <t>Daño Significante por Indisponibilidad</t>
  </si>
  <si>
    <t>1 hora</t>
  </si>
  <si>
    <t>2 horas</t>
  </si>
  <si>
    <t>3 horas</t>
  </si>
  <si>
    <t>8 horas</t>
  </si>
  <si>
    <t>1 dia</t>
  </si>
  <si>
    <t>3 dias</t>
  </si>
  <si>
    <t>15 dias</t>
  </si>
  <si>
    <t>1 mes</t>
  </si>
  <si>
    <t xml:space="preserve">CLASIFICACION CONFIDENCIALIDAD </t>
  </si>
  <si>
    <t xml:space="preserve">CLASIFICACION INTEGRIDAD </t>
  </si>
  <si>
    <t>PRIVILEGIOS</t>
  </si>
  <si>
    <t>RESPONSABLE:</t>
  </si>
  <si>
    <t>Confidecialidad</t>
  </si>
  <si>
    <t>Integridad</t>
  </si>
  <si>
    <t>MTD (Tolerancia)</t>
  </si>
  <si>
    <t>NOMBRE DEL ÁREA:</t>
  </si>
  <si>
    <t>NIVELES</t>
  </si>
  <si>
    <t>PERMISOS</t>
  </si>
  <si>
    <t>MODIFICACIÓN</t>
  </si>
  <si>
    <t>MTD</t>
  </si>
  <si>
    <t>15 Minutos</t>
  </si>
  <si>
    <t>RESPONSABLE</t>
  </si>
  <si>
    <t>Fecha:</t>
  </si>
  <si>
    <t>NOMBRE DEL SITIO</t>
  </si>
  <si>
    <t>Elemento (Biblioteca/Carpeta/Archivo)</t>
  </si>
  <si>
    <t>Documentos</t>
  </si>
  <si>
    <t>Carpeta</t>
  </si>
  <si>
    <t>Archivo</t>
  </si>
  <si>
    <t xml:space="preserve"> </t>
  </si>
  <si>
    <t>Ruta del Elemento</t>
  </si>
  <si>
    <t xml:space="preserve"> '</t>
  </si>
  <si>
    <t>COMPARTIDO EXTERNAMIENTE</t>
  </si>
  <si>
    <t>Evaluacion de Impacto al Negocio</t>
  </si>
  <si>
    <t>(Por favor dilegencie las secciones en azul)</t>
  </si>
  <si>
    <t>CID (Confidentialidad / Integridad / Disponibilidad)</t>
  </si>
  <si>
    <t>Nombre Activo</t>
  </si>
  <si>
    <t>Fecha Entrevista</t>
  </si>
  <si>
    <t>CID</t>
  </si>
  <si>
    <t>PUNTAJE</t>
  </si>
  <si>
    <t>CLASIFICACION</t>
  </si>
  <si>
    <t>Confidencialidad</t>
  </si>
  <si>
    <t>RTO</t>
  </si>
  <si>
    <t>Mide la tolerancia de tiempo fuera de servicio.</t>
  </si>
  <si>
    <t>Disponibilidad</t>
  </si>
  <si>
    <t>RPO</t>
  </si>
  <si>
    <t>Mide la magnitud de perdida de datos que se puede aceptar.</t>
  </si>
  <si>
    <t>1 - Daño Sustancial</t>
  </si>
  <si>
    <t>2 - Daño Significante</t>
  </si>
  <si>
    <t>3 - No hay Daño o insignificante</t>
  </si>
  <si>
    <t>Weighting</t>
  </si>
  <si>
    <t>Pertidad directa al negocio</t>
  </si>
  <si>
    <t>Confianza del publico</t>
  </si>
  <si>
    <t>Gastos adicionales</t>
  </si>
  <si>
    <t xml:space="preserve">¿Podría el acceso de la información dar lugar a estar incurriendo en costos adicionales?
</t>
  </si>
  <si>
    <t>Responsabilidad Legal</t>
  </si>
  <si>
    <t xml:space="preserve">¿Podía el acceso de la información crear una abertura a requisitos legales, reguladores o contractuales?
</t>
  </si>
  <si>
    <t>Moral del personal</t>
  </si>
  <si>
    <t>Posible Fraude</t>
  </si>
  <si>
    <t xml:space="preserve">¿Podría el acceso de la información afectar bienes, fondos o servicios que se desvían incorrectamente si la información fue revelada de forma accidental o deliberadamente?
</t>
  </si>
  <si>
    <t>Clasificacion</t>
  </si>
  <si>
    <t>Decisiones Gerenciales</t>
  </si>
  <si>
    <t xml:space="preserve">¿Podrían modificaciones no autorizadas o errores en la información afectar negativamente a la toma de decisiones clave del negocio?
</t>
  </si>
  <si>
    <t xml:space="preserve">¿Podria una no autorizada adición, eliminación o modificación de la información dar lugar a malversación de bienes o fondos?
</t>
  </si>
  <si>
    <t>Interrupciones en el negocio</t>
  </si>
  <si>
    <t xml:space="preserve">¿Podría un cambio no autorizado o errores en la información resultar en la interrupción a la operación del negocio?
</t>
  </si>
  <si>
    <t>Gastos Adicionales</t>
  </si>
  <si>
    <t xml:space="preserve">¿Podían los cambios no autorizados o los errores en la información resultar en costos adicionales?
</t>
  </si>
  <si>
    <t xml:space="preserve">¿Podían los cambios no autorizados o errores en la información generar una abertura en  requisitos legales, reguladores o contractuales?
</t>
  </si>
  <si>
    <t xml:space="preserve">¿Podría haber un efecto perjudicial sobre el personal, la moral o la motivación si hubo errores o cambios no autorizados a la informacion?.
</t>
  </si>
  <si>
    <t>DISPONIBILIDAD</t>
  </si>
  <si>
    <t>Ponderado = 1</t>
  </si>
  <si>
    <t>Una hora de indisponibilidad</t>
  </si>
  <si>
    <t>Un dia de indisponibilidad</t>
  </si>
  <si>
    <t>Una semana de indisponibilidad</t>
  </si>
  <si>
    <t>Un mes de indisponibilidad</t>
  </si>
  <si>
    <t>Puntaje de la Seccion</t>
  </si>
  <si>
    <t>.</t>
  </si>
  <si>
    <t>Ponderado = 2</t>
  </si>
  <si>
    <t>¿Podría la indisponibilidad de la información o del sistema dar lugar a costos adicionales?</t>
  </si>
  <si>
    <t xml:space="preserve">¿Podría la indisponibilidad de la información o del sistema generar una abertura en requisitos legales, reguladores o contractuales?
</t>
  </si>
  <si>
    <t>Ponderado = 1.5</t>
  </si>
  <si>
    <t xml:space="preserve">¿Se podría dar una malversacion fraudulenta de bienes, de fondos o de servicios, más fácil o encubrir con la no disponibilidad de la información?
</t>
  </si>
  <si>
    <t xml:space="preserve">Moral del personal
</t>
  </si>
  <si>
    <t xml:space="preserve">¿Podría haber un efecto perjudicial sobre la moral o la motivación del personal si la disponibilidad de la información se interrumpe?
</t>
  </si>
  <si>
    <t>NOMBRE DEL PROCESO</t>
  </si>
  <si>
    <t>Gestión Estratégica</t>
  </si>
  <si>
    <t>Gestión Jurídica</t>
  </si>
  <si>
    <t>Gestión TIC</t>
  </si>
  <si>
    <t>Gestión del Talento Humano</t>
  </si>
  <si>
    <t>Gestión de Recursos</t>
  </si>
  <si>
    <t>Servicio a la Ciudadanía</t>
  </si>
  <si>
    <t>Manejo</t>
  </si>
  <si>
    <t>Reducción</t>
  </si>
  <si>
    <t>Conocimiento</t>
  </si>
  <si>
    <t>Evaluación y Control</t>
  </si>
  <si>
    <t>GRP_Contratistas_TIC</t>
  </si>
  <si>
    <t>GRP_Jurídica_TIC</t>
  </si>
  <si>
    <t>GRP_Jurídica_Disciplinarios</t>
  </si>
  <si>
    <t>GRP_Jurídica_OAJ</t>
  </si>
  <si>
    <t>GRP_Planeación</t>
  </si>
  <si>
    <t>GRP_Riesgos</t>
  </si>
  <si>
    <t>GRP_Reduccion</t>
  </si>
  <si>
    <t>GRP_Conocimiento</t>
  </si>
  <si>
    <t>GRP_Control_Interno</t>
  </si>
  <si>
    <t>Dueño de Proceso</t>
  </si>
  <si>
    <t xml:space="preserve">¿Podría el acceso a la información por un tercero dar lugar a sanción o multa a la organización?
</t>
  </si>
  <si>
    <t xml:space="preserve">¿Podría el acceso de la información dañar la confianza de la ciudadanía en la Entidad, resultando en daño a la imagen?
</t>
  </si>
  <si>
    <t>Valor Monetario</t>
  </si>
  <si>
    <t xml:space="preserve">¿Podría los cambios no autorizados o los errores en la información dañar la confianza de la ciudadania en la entidad, provocando daño a la imagen?
</t>
  </si>
  <si>
    <t>Afectación directa a objetivos del PEI (Plan Estratégico Institucional)</t>
  </si>
  <si>
    <t xml:space="preserve">¿Se podría afectar objetivos institucionales como resultado de errores o de cambios no autorizados a la información?
</t>
  </si>
  <si>
    <t xml:space="preserve">¿Podría afectar adversamente la falta de disponibilidad de la información o del sistema la toma de decisiones claves de las Directivas?
</t>
  </si>
  <si>
    <t>Afectación directa a objetivos del PEI</t>
  </si>
  <si>
    <t xml:space="preserve">¿Podría la indisponibilidad de la información o del sistema dar lugar a afectación directa a objetivos institucionales?
</t>
  </si>
  <si>
    <t>Confianza del ciudadano</t>
  </si>
  <si>
    <t xml:space="preserve">¿Podría la indisponibilidad de la información o del sistema dañar la confianza del ciudadano en la Entidad, dando lugar a la imagen?
</t>
  </si>
  <si>
    <t>Procesos disciplinarios en desarrollo</t>
  </si>
  <si>
    <t>OAJ</t>
  </si>
  <si>
    <t xml:space="preserve">Podrá ser utilizada por todos los funcionarios de planta  y por Contratistas y/o terceros de Bomberos. </t>
  </si>
  <si>
    <t>Oficina Asesora de Planeación</t>
  </si>
  <si>
    <t>PROCESO GESTIÓN TECNOLOGÍAS DE LA INFORMACIÓN Y LAS COMUNICACIONES</t>
  </si>
  <si>
    <t>Versión:</t>
  </si>
  <si>
    <t xml:space="preserve">FECHA DE  ELABORACIÓN / ACTUALIZACIÓN </t>
  </si>
  <si>
    <t>20 DE OCTUBRE DEL 2025</t>
  </si>
  <si>
    <t>Código:</t>
  </si>
  <si>
    <t>FECHA:</t>
  </si>
  <si>
    <t xml:space="preserve">¿Podría el acceso a la información dar lugar a pérdida directamente de la reputación de la Entidad?
</t>
  </si>
  <si>
    <t xml:space="preserve">¿Podía el acceso de la información dañar o afectar moralmente o afectar la motivación del personal?
</t>
  </si>
  <si>
    <t>Pagina</t>
  </si>
  <si>
    <t>GESTIÓN TECNOLOGÍAS DE LA INFORMACIÓN Y LAS COMUNICACIONES</t>
  </si>
  <si>
    <t>3 de 3</t>
  </si>
  <si>
    <t>1 de 3</t>
  </si>
  <si>
    <t>2 de 3</t>
  </si>
  <si>
    <t xml:space="preserve">FORMATO  MATRIZ DE USUARIOS - PRIVILEGIOS CARPETAS COMPARTIDAS 
 ANALISIS: RIESGOS VS CRITERIOS </t>
  </si>
  <si>
    <t>FORMATO MATRIZ DE USUARIOS - PRIVILEGIOS CARPETAS COMPARTIDAS 
ACCESO Y PRIVILEGIO A CARPETA COMPARTIDA</t>
  </si>
  <si>
    <t>FORMATO MATRIZ DE USUARIOS - PRIVILEGIOS CARPETAS COMPARTIDAS 
 EVALUACION DE IMPACTO AL NEGOCIO</t>
  </si>
  <si>
    <t>TIC-MN01-FT01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</si>
</sst>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20"/>
      <color indexed="21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rgb="FFFFFF00"/>
      <name val="Arial"/>
      <family val="2"/>
    </font>
    <font>
      <b/>
      <i/>
      <sz val="12"/>
      <color theme="1"/>
      <name val="Arial"/>
      <family val="2"/>
    </font>
    <font>
      <b/>
      <i/>
      <u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0"/>
      <color rgb="FFFFFF00"/>
      <name val="Arial"/>
      <family val="2"/>
    </font>
    <font>
      <b/>
      <sz val="10"/>
      <color theme="0"/>
      <name val="Times New Roman"/>
      <family val="1"/>
    </font>
    <font>
      <b/>
      <sz val="9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color rgb="FFFFFF00"/>
      <name val="Arial"/>
      <family val="2"/>
    </font>
    <font>
      <b/>
      <i/>
      <sz val="9"/>
      <color theme="0"/>
      <name val="Arial"/>
      <family val="2"/>
    </font>
    <font>
      <b/>
      <i/>
      <sz val="9"/>
      <name val="Arial"/>
      <family val="2"/>
    </font>
    <font>
      <b/>
      <i/>
      <sz val="9"/>
      <color rgb="FFFFFF00"/>
      <name val="Arial"/>
      <family val="2"/>
    </font>
    <font>
      <sz val="9"/>
      <name val="Arial"/>
      <family val="2"/>
    </font>
    <font>
      <b/>
      <sz val="9"/>
      <color theme="0"/>
      <name val="Verdana"/>
      <family val="2"/>
    </font>
    <font>
      <b/>
      <sz val="12"/>
      <color indexed="21"/>
      <name val="Verdana"/>
      <family val="2"/>
    </font>
    <font>
      <sz val="8"/>
      <color theme="0"/>
      <name val="Arial"/>
      <family val="2"/>
    </font>
    <font>
      <b/>
      <sz val="8"/>
      <color rgb="FF280DED"/>
      <name val="Arial"/>
      <family val="2"/>
    </font>
    <font>
      <u/>
      <sz val="8"/>
      <color theme="10"/>
      <name val="Arial"/>
      <family val="2"/>
    </font>
    <font>
      <sz val="9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0"/>
      <name val="Verdana"/>
      <family val="2"/>
    </font>
    <font>
      <sz val="12"/>
      <color rgb="FF424242"/>
      <name val="Segoe UI"/>
      <family val="2"/>
    </font>
    <font>
      <b/>
      <sz val="8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color indexed="9"/>
      <name val="Arial"/>
      <family val="2"/>
    </font>
    <font>
      <sz val="14"/>
      <color indexed="9"/>
      <name val="Arial"/>
      <family val="2"/>
    </font>
    <font>
      <sz val="10"/>
      <color indexed="10"/>
      <name val="Arial"/>
      <family val="2"/>
    </font>
    <font>
      <sz val="11"/>
      <color rgb="FF0F0F5F"/>
      <name val="Calibri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5" fillId="0" borderId="0"/>
    <xf numFmtId="0" fontId="48" fillId="0" borderId="0"/>
  </cellStyleXfs>
  <cellXfs count="28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2" borderId="5" xfId="0" applyFont="1" applyFill="1" applyBorder="1" applyAlignment="1">
      <alignment horizontal="justify" vertical="top" wrapText="1" readingOrder="1"/>
    </xf>
    <xf numFmtId="0" fontId="6" fillId="2" borderId="4" xfId="0" applyFont="1" applyFill="1" applyBorder="1" applyAlignment="1">
      <alignment horizontal="justify" vertical="top" wrapText="1" readingOrder="1"/>
    </xf>
    <xf numFmtId="0" fontId="7" fillId="2" borderId="8" xfId="0" applyFont="1" applyFill="1" applyBorder="1" applyAlignment="1">
      <alignment horizontal="center" vertical="top" wrapText="1" readingOrder="1"/>
    </xf>
    <xf numFmtId="0" fontId="6" fillId="0" borderId="3" xfId="0" applyFont="1" applyBorder="1" applyAlignment="1">
      <alignment horizontal="justify" vertical="top" wrapText="1" readingOrder="1"/>
    </xf>
    <xf numFmtId="0" fontId="6" fillId="0" borderId="9" xfId="0" applyFont="1" applyBorder="1" applyAlignment="1">
      <alignment horizontal="justify" vertical="top" wrapText="1" readingOrder="1"/>
    </xf>
    <xf numFmtId="0" fontId="6" fillId="0" borderId="10" xfId="0" applyFont="1" applyBorder="1" applyAlignment="1">
      <alignment horizontal="justify" vertical="top" wrapText="1" readingOrder="1"/>
    </xf>
    <xf numFmtId="0" fontId="6" fillId="0" borderId="11" xfId="0" applyFont="1" applyBorder="1" applyAlignment="1">
      <alignment horizontal="justify" vertical="top" wrapText="1" readingOrder="1"/>
    </xf>
    <xf numFmtId="0" fontId="6" fillId="0" borderId="12" xfId="0" applyFont="1" applyBorder="1" applyAlignment="1">
      <alignment horizontal="justify" vertical="top" wrapText="1" readingOrder="1"/>
    </xf>
    <xf numFmtId="0" fontId="6" fillId="2" borderId="13" xfId="0" applyFont="1" applyFill="1" applyBorder="1" applyAlignment="1">
      <alignment horizontal="justify" vertical="top" wrapText="1" readingOrder="1"/>
    </xf>
    <xf numFmtId="0" fontId="6" fillId="0" borderId="14" xfId="0" applyFont="1" applyBorder="1" applyAlignment="1">
      <alignment horizontal="justify" vertical="top" wrapText="1" readingOrder="1"/>
    </xf>
    <xf numFmtId="0" fontId="0" fillId="2" borderId="0" xfId="0" applyFill="1"/>
    <xf numFmtId="0" fontId="5" fillId="0" borderId="0" xfId="0" applyFont="1"/>
    <xf numFmtId="0" fontId="2" fillId="3" borderId="1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justify" vertical="center" wrapText="1" readingOrder="1"/>
    </xf>
    <xf numFmtId="0" fontId="9" fillId="0" borderId="0" xfId="0" applyFont="1"/>
    <xf numFmtId="0" fontId="10" fillId="0" borderId="0" xfId="0" applyFont="1"/>
    <xf numFmtId="0" fontId="11" fillId="5" borderId="15" xfId="0" applyFont="1" applyFill="1" applyBorder="1" applyAlignment="1">
      <alignment horizontal="center"/>
    </xf>
    <xf numFmtId="0" fontId="4" fillId="0" borderId="0" xfId="0" applyFont="1"/>
    <xf numFmtId="0" fontId="14" fillId="6" borderId="31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 wrapText="1" readingOrder="1"/>
    </xf>
    <xf numFmtId="0" fontId="16" fillId="10" borderId="2" xfId="0" applyFont="1" applyFill="1" applyBorder="1" applyAlignment="1">
      <alignment horizontal="center" vertical="center" wrapText="1" readingOrder="1"/>
    </xf>
    <xf numFmtId="0" fontId="17" fillId="10" borderId="6" xfId="0" applyFont="1" applyFill="1" applyBorder="1" applyAlignment="1">
      <alignment horizontal="center" vertical="center"/>
    </xf>
    <xf numFmtId="0" fontId="4" fillId="7" borderId="11" xfId="0" applyFont="1" applyFill="1" applyBorder="1" applyProtection="1">
      <protection locked="0"/>
    </xf>
    <xf numFmtId="0" fontId="0" fillId="5" borderId="0" xfId="0" applyFill="1"/>
    <xf numFmtId="0" fontId="6" fillId="0" borderId="32" xfId="0" applyFont="1" applyBorder="1" applyAlignment="1">
      <alignment vertical="center" wrapText="1" readingOrder="1"/>
    </xf>
    <xf numFmtId="0" fontId="18" fillId="6" borderId="6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0" fontId="1" fillId="0" borderId="0" xfId="0" applyFont="1"/>
    <xf numFmtId="0" fontId="26" fillId="0" borderId="0" xfId="0" applyFont="1" applyAlignment="1">
      <alignment vertical="center"/>
    </xf>
    <xf numFmtId="0" fontId="29" fillId="3" borderId="23" xfId="1" applyFont="1" applyFill="1" applyBorder="1" applyAlignment="1">
      <alignment horizontal="center"/>
    </xf>
    <xf numFmtId="0" fontId="12" fillId="0" borderId="0" xfId="0" applyFont="1"/>
    <xf numFmtId="0" fontId="30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0" fillId="5" borderId="15" xfId="0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2" fillId="8" borderId="15" xfId="0" applyFont="1" applyFill="1" applyBorder="1" applyProtection="1">
      <protection locked="0"/>
    </xf>
    <xf numFmtId="0" fontId="27" fillId="6" borderId="15" xfId="0" applyFont="1" applyFill="1" applyBorder="1" applyProtection="1">
      <protection locked="0"/>
    </xf>
    <xf numFmtId="0" fontId="28" fillId="8" borderId="15" xfId="0" applyFont="1" applyFill="1" applyBorder="1" applyProtection="1">
      <protection locked="0"/>
    </xf>
    <xf numFmtId="0" fontId="5" fillId="5" borderId="15" xfId="0" applyFont="1" applyFill="1" applyBorder="1" applyProtection="1">
      <protection locked="0"/>
    </xf>
    <xf numFmtId="0" fontId="33" fillId="0" borderId="0" xfId="0" applyFont="1" applyAlignment="1">
      <alignment horizontal="left" vertical="center" wrapText="1" indent="1"/>
    </xf>
    <xf numFmtId="0" fontId="4" fillId="7" borderId="18" xfId="0" applyFont="1" applyFill="1" applyBorder="1" applyAlignment="1" applyProtection="1">
      <alignment wrapText="1"/>
      <protection locked="0"/>
    </xf>
    <xf numFmtId="0" fontId="5" fillId="0" borderId="0" xfId="0" applyFont="1" applyAlignment="1">
      <alignment vertical="center"/>
    </xf>
    <xf numFmtId="0" fontId="2" fillId="12" borderId="0" xfId="2" applyFont="1" applyFill="1" applyAlignment="1">
      <alignment horizontal="left"/>
    </xf>
    <xf numFmtId="0" fontId="2" fillId="12" borderId="0" xfId="2" applyFont="1" applyFill="1" applyAlignment="1">
      <alignment horizontal="left" vertical="center"/>
    </xf>
    <xf numFmtId="0" fontId="1" fillId="12" borderId="0" xfId="2" applyFont="1" applyFill="1" applyAlignment="1">
      <alignment horizontal="left" vertical="center"/>
    </xf>
    <xf numFmtId="0" fontId="1" fillId="12" borderId="0" xfId="2" applyFont="1" applyFill="1" applyAlignment="1">
      <alignment horizontal="right"/>
    </xf>
    <xf numFmtId="1" fontId="1" fillId="12" borderId="0" xfId="2" applyNumberFormat="1" applyFont="1" applyFill="1"/>
    <xf numFmtId="0" fontId="1" fillId="12" borderId="0" xfId="2" applyFont="1" applyFill="1"/>
    <xf numFmtId="0" fontId="1" fillId="12" borderId="0" xfId="2" applyFont="1" applyFill="1" applyAlignment="1">
      <alignment horizontal="left"/>
    </xf>
    <xf numFmtId="0" fontId="34" fillId="12" borderId="0" xfId="2" applyFont="1" applyFill="1"/>
    <xf numFmtId="0" fontId="1" fillId="0" borderId="0" xfId="2" applyFont="1"/>
    <xf numFmtId="0" fontId="36" fillId="12" borderId="0" xfId="2" applyFont="1" applyFill="1" applyAlignment="1">
      <alignment horizontal="left"/>
    </xf>
    <xf numFmtId="0" fontId="36" fillId="12" borderId="0" xfId="2" applyFont="1" applyFill="1" applyAlignment="1">
      <alignment horizontal="left" vertical="center"/>
    </xf>
    <xf numFmtId="0" fontId="35" fillId="12" borderId="0" xfId="2" applyFont="1" applyFill="1" applyAlignment="1">
      <alignment horizontal="left" vertical="center"/>
    </xf>
    <xf numFmtId="0" fontId="35" fillId="12" borderId="0" xfId="2" applyFont="1" applyFill="1" applyAlignment="1">
      <alignment horizontal="right"/>
    </xf>
    <xf numFmtId="1" fontId="35" fillId="12" borderId="0" xfId="2" applyNumberFormat="1" applyFont="1" applyFill="1"/>
    <xf numFmtId="0" fontId="35" fillId="12" borderId="0" xfId="2" applyFont="1" applyFill="1"/>
    <xf numFmtId="0" fontId="35" fillId="0" borderId="0" xfId="2" applyFont="1"/>
    <xf numFmtId="0" fontId="37" fillId="12" borderId="0" xfId="2" applyFont="1" applyFill="1" applyAlignment="1">
      <alignment horizontal="left"/>
    </xf>
    <xf numFmtId="0" fontId="2" fillId="12" borderId="0" xfId="2" applyFont="1" applyFill="1" applyAlignment="1">
      <alignment horizontal="center" vertical="center"/>
    </xf>
    <xf numFmtId="0" fontId="38" fillId="12" borderId="0" xfId="2" applyFont="1" applyFill="1" applyAlignment="1">
      <alignment horizontal="left"/>
    </xf>
    <xf numFmtId="0" fontId="39" fillId="12" borderId="0" xfId="2" applyFont="1" applyFill="1" applyAlignment="1">
      <alignment horizontal="left"/>
    </xf>
    <xf numFmtId="0" fontId="38" fillId="14" borderId="50" xfId="2" applyFont="1" applyFill="1" applyBorder="1"/>
    <xf numFmtId="0" fontId="38" fillId="0" borderId="50" xfId="2" applyFont="1" applyBorder="1" applyAlignment="1">
      <alignment horizontal="center"/>
    </xf>
    <xf numFmtId="0" fontId="38" fillId="0" borderId="0" xfId="2" applyFont="1" applyAlignment="1">
      <alignment horizontal="right"/>
    </xf>
    <xf numFmtId="1" fontId="38" fillId="0" borderId="0" xfId="2" applyNumberFormat="1" applyFont="1"/>
    <xf numFmtId="0" fontId="38" fillId="0" borderId="0" xfId="2" applyFont="1"/>
    <xf numFmtId="0" fontId="40" fillId="12" borderId="0" xfId="2" applyFont="1" applyFill="1"/>
    <xf numFmtId="0" fontId="41" fillId="12" borderId="0" xfId="2" applyFont="1" applyFill="1" applyAlignment="1">
      <alignment horizontal="center"/>
    </xf>
    <xf numFmtId="0" fontId="1" fillId="0" borderId="0" xfId="2" applyFont="1" applyAlignment="1">
      <alignment wrapText="1"/>
    </xf>
    <xf numFmtId="0" fontId="34" fillId="12" borderId="0" xfId="2" applyFont="1" applyFill="1" applyAlignment="1">
      <alignment textRotation="90"/>
    </xf>
    <xf numFmtId="0" fontId="12" fillId="14" borderId="15" xfId="2" applyFont="1" applyFill="1" applyBorder="1" applyAlignment="1">
      <alignment horizontal="left" vertical="center" wrapText="1"/>
    </xf>
    <xf numFmtId="0" fontId="1" fillId="0" borderId="15" xfId="2" applyFont="1" applyBorder="1" applyAlignment="1">
      <alignment horizontal="left" vertical="center" wrapText="1"/>
    </xf>
    <xf numFmtId="0" fontId="1" fillId="13" borderId="15" xfId="2" applyFont="1" applyFill="1" applyBorder="1" applyAlignment="1" applyProtection="1">
      <alignment vertical="center" wrapText="1"/>
      <protection locked="0"/>
    </xf>
    <xf numFmtId="0" fontId="1" fillId="0" borderId="0" xfId="2" applyFont="1" applyAlignment="1">
      <alignment horizontal="right" wrapText="1"/>
    </xf>
    <xf numFmtId="1" fontId="1" fillId="0" borderId="0" xfId="2" applyNumberFormat="1" applyFont="1" applyAlignment="1">
      <alignment wrapText="1"/>
    </xf>
    <xf numFmtId="0" fontId="1" fillId="12" borderId="0" xfId="2" quotePrefix="1" applyFont="1" applyFill="1" applyAlignment="1">
      <alignment horizontal="left"/>
    </xf>
    <xf numFmtId="0" fontId="12" fillId="0" borderId="0" xfId="2" applyFont="1" applyAlignment="1">
      <alignment horizontal="left" vertical="center" wrapText="1"/>
    </xf>
    <xf numFmtId="0" fontId="42" fillId="12" borderId="0" xfId="2" applyFont="1" applyFill="1"/>
    <xf numFmtId="0" fontId="2" fillId="12" borderId="0" xfId="2" applyFont="1" applyFill="1" applyAlignment="1">
      <alignment horizontal="right"/>
    </xf>
    <xf numFmtId="0" fontId="1" fillId="0" borderId="0" xfId="2" applyFont="1" applyAlignment="1">
      <alignment horizontal="left" wrapText="1"/>
    </xf>
    <xf numFmtId="0" fontId="1" fillId="0" borderId="15" xfId="2" applyFont="1" applyBorder="1" applyAlignment="1">
      <alignment horizontal="left" vertical="top" wrapText="1"/>
    </xf>
    <xf numFmtId="0" fontId="43" fillId="0" borderId="0" xfId="2" applyFont="1"/>
    <xf numFmtId="0" fontId="2" fillId="0" borderId="49" xfId="2" applyFont="1" applyBorder="1" applyAlignment="1">
      <alignment horizontal="left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12" borderId="0" xfId="2" applyFont="1" applyFill="1" applyAlignment="1">
      <alignment horizontal="left" vertical="center" wrapText="1"/>
    </xf>
    <xf numFmtId="0" fontId="34" fillId="0" borderId="0" xfId="2" applyFont="1" applyAlignment="1">
      <alignment wrapText="1"/>
    </xf>
    <xf numFmtId="0" fontId="34" fillId="12" borderId="0" xfId="2" applyFont="1" applyFill="1" applyAlignment="1">
      <alignment wrapText="1"/>
    </xf>
    <xf numFmtId="0" fontId="2" fillId="12" borderId="51" xfId="2" applyFont="1" applyFill="1" applyBorder="1" applyAlignment="1">
      <alignment horizontal="left" vertical="center" wrapText="1"/>
    </xf>
    <xf numFmtId="0" fontId="44" fillId="12" borderId="52" xfId="2" applyFont="1" applyFill="1" applyBorder="1" applyAlignment="1">
      <alignment horizontal="left" vertical="center" wrapText="1"/>
    </xf>
    <xf numFmtId="0" fontId="2" fillId="12" borderId="18" xfId="2" applyFont="1" applyFill="1" applyBorder="1" applyAlignment="1">
      <alignment horizontal="left" vertical="center" wrapText="1"/>
    </xf>
    <xf numFmtId="0" fontId="2" fillId="12" borderId="53" xfId="2" applyFont="1" applyFill="1" applyBorder="1" applyAlignment="1">
      <alignment horizontal="left" vertical="center" wrapText="1"/>
    </xf>
    <xf numFmtId="0" fontId="2" fillId="0" borderId="15" xfId="2" applyFont="1" applyBorder="1" applyAlignment="1">
      <alignment horizontal="left" vertical="center" wrapText="1"/>
    </xf>
    <xf numFmtId="0" fontId="45" fillId="12" borderId="0" xfId="2" applyFont="1" applyFill="1" applyAlignment="1">
      <alignment horizontal="left" vertical="center" wrapText="1"/>
    </xf>
    <xf numFmtId="0" fontId="12" fillId="12" borderId="0" xfId="2" applyFont="1" applyFill="1" applyAlignment="1">
      <alignment horizontal="right"/>
    </xf>
    <xf numFmtId="0" fontId="5" fillId="0" borderId="0" xfId="2" applyAlignment="1">
      <alignment horizontal="right" wrapText="1"/>
    </xf>
    <xf numFmtId="0" fontId="5" fillId="0" borderId="0" xfId="2" applyAlignment="1">
      <alignment wrapText="1"/>
    </xf>
    <xf numFmtId="0" fontId="5" fillId="12" borderId="0" xfId="2" applyFill="1" applyAlignment="1">
      <alignment horizontal="left"/>
    </xf>
    <xf numFmtId="0" fontId="46" fillId="12" borderId="0" xfId="2" applyFont="1" applyFill="1"/>
    <xf numFmtId="0" fontId="1" fillId="12" borderId="0" xfId="2" applyFont="1" applyFill="1" applyAlignment="1">
      <alignment horizontal="left" wrapText="1"/>
    </xf>
    <xf numFmtId="0" fontId="12" fillId="12" borderId="0" xfId="2" applyFont="1" applyFill="1"/>
    <xf numFmtId="0" fontId="12" fillId="12" borderId="0" xfId="2" applyFont="1" applyFill="1" applyAlignment="1">
      <alignment horizontal="left"/>
    </xf>
    <xf numFmtId="0" fontId="5" fillId="12" borderId="0" xfId="2" applyFill="1"/>
    <xf numFmtId="0" fontId="1" fillId="0" borderId="0" xfId="2" applyFont="1" applyAlignment="1">
      <alignment horizontal="center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1" fillId="0" borderId="0" xfId="2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14" borderId="15" xfId="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63" xfId="0" applyBorder="1"/>
    <xf numFmtId="0" fontId="47" fillId="0" borderId="57" xfId="0" applyFont="1" applyBorder="1"/>
    <xf numFmtId="14" fontId="0" fillId="0" borderId="64" xfId="0" applyNumberForma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4" fontId="0" fillId="0" borderId="0" xfId="0" applyNumberFormat="1"/>
    <xf numFmtId="0" fontId="0" fillId="0" borderId="72" xfId="0" applyBorder="1"/>
    <xf numFmtId="0" fontId="50" fillId="0" borderId="66" xfId="0" applyFont="1" applyBorder="1" applyAlignment="1">
      <alignment vertical="center"/>
    </xf>
    <xf numFmtId="164" fontId="31" fillId="15" borderId="65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37" fillId="0" borderId="0" xfId="2" applyFont="1" applyAlignment="1" applyProtection="1">
      <alignment wrapText="1"/>
      <protection locked="0"/>
    </xf>
    <xf numFmtId="0" fontId="37" fillId="0" borderId="0" xfId="2" applyFont="1" applyAlignment="1" applyProtection="1">
      <alignment horizontal="left"/>
      <protection locked="0"/>
    </xf>
    <xf numFmtId="0" fontId="38" fillId="0" borderId="0" xfId="2" applyFont="1" applyAlignment="1">
      <alignment horizontal="center"/>
    </xf>
    <xf numFmtId="14" fontId="0" fillId="0" borderId="0" xfId="0" applyNumberFormat="1" applyAlignment="1">
      <alignment horizontal="left"/>
    </xf>
    <xf numFmtId="0" fontId="12" fillId="0" borderId="66" xfId="0" applyFont="1" applyBorder="1"/>
    <xf numFmtId="0" fontId="12" fillId="0" borderId="67" xfId="0" applyFont="1" applyBorder="1"/>
    <xf numFmtId="0" fontId="12" fillId="0" borderId="68" xfId="0" applyFont="1" applyBorder="1"/>
    <xf numFmtId="0" fontId="5" fillId="0" borderId="66" xfId="0" applyFont="1" applyBorder="1"/>
    <xf numFmtId="0" fontId="0" fillId="0" borderId="67" xfId="0" applyBorder="1"/>
    <xf numFmtId="0" fontId="0" fillId="0" borderId="68" xfId="0" applyBorder="1"/>
    <xf numFmtId="0" fontId="37" fillId="11" borderId="0" xfId="2" applyFont="1" applyFill="1" applyAlignment="1" applyProtection="1">
      <alignment wrapText="1"/>
      <protection locked="0"/>
    </xf>
    <xf numFmtId="0" fontId="37" fillId="11" borderId="0" xfId="2" applyFont="1" applyFill="1" applyAlignment="1" applyProtection="1">
      <alignment horizontal="left"/>
      <protection locked="0"/>
    </xf>
    <xf numFmtId="14" fontId="37" fillId="11" borderId="0" xfId="2" applyNumberFormat="1" applyFont="1" applyFill="1" applyAlignment="1" applyProtection="1">
      <alignment horizontal="left"/>
      <protection locked="0"/>
    </xf>
    <xf numFmtId="0" fontId="37" fillId="16" borderId="0" xfId="2" applyFont="1" applyFill="1" applyAlignment="1" applyProtection="1">
      <alignment wrapText="1"/>
      <protection locked="0"/>
    </xf>
    <xf numFmtId="0" fontId="37" fillId="16" borderId="0" xfId="2" applyFont="1" applyFill="1" applyAlignment="1" applyProtection="1">
      <alignment horizontal="left"/>
      <protection locked="0"/>
    </xf>
    <xf numFmtId="14" fontId="37" fillId="16" borderId="0" xfId="2" applyNumberFormat="1" applyFont="1" applyFill="1" applyAlignment="1" applyProtection="1">
      <alignment horizontal="left"/>
      <protection locked="0"/>
    </xf>
    <xf numFmtId="0" fontId="1" fillId="16" borderId="0" xfId="2" applyFont="1" applyFill="1" applyAlignment="1" applyProtection="1">
      <alignment vertical="center" wrapText="1"/>
      <protection locked="0"/>
    </xf>
    <xf numFmtId="0" fontId="2" fillId="16" borderId="0" xfId="2" applyFont="1" applyFill="1" applyAlignment="1">
      <alignment horizontal="right"/>
    </xf>
    <xf numFmtId="0" fontId="2" fillId="16" borderId="0" xfId="2" applyFont="1" applyFill="1" applyAlignment="1">
      <alignment horizontal="center" vertical="center" wrapText="1"/>
    </xf>
    <xf numFmtId="0" fontId="38" fillId="14" borderId="21" xfId="2" applyFont="1" applyFill="1" applyBorder="1"/>
    <xf numFmtId="0" fontId="38" fillId="0" borderId="21" xfId="2" applyFont="1" applyBorder="1" applyAlignment="1">
      <alignment horizontal="center"/>
    </xf>
    <xf numFmtId="0" fontId="2" fillId="12" borderId="65" xfId="2" applyFont="1" applyFill="1" applyBorder="1" applyAlignment="1">
      <alignment horizontal="center" vertical="center"/>
    </xf>
    <xf numFmtId="0" fontId="39" fillId="14" borderId="65" xfId="2" applyFont="1" applyFill="1" applyBorder="1" applyAlignment="1">
      <alignment horizontal="left" vertical="center"/>
    </xf>
    <xf numFmtId="0" fontId="49" fillId="12" borderId="0" xfId="2" applyFont="1" applyFill="1" applyAlignment="1">
      <alignment horizontal="left"/>
    </xf>
    <xf numFmtId="0" fontId="51" fillId="0" borderId="15" xfId="2" applyFont="1" applyBorder="1" applyAlignment="1">
      <alignment horizontal="left" vertical="center" wrapText="1"/>
    </xf>
    <xf numFmtId="0" fontId="42" fillId="12" borderId="0" xfId="2" applyFont="1" applyFill="1" applyAlignment="1">
      <alignment horizontal="left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4" fillId="7" borderId="28" xfId="0" applyFont="1" applyFill="1" applyBorder="1" applyAlignment="1" applyProtection="1">
      <alignment horizontal="center" vertical="center"/>
      <protection locked="0"/>
    </xf>
    <xf numFmtId="0" fontId="4" fillId="7" borderId="39" xfId="0" applyFont="1" applyFill="1" applyBorder="1" applyAlignment="1" applyProtection="1">
      <alignment horizontal="center" vertical="center"/>
      <protection locked="0"/>
    </xf>
    <xf numFmtId="0" fontId="50" fillId="0" borderId="69" xfId="0" applyFont="1" applyBorder="1" applyAlignment="1">
      <alignment horizontal="left" vertical="center"/>
    </xf>
    <xf numFmtId="0" fontId="50" fillId="0" borderId="70" xfId="0" applyFont="1" applyBorder="1" applyAlignment="1">
      <alignment horizontal="left" vertical="center"/>
    </xf>
    <xf numFmtId="0" fontId="50" fillId="0" borderId="71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50" fillId="0" borderId="66" xfId="0" applyFont="1" applyBorder="1" applyAlignment="1">
      <alignment horizontal="left" vertical="center"/>
    </xf>
    <xf numFmtId="0" fontId="50" fillId="0" borderId="67" xfId="0" applyFont="1" applyBorder="1" applyAlignment="1">
      <alignment horizontal="left" vertical="center"/>
    </xf>
    <xf numFmtId="0" fontId="50" fillId="0" borderId="68" xfId="0" applyFont="1" applyBorder="1" applyAlignment="1">
      <alignment horizontal="left" vertic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49" fillId="0" borderId="54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2" fillId="11" borderId="67" xfId="0" applyFont="1" applyFill="1" applyBorder="1" applyAlignment="1" applyProtection="1">
      <alignment horizontal="center" vertical="center"/>
      <protection locked="0"/>
    </xf>
    <xf numFmtId="0" fontId="32" fillId="11" borderId="68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5" fillId="11" borderId="70" xfId="0" applyFont="1" applyFill="1" applyBorder="1" applyAlignment="1" applyProtection="1">
      <alignment horizontal="center" vertical="center"/>
      <protection locked="0"/>
    </xf>
    <xf numFmtId="0" fontId="25" fillId="11" borderId="71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>
      <alignment horizontal="center" wrapText="1"/>
    </xf>
    <xf numFmtId="0" fontId="2" fillId="3" borderId="33" xfId="0" applyFont="1" applyFill="1" applyBorder="1" applyAlignment="1">
      <alignment horizontal="center" wrapText="1"/>
    </xf>
    <xf numFmtId="0" fontId="4" fillId="7" borderId="34" xfId="0" applyFont="1" applyFill="1" applyBorder="1" applyAlignment="1" applyProtection="1">
      <alignment horizontal="center" vertical="center"/>
      <protection locked="0"/>
    </xf>
    <xf numFmtId="0" fontId="4" fillId="7" borderId="35" xfId="0" applyFont="1" applyFill="1" applyBorder="1" applyAlignment="1" applyProtection="1">
      <alignment horizontal="center" vertical="center"/>
      <protection locked="0"/>
    </xf>
    <xf numFmtId="0" fontId="1" fillId="7" borderId="34" xfId="0" quotePrefix="1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1" fillId="7" borderId="26" xfId="0" applyFont="1" applyFill="1" applyBorder="1" applyAlignment="1" applyProtection="1">
      <alignment horizontal="center" vertical="center" wrapText="1"/>
      <protection locked="0"/>
    </xf>
    <xf numFmtId="0" fontId="4" fillId="7" borderId="29" xfId="0" applyFont="1" applyFill="1" applyBorder="1" applyAlignment="1" applyProtection="1">
      <alignment horizontal="center" vertical="center" wrapText="1"/>
      <protection locked="0"/>
    </xf>
    <xf numFmtId="0" fontId="4" fillId="7" borderId="38" xfId="0" applyFont="1" applyFill="1" applyBorder="1" applyAlignment="1" applyProtection="1">
      <alignment horizontal="center" vertical="center" wrapText="1"/>
      <protection locked="0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4" fillId="7" borderId="36" xfId="0" applyFont="1" applyFill="1" applyBorder="1" applyAlignment="1" applyProtection="1">
      <alignment horizontal="center" vertical="center"/>
      <protection locked="0"/>
    </xf>
    <xf numFmtId="0" fontId="1" fillId="7" borderId="25" xfId="0" applyFont="1" applyFill="1" applyBorder="1" applyAlignment="1" applyProtection="1">
      <alignment horizontal="center" vertical="center"/>
      <protection locked="0"/>
    </xf>
    <xf numFmtId="0" fontId="13" fillId="7" borderId="25" xfId="1" applyFill="1" applyBorder="1" applyAlignment="1" applyProtection="1">
      <alignment horizontal="center" vertical="center" wrapText="1"/>
      <protection locked="0"/>
    </xf>
    <xf numFmtId="0" fontId="4" fillId="7" borderId="28" xfId="0" applyFont="1" applyFill="1" applyBorder="1" applyAlignment="1" applyProtection="1">
      <alignment horizontal="center" vertical="center" wrapText="1"/>
      <protection locked="0"/>
    </xf>
    <xf numFmtId="0" fontId="4" fillId="7" borderId="39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justify" vertical="center"/>
    </xf>
    <xf numFmtId="0" fontId="0" fillId="3" borderId="18" xfId="0" applyFill="1" applyBorder="1" applyAlignment="1">
      <alignment horizontal="justify" vertical="center"/>
    </xf>
    <xf numFmtId="0" fontId="1" fillId="7" borderId="25" xfId="0" applyFont="1" applyFill="1" applyBorder="1" applyAlignment="1" applyProtection="1">
      <alignment horizontal="center" vertical="center" wrapText="1"/>
      <protection locked="0"/>
    </xf>
    <xf numFmtId="0" fontId="4" fillId="7" borderId="37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 applyProtection="1">
      <alignment horizontal="center" vertical="center"/>
      <protection locked="0"/>
    </xf>
    <xf numFmtId="0" fontId="4" fillId="7" borderId="41" xfId="0" applyFont="1" applyFill="1" applyBorder="1" applyAlignment="1" applyProtection="1">
      <alignment horizontal="center" vertical="center"/>
      <protection locked="0"/>
    </xf>
    <xf numFmtId="0" fontId="4" fillId="7" borderId="42" xfId="0" applyFont="1" applyFill="1" applyBorder="1" applyAlignment="1" applyProtection="1">
      <alignment horizontal="center" vertical="center"/>
      <protection locked="0"/>
    </xf>
    <xf numFmtId="0" fontId="2" fillId="11" borderId="17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7" borderId="46" xfId="0" quotePrefix="1" applyFont="1" applyFill="1" applyBorder="1" applyAlignment="1" applyProtection="1">
      <alignment horizontal="center" vertical="center" wrapText="1"/>
      <protection locked="0"/>
    </xf>
    <xf numFmtId="0" fontId="2" fillId="7" borderId="47" xfId="0" applyFont="1" applyFill="1" applyBorder="1" applyAlignment="1" applyProtection="1">
      <alignment horizontal="center" vertical="center" wrapText="1"/>
      <protection locked="0"/>
    </xf>
    <xf numFmtId="0" fontId="2" fillId="7" borderId="48" xfId="0" applyFont="1" applyFill="1" applyBorder="1" applyAlignment="1" applyProtection="1">
      <alignment horizontal="center" vertical="center" wrapText="1"/>
      <protection locked="0"/>
    </xf>
    <xf numFmtId="0" fontId="4" fillId="7" borderId="44" xfId="0" applyFont="1" applyFill="1" applyBorder="1" applyAlignment="1">
      <alignment horizontal="center" vertical="center"/>
    </xf>
    <xf numFmtId="0" fontId="4" fillId="7" borderId="45" xfId="0" applyFont="1" applyFill="1" applyBorder="1" applyAlignment="1" applyProtection="1">
      <alignment horizontal="center" vertical="center" wrapText="1"/>
      <protection locked="0"/>
    </xf>
    <xf numFmtId="0" fontId="4" fillId="7" borderId="43" xfId="0" applyFont="1" applyFill="1" applyBorder="1" applyAlignment="1" applyProtection="1">
      <alignment horizontal="center" vertical="center"/>
      <protection locked="0"/>
    </xf>
    <xf numFmtId="0" fontId="4" fillId="7" borderId="44" xfId="0" applyFont="1" applyFill="1" applyBorder="1" applyAlignment="1" applyProtection="1">
      <alignment horizontal="center" vertical="center"/>
      <protection locked="0"/>
    </xf>
    <xf numFmtId="0" fontId="1" fillId="0" borderId="54" xfId="2" applyFont="1" applyBorder="1" applyAlignment="1">
      <alignment horizontal="center" wrapText="1"/>
    </xf>
    <xf numFmtId="0" fontId="1" fillId="0" borderId="55" xfId="2" applyFont="1" applyBorder="1" applyAlignment="1">
      <alignment horizontal="center" wrapText="1"/>
    </xf>
    <xf numFmtId="0" fontId="1" fillId="0" borderId="56" xfId="2" applyFont="1" applyBorder="1" applyAlignment="1">
      <alignment horizontal="center" wrapText="1"/>
    </xf>
    <xf numFmtId="0" fontId="1" fillId="0" borderId="58" xfId="2" applyFont="1" applyBorder="1" applyAlignment="1">
      <alignment horizontal="center" wrapText="1"/>
    </xf>
    <xf numFmtId="0" fontId="1" fillId="0" borderId="0" xfId="2" applyFont="1" applyAlignment="1">
      <alignment horizontal="center" wrapText="1"/>
    </xf>
    <xf numFmtId="0" fontId="1" fillId="0" borderId="62" xfId="2" applyFont="1" applyBorder="1" applyAlignment="1">
      <alignment horizontal="center" wrapText="1"/>
    </xf>
    <xf numFmtId="0" fontId="1" fillId="0" borderId="59" xfId="2" applyFont="1" applyBorder="1" applyAlignment="1">
      <alignment horizontal="center" wrapText="1"/>
    </xf>
    <xf numFmtId="0" fontId="1" fillId="0" borderId="60" xfId="2" applyFont="1" applyBorder="1" applyAlignment="1">
      <alignment horizontal="center" wrapText="1"/>
    </xf>
    <xf numFmtId="0" fontId="1" fillId="0" borderId="61" xfId="2" applyFont="1" applyBorder="1" applyAlignment="1">
      <alignment horizontal="center" wrapText="1"/>
    </xf>
    <xf numFmtId="0" fontId="2" fillId="0" borderId="63" xfId="2" applyFont="1" applyBorder="1" applyAlignment="1">
      <alignment horizontal="center" vertical="center" wrapText="1"/>
    </xf>
    <xf numFmtId="0" fontId="2" fillId="0" borderId="74" xfId="2" applyFont="1" applyBorder="1" applyAlignment="1">
      <alignment horizontal="center" vertical="center" wrapText="1"/>
    </xf>
    <xf numFmtId="0" fontId="2" fillId="0" borderId="64" xfId="2" applyFont="1" applyBorder="1" applyAlignment="1">
      <alignment horizontal="center" vertical="center" wrapText="1"/>
    </xf>
    <xf numFmtId="0" fontId="2" fillId="0" borderId="63" xfId="0" applyFont="1" applyBorder="1" applyAlignment="1"/>
    <xf numFmtId="0" fontId="2" fillId="0" borderId="64" xfId="0" applyFont="1" applyBorder="1" applyAlignment="1"/>
    <xf numFmtId="0" fontId="2" fillId="0" borderId="75" xfId="0" applyFont="1" applyBorder="1" applyAlignment="1"/>
    <xf numFmtId="0" fontId="0" fillId="0" borderId="57" xfId="0" applyBorder="1" applyAlignment="1">
      <alignment horizontal="center" vertical="center"/>
    </xf>
    <xf numFmtId="14" fontId="0" fillId="0" borderId="63" xfId="0" applyNumberFormat="1" applyBorder="1" applyAlignment="1">
      <alignment horizontal="center" vertical="center"/>
    </xf>
    <xf numFmtId="14" fontId="0" fillId="0" borderId="75" xfId="0" applyNumberFormat="1" applyBorder="1" applyAlignment="1">
      <alignment horizontal="center" vertical="center"/>
    </xf>
    <xf numFmtId="0" fontId="12" fillId="0" borderId="55" xfId="0" applyFont="1" applyBorder="1" applyAlignment="1"/>
    <xf numFmtId="0" fontId="12" fillId="0" borderId="60" xfId="0" applyFont="1" applyBorder="1" applyAlignment="1"/>
    <xf numFmtId="0" fontId="12" fillId="0" borderId="73" xfId="0" applyFont="1" applyBorder="1" applyAlignment="1"/>
    <xf numFmtId="0" fontId="0" fillId="0" borderId="0" xfId="0" applyBorder="1" applyAlignment="1">
      <alignment horizontal="center"/>
    </xf>
    <xf numFmtId="0" fontId="12" fillId="0" borderId="76" xfId="0" applyFont="1" applyBorder="1" applyAlignment="1">
      <alignment horizontal="center" vertical="center"/>
    </xf>
    <xf numFmtId="0" fontId="12" fillId="0" borderId="76" xfId="0" applyFont="1" applyBorder="1" applyAlignment="1"/>
    <xf numFmtId="14" fontId="0" fillId="0" borderId="76" xfId="0" applyNumberFormat="1" applyBorder="1"/>
    <xf numFmtId="0" fontId="2" fillId="0" borderId="54" xfId="2" applyFont="1" applyBorder="1" applyAlignment="1">
      <alignment horizontal="center" vertical="center" wrapText="1"/>
    </xf>
    <xf numFmtId="0" fontId="47" fillId="0" borderId="63" xfId="0" applyFont="1" applyBorder="1"/>
    <xf numFmtId="0" fontId="0" fillId="0" borderId="63" xfId="0" applyBorder="1" applyAlignment="1">
      <alignment horizontal="center" vertical="center"/>
    </xf>
    <xf numFmtId="0" fontId="2" fillId="0" borderId="76" xfId="0" applyFont="1" applyBorder="1" applyAlignment="1"/>
    <xf numFmtId="14" fontId="0" fillId="0" borderId="76" xfId="0" applyNumberFormat="1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0" fontId="52" fillId="0" borderId="57" xfId="0" applyFont="1" applyBorder="1" applyAlignment="1">
      <alignment horizontal="center"/>
    </xf>
    <xf numFmtId="0" fontId="12" fillId="0" borderId="76" xfId="0" applyFont="1" applyBorder="1" applyAlignment="1">
      <alignment horizontal="center" vertical="center" wrapText="1"/>
    </xf>
    <xf numFmtId="0" fontId="50" fillId="0" borderId="54" xfId="0" applyFont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 2 2" xfId="3" xr:uid="{A39A5E5D-C96B-451A-9CF4-ADB93FDE1243}"/>
    <cellStyle name="Normal 3 3" xfId="2" xr:uid="{26516875-B7E0-48DB-AE91-70DF0D6048B3}"/>
  </cellStyles>
  <dxfs count="39"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5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ndense val="0"/>
        <extend val="0"/>
        <color indexed="52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AFD8D"/>
      <color rgb="FFFFFF99"/>
      <color rgb="FF280DED"/>
      <color rgb="FF00FF00"/>
      <color rgb="FFA0FED1"/>
      <color rgb="FFBAE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9</xdr:row>
      <xdr:rowOff>28575</xdr:rowOff>
    </xdr:from>
    <xdr:to>
      <xdr:col>10</xdr:col>
      <xdr:colOff>485775</xdr:colOff>
      <xdr:row>9</xdr:row>
      <xdr:rowOff>1085850</xdr:rowOff>
    </xdr:to>
    <xdr:sp macro="" textlink="">
      <xdr:nvSpPr>
        <xdr:cNvPr id="2" name="1 Abrir lla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43875" y="762000"/>
          <a:ext cx="276225" cy="1057275"/>
        </a:xfrm>
        <a:prstGeom prst="leftBrace">
          <a:avLst>
            <a:gd name="adj1" fmla="val 8333"/>
            <a:gd name="adj2" fmla="val 50901"/>
          </a:avLst>
        </a:prstGeom>
        <a:ln>
          <a:solidFill>
            <a:schemeClr val="accent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10</xdr:col>
      <xdr:colOff>85726</xdr:colOff>
      <xdr:row>10</xdr:row>
      <xdr:rowOff>257175</xdr:rowOff>
    </xdr:from>
    <xdr:to>
      <xdr:col>10</xdr:col>
      <xdr:colOff>304800</xdr:colOff>
      <xdr:row>10</xdr:row>
      <xdr:rowOff>885825</xdr:rowOff>
    </xdr:to>
    <xdr:sp macro="" textlink="">
      <xdr:nvSpPr>
        <xdr:cNvPr id="3" name="2 Abrir llav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20051" y="2105025"/>
          <a:ext cx="219074" cy="628650"/>
        </a:xfrm>
        <a:prstGeom prst="leftBrace">
          <a:avLst/>
        </a:prstGeom>
        <a:ln>
          <a:solidFill>
            <a:schemeClr val="accent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10</xdr:col>
      <xdr:colOff>152401</xdr:colOff>
      <xdr:row>11</xdr:row>
      <xdr:rowOff>47625</xdr:rowOff>
    </xdr:from>
    <xdr:to>
      <xdr:col>11</xdr:col>
      <xdr:colOff>1</xdr:colOff>
      <xdr:row>11</xdr:row>
      <xdr:rowOff>790575</xdr:rowOff>
    </xdr:to>
    <xdr:sp macro="" textlink="">
      <xdr:nvSpPr>
        <xdr:cNvPr id="4" name="3 Abrir llav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24651" y="3533775"/>
          <a:ext cx="190500" cy="742950"/>
        </a:xfrm>
        <a:prstGeom prst="leftBrace">
          <a:avLst/>
        </a:prstGeom>
        <a:ln>
          <a:solidFill>
            <a:schemeClr val="accent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23834</xdr:colOff>
      <xdr:row>1</xdr:row>
      <xdr:rowOff>76199</xdr:rowOff>
    </xdr:from>
    <xdr:to>
      <xdr:col>2</xdr:col>
      <xdr:colOff>820183</xdr:colOff>
      <xdr:row>4</xdr:row>
      <xdr:rowOff>200025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E87EE6-0D88-45C5-8503-A0E476DDE0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34" y="238124"/>
          <a:ext cx="1024949" cy="819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11</xdr:row>
      <xdr:rowOff>28575</xdr:rowOff>
    </xdr:from>
    <xdr:to>
      <xdr:col>11</xdr:col>
      <xdr:colOff>70909</xdr:colOff>
      <xdr:row>12</xdr:row>
      <xdr:rowOff>180975</xdr:rowOff>
    </xdr:to>
    <xdr:sp macro="" textlink="">
      <xdr:nvSpPr>
        <xdr:cNvPr id="2" name="Bocadillo: rectángulo con esquinas redondeadas 1">
          <a:extLst>
            <a:ext uri="{FF2B5EF4-FFF2-40B4-BE49-F238E27FC236}">
              <a16:creationId xmlns:a16="http://schemas.microsoft.com/office/drawing/2014/main" id="{BA280ECA-467B-4E49-89A1-1C3E004811F6}"/>
            </a:ext>
          </a:extLst>
        </xdr:cNvPr>
        <xdr:cNvSpPr/>
      </xdr:nvSpPr>
      <xdr:spPr>
        <a:xfrm>
          <a:off x="10240433" y="1594908"/>
          <a:ext cx="2033059" cy="469900"/>
        </a:xfrm>
        <a:prstGeom prst="wedgeRoundRectCallout">
          <a:avLst>
            <a:gd name="adj1" fmla="val -25905"/>
            <a:gd name="adj2" fmla="val 10766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>
              <a:solidFill>
                <a:srgbClr val="280DED"/>
              </a:solidFill>
            </a:rPr>
            <a:t>No olvide aplicar</a:t>
          </a:r>
          <a:r>
            <a:rPr lang="es-ES" sz="900" baseline="0">
              <a:solidFill>
                <a:srgbClr val="280DED"/>
              </a:solidFill>
            </a:rPr>
            <a:t> </a:t>
          </a:r>
          <a:r>
            <a:rPr lang="es-ES" sz="900">
              <a:solidFill>
                <a:srgbClr val="280DED"/>
              </a:solidFill>
            </a:rPr>
            <a:t>los</a:t>
          </a:r>
          <a:r>
            <a:rPr lang="es-ES" sz="900" baseline="0">
              <a:solidFill>
                <a:srgbClr val="280DED"/>
              </a:solidFill>
            </a:rPr>
            <a:t> principios de: </a:t>
          </a:r>
          <a:r>
            <a:rPr lang="es-ES" sz="900">
              <a:solidFill>
                <a:srgbClr val="280DED"/>
              </a:solidFill>
            </a:rPr>
            <a:t>Necesidad de saber y menor privilegio.</a:t>
          </a:r>
        </a:p>
      </xdr:txBody>
    </xdr:sp>
    <xdr:clientData/>
  </xdr:twoCellAnchor>
  <xdr:twoCellAnchor>
    <xdr:from>
      <xdr:col>9</xdr:col>
      <xdr:colOff>323850</xdr:colOff>
      <xdr:row>11</xdr:row>
      <xdr:rowOff>28572</xdr:rowOff>
    </xdr:from>
    <xdr:to>
      <xdr:col>11</xdr:col>
      <xdr:colOff>70909</xdr:colOff>
      <xdr:row>12</xdr:row>
      <xdr:rowOff>180972</xdr:rowOff>
    </xdr:to>
    <xdr:sp macro="" textlink="">
      <xdr:nvSpPr>
        <xdr:cNvPr id="4" name="Bocadillo: rectángulo con esquinas redondeadas 3">
          <a:extLst>
            <a:ext uri="{FF2B5EF4-FFF2-40B4-BE49-F238E27FC236}">
              <a16:creationId xmlns:a16="http://schemas.microsoft.com/office/drawing/2014/main" id="{A24CE5C6-BB76-4984-9858-847F5A9D598C}"/>
            </a:ext>
          </a:extLst>
        </xdr:cNvPr>
        <xdr:cNvSpPr/>
      </xdr:nvSpPr>
      <xdr:spPr>
        <a:xfrm>
          <a:off x="11065933" y="1594905"/>
          <a:ext cx="2033059" cy="469900"/>
        </a:xfrm>
        <a:prstGeom prst="wedgeRoundRectCallout">
          <a:avLst>
            <a:gd name="adj1" fmla="val 29963"/>
            <a:gd name="adj2" fmla="val 107660"/>
            <a:gd name="adj3" fmla="val 16667"/>
          </a:avLst>
        </a:prstGeom>
        <a:blipFill dpi="0" rotWithShape="1">
          <a:blip xmlns:r="http://schemas.openxmlformats.org/officeDocument/2006/relationships" r:embed="rId1">
            <a:alphaModFix amt="18000"/>
          </a:blip>
          <a:srcRect/>
          <a:stretch>
            <a:fillRect/>
          </a:stretch>
        </a:blip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>
              <a:solidFill>
                <a:srgbClr val="280DED"/>
              </a:solidFill>
            </a:rPr>
            <a:t>.</a:t>
          </a:r>
        </a:p>
      </xdr:txBody>
    </xdr:sp>
    <xdr:clientData/>
  </xdr:twoCellAnchor>
  <xdr:twoCellAnchor editAs="oneCell">
    <xdr:from>
      <xdr:col>2</xdr:col>
      <xdr:colOff>0</xdr:colOff>
      <xdr:row>3</xdr:row>
      <xdr:rowOff>95249</xdr:rowOff>
    </xdr:from>
    <xdr:to>
      <xdr:col>3</xdr:col>
      <xdr:colOff>506738</xdr:colOff>
      <xdr:row>6</xdr:row>
      <xdr:rowOff>156632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5C1AE41-00AF-4050-9694-946F9AEF90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" y="2846916"/>
          <a:ext cx="1406322" cy="1130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</xdr:row>
      <xdr:rowOff>95250</xdr:rowOff>
    </xdr:from>
    <xdr:to>
      <xdr:col>3</xdr:col>
      <xdr:colOff>1171575</xdr:colOff>
      <xdr:row>4</xdr:row>
      <xdr:rowOff>199274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B3D558-FAD8-4944-B61C-5CED2BDED6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23850"/>
          <a:ext cx="952500" cy="761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ernan%20Morales/Documents/052/QNT/ClasificacionAct/inventa%20activos_criticos_Q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grosso/AppData/Local/Microsoft/Windows/INetCache/Content.Outlook/8SDKRZIE/Matriz%20Clasificacion%20Informacion_GERENCIA_COMERCIAL_3011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81efa5853305801/Documentos/SET%20ICAP/2025/Nuevas_Activos_Inf/Matrices%20Clasificacion_Activos/Matriz%20Clasificacion%20Informacion_Divisas_Spot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ypina/Local%20Settings/Temporary%20Internet%20Files/OLK1E/Ejemplos/Manuales%20de%20Admon%20de%20Riesgos/Evaluaci&#243;n%20de%20impac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ificiación de Activos"/>
      <sheetName val="CORREO ELECTRONICO"/>
      <sheetName val="SALESFORCE"/>
      <sheetName val="CRITERIO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FISICO</v>
          </cell>
        </row>
        <row r="4">
          <cell r="B4" t="str">
            <v>VIRTUAL</v>
          </cell>
        </row>
        <row r="6">
          <cell r="B6" t="str">
            <v>SI</v>
          </cell>
        </row>
        <row r="7">
          <cell r="B7" t="str">
            <v>NO</v>
          </cell>
        </row>
        <row r="10">
          <cell r="B10" t="str">
            <v>SI</v>
          </cell>
        </row>
        <row r="11">
          <cell r="B11" t="str">
            <v>NO</v>
          </cell>
        </row>
        <row r="12">
          <cell r="B12" t="str">
            <v>HA</v>
          </cell>
        </row>
        <row r="13">
          <cell r="B13" t="str">
            <v>REDUNDANTE</v>
          </cell>
        </row>
        <row r="16">
          <cell r="B16" t="str">
            <v>SI</v>
          </cell>
        </row>
        <row r="17">
          <cell r="B17" t="str">
            <v>NO</v>
          </cell>
        </row>
        <row r="20">
          <cell r="B20" t="str">
            <v>DIRECTORIO ACTIVO</v>
          </cell>
        </row>
        <row r="21">
          <cell r="B21" t="str">
            <v>SERVIDOR DNS</v>
          </cell>
        </row>
        <row r="22">
          <cell r="B22" t="str">
            <v>SERVIDOR DHCP</v>
          </cell>
        </row>
        <row r="23">
          <cell r="B23" t="str">
            <v>BASE DE DATOS</v>
          </cell>
        </row>
        <row r="24">
          <cell r="B24" t="str">
            <v>APLICATIVO</v>
          </cell>
        </row>
        <row r="25">
          <cell r="B25" t="str">
            <v>FIREWALL</v>
          </cell>
        </row>
        <row r="26">
          <cell r="B26" t="str">
            <v>IPS</v>
          </cell>
        </row>
        <row r="27">
          <cell r="B27" t="str">
            <v>IDS</v>
          </cell>
        </row>
        <row r="28">
          <cell r="B28" t="str">
            <v>PLANTA TELEFONICA</v>
          </cell>
        </row>
        <row r="29">
          <cell r="B29" t="str">
            <v>SERVIDOR</v>
          </cell>
        </row>
        <row r="30">
          <cell r="B30" t="str">
            <v>ALMACENAMIENTO</v>
          </cell>
        </row>
        <row r="31">
          <cell r="B31" t="str">
            <v>LIBRERÍA BACKUP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Procesos"/>
      <sheetName val="Clasif. información"/>
      <sheetName val="Activid_criti"/>
      <sheetName val="Inventario Activos"/>
      <sheetName val="Descripción Inventario Activos"/>
      <sheetName val="Descripción Opciones"/>
      <sheetName val="Escalas"/>
      <sheetName val="Listas"/>
      <sheetName val="Impacto_Activo"/>
      <sheetName val="ESRI_MAPINFO_SHEET"/>
    </sheetNames>
    <sheetDataSet>
      <sheetData sheetId="0"/>
      <sheetData sheetId="1">
        <row r="13">
          <cell r="B13" t="str">
            <v>Interno</v>
          </cell>
        </row>
        <row r="14">
          <cell r="B14" t="str">
            <v>Externo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Mapa de Procesos"/>
      <sheetName val="Clasif. información"/>
      <sheetName val="Inventario Activos"/>
      <sheetName val="Descripción Inventario Activos"/>
      <sheetName val="Descripción Opciones"/>
      <sheetName val="Escalas"/>
      <sheetName val="Impacto_Activo"/>
      <sheetName val="ESRI_MAPINFO_SHEET"/>
    </sheetNames>
    <sheetDataSet>
      <sheetData sheetId="0">
        <row r="4">
          <cell r="A4" t="str">
            <v>Publicada</v>
          </cell>
        </row>
        <row r="5">
          <cell r="A5" t="str">
            <v>Disponible a solicitud</v>
          </cell>
        </row>
        <row r="6">
          <cell r="A6" t="str">
            <v>No publicado o disponible</v>
          </cell>
        </row>
        <row r="9">
          <cell r="A9" t="str">
            <v>Ingles</v>
          </cell>
        </row>
        <row r="10">
          <cell r="A10" t="str">
            <v>Español</v>
          </cell>
        </row>
        <row r="11">
          <cell r="A11" t="str">
            <v>Español e Ingles</v>
          </cell>
        </row>
        <row r="12">
          <cell r="A12" t="str">
            <v>Otro</v>
          </cell>
        </row>
        <row r="15">
          <cell r="A15" t="str">
            <v>Diario</v>
          </cell>
        </row>
        <row r="16">
          <cell r="A16" t="str">
            <v>Semanal</v>
          </cell>
        </row>
        <row r="17">
          <cell r="A17" t="str">
            <v>Quincenal</v>
          </cell>
        </row>
        <row r="18">
          <cell r="A18" t="str">
            <v>Mensual</v>
          </cell>
        </row>
        <row r="19">
          <cell r="A19" t="str">
            <v>Bimensual</v>
          </cell>
        </row>
        <row r="20">
          <cell r="A20" t="str">
            <v>Trimestral</v>
          </cell>
        </row>
        <row r="21">
          <cell r="A21" t="str">
            <v>Cuatrimestral</v>
          </cell>
        </row>
        <row r="22">
          <cell r="A22" t="str">
            <v>Semestral</v>
          </cell>
        </row>
        <row r="23">
          <cell r="A23" t="str">
            <v>Anual</v>
          </cell>
        </row>
        <row r="24">
          <cell r="A24" t="str">
            <v>Por demanda</v>
          </cell>
        </row>
        <row r="25">
          <cell r="A25" t="str">
            <v>No aplica</v>
          </cell>
        </row>
        <row r="28">
          <cell r="A28" t="str">
            <v>Pone en riesgo la intimidad de las personas</v>
          </cell>
        </row>
        <row r="29">
          <cell r="A29" t="str">
            <v>Pone en riesgo la vida, salud o seguridad de las personas</v>
          </cell>
        </row>
        <row r="30">
          <cell r="A30" t="str">
            <v>Compromete secretos comerciales, industriales, profesionales</v>
          </cell>
        </row>
        <row r="31">
          <cell r="A31" t="str">
            <v>Pone en riesgo procesos judiciales</v>
          </cell>
        </row>
        <row r="32">
          <cell r="A32" t="str">
            <v>La información tiene tanto contenido publico como reservado o clasificado</v>
          </cell>
        </row>
        <row r="33">
          <cell r="A33" t="str">
            <v>Pone en riesgo los derechos de la infancia o la adolescencia</v>
          </cell>
        </row>
        <row r="34">
          <cell r="A34" t="str">
            <v>Afectaría o compromete la estabilidad macroeconómica o financiera del país</v>
          </cell>
        </row>
        <row r="35">
          <cell r="A35" t="str">
            <v>No existe excepción de acceso</v>
          </cell>
        </row>
        <row r="36">
          <cell r="A36" t="str">
            <v>El activo de información no puede ser clasificado como información</v>
          </cell>
        </row>
        <row r="41">
          <cell r="A41" t="str">
            <v>Audiovisual</v>
          </cell>
        </row>
        <row r="42">
          <cell r="A42" t="str">
            <v>Base de Datos</v>
          </cell>
        </row>
        <row r="43">
          <cell r="A43" t="str">
            <v>Documento Digital</v>
          </cell>
        </row>
        <row r="44">
          <cell r="A44" t="str">
            <v>Documento Físico</v>
          </cell>
        </row>
        <row r="45">
          <cell r="A45" t="str">
            <v>Documento Fisico y Digital</v>
          </cell>
        </row>
        <row r="46">
          <cell r="A46" t="str">
            <v>Expediente</v>
          </cell>
        </row>
        <row r="47">
          <cell r="A47" t="str">
            <v>Sistema de Información</v>
          </cell>
        </row>
        <row r="48">
          <cell r="A48" t="str">
            <v>No aplica</v>
          </cell>
        </row>
        <row r="51">
          <cell r="A51" t="str">
            <v>Fisico</v>
          </cell>
        </row>
        <row r="52">
          <cell r="A52" t="str">
            <v>Digital</v>
          </cell>
        </row>
        <row r="53">
          <cell r="A53" t="str">
            <v>Fisico y Digital</v>
          </cell>
        </row>
        <row r="54">
          <cell r="A54" t="str">
            <v>No Aplica</v>
          </cell>
        </row>
        <row r="58">
          <cell r="A58" t="str">
            <v>Datos / Información</v>
          </cell>
        </row>
        <row r="59">
          <cell r="A59" t="str">
            <v>Equipos Auxiliares</v>
          </cell>
        </row>
        <row r="60">
          <cell r="A60" t="str">
            <v>Hardware / Infraestructura TIC</v>
          </cell>
        </row>
        <row r="61">
          <cell r="A61" t="str">
            <v>Instalaciones</v>
          </cell>
        </row>
        <row r="62">
          <cell r="A62" t="str">
            <v>Personas</v>
          </cell>
        </row>
        <row r="63">
          <cell r="A63" t="str">
            <v>Redes de comunicación</v>
          </cell>
        </row>
        <row r="64">
          <cell r="A64" t="str">
            <v>Servicios</v>
          </cell>
        </row>
        <row r="65">
          <cell r="A65" t="str">
            <v xml:space="preserve">Software / Aplicaciones </v>
          </cell>
        </row>
        <row r="66">
          <cell r="A66" t="str">
            <v>Soportes de Información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actos"/>
      <sheetName val="Impactos Financieros"/>
      <sheetName val="MesesCríticos"/>
      <sheetName val="DíasPromedio"/>
      <sheetName val="ProcAlternos"/>
      <sheetName val="Evaluación del Impacto"/>
      <sheetName val="AYUDA-Criterios Impacto Activos"/>
    </sheetNames>
    <sheetDataSet>
      <sheetData sheetId="0"/>
      <sheetData sheetId="1"/>
      <sheetData sheetId="2"/>
      <sheetData sheetId="3"/>
      <sheetData sheetId="4"/>
      <sheetData sheetId="5">
        <row r="10">
          <cell r="BF10" t="str">
            <v>1- Nulo</v>
          </cell>
        </row>
        <row r="11">
          <cell r="BF11" t="str">
            <v>2- Bajo</v>
          </cell>
        </row>
        <row r="12">
          <cell r="BF12" t="str">
            <v>3- Medio</v>
          </cell>
        </row>
        <row r="13">
          <cell r="BF13" t="str">
            <v>4- Alto</v>
          </cell>
        </row>
        <row r="14">
          <cell r="BF14" t="str">
            <v>5- Catastrófico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47"/>
  </sheetPr>
  <dimension ref="B2:P66"/>
  <sheetViews>
    <sheetView showGridLines="0" tabSelected="1" workbookViewId="0">
      <selection activeCell="O10" sqref="O10"/>
    </sheetView>
  </sheetViews>
  <sheetFormatPr baseColWidth="10" defaultColWidth="9.140625" defaultRowHeight="12.75" x14ac:dyDescent="0.2"/>
  <cols>
    <col min="1" max="2" width="3.42578125" customWidth="1"/>
    <col min="3" max="3" width="12.85546875" customWidth="1"/>
    <col min="4" max="4" width="35.7109375" customWidth="1"/>
    <col min="5" max="5" width="1.5703125" customWidth="1"/>
    <col min="6" max="6" width="33.5703125" customWidth="1"/>
    <col min="7" max="7" width="2.5703125" customWidth="1"/>
    <col min="8" max="8" width="2" hidden="1" customWidth="1"/>
    <col min="9" max="9" width="5.42578125" customWidth="1"/>
    <col min="10" max="10" width="14.5703125" bestFit="1" customWidth="1"/>
    <col min="11" max="11" width="5.140625" customWidth="1"/>
    <col min="12" max="12" width="35" customWidth="1"/>
    <col min="14" max="14" width="14.85546875" bestFit="1" customWidth="1"/>
    <col min="15" max="15" width="14.7109375" customWidth="1"/>
    <col min="16" max="16" width="12.140625" bestFit="1" customWidth="1"/>
  </cols>
  <sheetData>
    <row r="2" spans="2:15" ht="17.25" customHeight="1" x14ac:dyDescent="0.25">
      <c r="B2" s="183"/>
      <c r="C2" s="184"/>
      <c r="D2" s="273" t="s">
        <v>159</v>
      </c>
      <c r="E2" s="273"/>
      <c r="F2" s="273"/>
      <c r="G2" s="273"/>
      <c r="H2" s="273"/>
      <c r="I2" s="273"/>
      <c r="J2" s="273"/>
      <c r="K2" s="273"/>
      <c r="L2" s="273"/>
      <c r="M2" s="273"/>
      <c r="N2" s="271" t="s">
        <v>154</v>
      </c>
      <c r="O2" s="282" t="s">
        <v>166</v>
      </c>
    </row>
    <row r="3" spans="2:15" ht="17.25" customHeight="1" x14ac:dyDescent="0.2">
      <c r="B3" s="186"/>
      <c r="C3" s="272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69" t="s">
        <v>151</v>
      </c>
      <c r="O3" s="129">
        <v>1</v>
      </c>
    </row>
    <row r="4" spans="2:15" ht="20.25" customHeight="1" x14ac:dyDescent="0.2">
      <c r="B4" s="186"/>
      <c r="C4" s="272"/>
      <c r="D4" s="283" t="s">
        <v>163</v>
      </c>
      <c r="E4" s="273"/>
      <c r="F4" s="273"/>
      <c r="G4" s="273"/>
      <c r="H4" s="273"/>
      <c r="I4" s="273"/>
      <c r="J4" s="273"/>
      <c r="K4" s="273"/>
      <c r="L4" s="273"/>
      <c r="M4" s="273"/>
      <c r="N4" s="274" t="s">
        <v>52</v>
      </c>
      <c r="O4" s="275">
        <v>46147</v>
      </c>
    </row>
    <row r="5" spans="2:15" ht="20.25" customHeight="1" x14ac:dyDescent="0.2">
      <c r="B5" s="189"/>
      <c r="C5" s="190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0" t="s">
        <v>158</v>
      </c>
      <c r="O5" s="131" t="s">
        <v>161</v>
      </c>
    </row>
    <row r="7" spans="2:15" ht="18" customHeight="1" x14ac:dyDescent="0.2">
      <c r="B7" s="138"/>
      <c r="C7" s="138"/>
      <c r="D7" s="138"/>
      <c r="E7" s="138"/>
      <c r="F7" s="138"/>
      <c r="G7" s="138"/>
      <c r="H7" s="138"/>
      <c r="I7" s="138"/>
      <c r="J7" s="138"/>
    </row>
    <row r="8" spans="2:15" ht="13.5" thickBot="1" x14ac:dyDescent="0.25"/>
    <row r="9" spans="2:15" ht="25.5" customHeight="1" thickBot="1" x14ac:dyDescent="0.25">
      <c r="D9" s="28" t="s">
        <v>38</v>
      </c>
      <c r="E9" s="5"/>
      <c r="F9" s="29" t="s">
        <v>39</v>
      </c>
      <c r="G9" s="13"/>
      <c r="H9" s="13"/>
      <c r="I9" s="13"/>
      <c r="J9" s="30" t="s">
        <v>12</v>
      </c>
    </row>
    <row r="10" spans="2:15" ht="87.75" customHeight="1" thickBot="1" x14ac:dyDescent="0.25">
      <c r="B10" s="25">
        <v>3</v>
      </c>
      <c r="C10" s="34" t="s">
        <v>28</v>
      </c>
      <c r="D10" s="6" t="s">
        <v>13</v>
      </c>
      <c r="E10" s="3"/>
      <c r="F10" s="7" t="s">
        <v>14</v>
      </c>
      <c r="G10" s="13"/>
      <c r="H10" s="13"/>
      <c r="I10" s="13"/>
      <c r="J10" s="37" t="s">
        <v>7</v>
      </c>
      <c r="L10" s="20" t="s">
        <v>19</v>
      </c>
    </row>
    <row r="11" spans="2:15" ht="87" customHeight="1" thickBot="1" x14ac:dyDescent="0.25">
      <c r="B11" s="26">
        <v>2</v>
      </c>
      <c r="C11" s="35" t="s">
        <v>27</v>
      </c>
      <c r="D11" s="8" t="s">
        <v>15</v>
      </c>
      <c r="E11" s="4"/>
      <c r="F11" s="9" t="s">
        <v>16</v>
      </c>
      <c r="G11" s="13"/>
      <c r="H11" s="13"/>
      <c r="I11" s="13"/>
      <c r="J11" s="38" t="s">
        <v>8</v>
      </c>
      <c r="L11" s="20" t="s">
        <v>18</v>
      </c>
    </row>
    <row r="12" spans="2:15" ht="72" customHeight="1" thickTop="1" thickBot="1" x14ac:dyDescent="0.25">
      <c r="B12" s="27">
        <v>1</v>
      </c>
      <c r="C12" s="36" t="s">
        <v>26</v>
      </c>
      <c r="D12" s="10" t="s">
        <v>25</v>
      </c>
      <c r="E12" s="11"/>
      <c r="F12" s="12" t="s">
        <v>24</v>
      </c>
      <c r="G12" s="13"/>
      <c r="H12" s="13"/>
      <c r="I12" s="13"/>
      <c r="J12" s="39" t="s">
        <v>9</v>
      </c>
      <c r="L12" s="33" t="s">
        <v>148</v>
      </c>
    </row>
    <row r="15" spans="2:15" ht="18.75" x14ac:dyDescent="0.3">
      <c r="C15" s="22" t="s">
        <v>20</v>
      </c>
    </row>
    <row r="16" spans="2:15" ht="15" x14ac:dyDescent="0.2">
      <c r="D16" s="21" t="s">
        <v>21</v>
      </c>
    </row>
    <row r="27" spans="4:16" ht="15" x14ac:dyDescent="0.25">
      <c r="D27" s="43" t="s">
        <v>46</v>
      </c>
      <c r="F27" s="43" t="s">
        <v>10</v>
      </c>
      <c r="J27" s="43" t="s">
        <v>47</v>
      </c>
      <c r="L27" s="43" t="s">
        <v>49</v>
      </c>
      <c r="N27" s="23" t="s">
        <v>42</v>
      </c>
      <c r="O27" s="23" t="s">
        <v>43</v>
      </c>
      <c r="P27" s="23" t="s">
        <v>22</v>
      </c>
    </row>
    <row r="28" spans="4:16" x14ac:dyDescent="0.2">
      <c r="D28" s="14" t="s">
        <v>5</v>
      </c>
      <c r="F28" s="14" t="s">
        <v>55</v>
      </c>
      <c r="J28" s="14" t="s">
        <v>48</v>
      </c>
      <c r="L28" s="32" t="s">
        <v>50</v>
      </c>
      <c r="N28" s="51" t="s">
        <v>6</v>
      </c>
      <c r="O28" s="51" t="s">
        <v>6</v>
      </c>
      <c r="P28" s="52" t="s">
        <v>9</v>
      </c>
    </row>
    <row r="29" spans="4:16" x14ac:dyDescent="0.2">
      <c r="D29" s="14" t="s">
        <v>23</v>
      </c>
      <c r="F29" s="14" t="s">
        <v>56</v>
      </c>
      <c r="J29" s="14" t="s">
        <v>17</v>
      </c>
      <c r="L29" s="32" t="s">
        <v>30</v>
      </c>
      <c r="N29" s="51" t="s">
        <v>23</v>
      </c>
      <c r="O29" s="51" t="s">
        <v>6</v>
      </c>
      <c r="P29" s="53" t="s">
        <v>7</v>
      </c>
    </row>
    <row r="30" spans="4:16" x14ac:dyDescent="0.2">
      <c r="D30" s="14" t="s">
        <v>6</v>
      </c>
      <c r="F30" s="14" t="s">
        <v>57</v>
      </c>
      <c r="L30" s="32" t="s">
        <v>31</v>
      </c>
      <c r="N30" s="51" t="s">
        <v>5</v>
      </c>
      <c r="O30" s="51" t="s">
        <v>6</v>
      </c>
      <c r="P30" s="54" t="s">
        <v>8</v>
      </c>
    </row>
    <row r="31" spans="4:16" x14ac:dyDescent="0.2">
      <c r="F31" s="14" t="s">
        <v>58</v>
      </c>
      <c r="L31" s="32" t="s">
        <v>32</v>
      </c>
      <c r="N31" s="51" t="s">
        <v>6</v>
      </c>
      <c r="O31" s="51" t="s">
        <v>23</v>
      </c>
      <c r="P31" s="53" t="s">
        <v>7</v>
      </c>
    </row>
    <row r="32" spans="4:16" x14ac:dyDescent="0.2">
      <c r="L32" s="32" t="s">
        <v>33</v>
      </c>
      <c r="N32" s="51" t="s">
        <v>23</v>
      </c>
      <c r="O32" s="51" t="s">
        <v>23</v>
      </c>
      <c r="P32" s="55" t="s">
        <v>7</v>
      </c>
    </row>
    <row r="33" spans="4:16" x14ac:dyDescent="0.2">
      <c r="L33" s="32" t="s">
        <v>34</v>
      </c>
      <c r="N33" s="51" t="s">
        <v>5</v>
      </c>
      <c r="O33" s="51" t="s">
        <v>23</v>
      </c>
      <c r="P33" s="54" t="s">
        <v>8</v>
      </c>
    </row>
    <row r="34" spans="4:16" x14ac:dyDescent="0.2">
      <c r="L34" s="32" t="s">
        <v>35</v>
      </c>
      <c r="N34" s="51" t="s">
        <v>6</v>
      </c>
      <c r="O34" s="51" t="s">
        <v>5</v>
      </c>
      <c r="P34" s="54" t="s">
        <v>8</v>
      </c>
    </row>
    <row r="35" spans="4:16" x14ac:dyDescent="0.2">
      <c r="D35" s="43" t="s">
        <v>11</v>
      </c>
      <c r="F35" s="43" t="s">
        <v>114</v>
      </c>
      <c r="J35" s="43" t="s">
        <v>51</v>
      </c>
      <c r="L35" s="32" t="s">
        <v>36</v>
      </c>
      <c r="N35" s="51" t="s">
        <v>23</v>
      </c>
      <c r="O35" s="51" t="s">
        <v>5</v>
      </c>
      <c r="P35" s="54" t="s">
        <v>8</v>
      </c>
    </row>
    <row r="36" spans="4:16" ht="17.25" x14ac:dyDescent="0.2">
      <c r="D36" s="57" t="s">
        <v>125</v>
      </c>
      <c r="F36" s="45" t="s">
        <v>115</v>
      </c>
      <c r="J36" s="49"/>
      <c r="L36" s="32" t="s">
        <v>37</v>
      </c>
      <c r="N36" s="51" t="s">
        <v>5</v>
      </c>
      <c r="O36" s="56" t="s">
        <v>5</v>
      </c>
      <c r="P36" s="54" t="s">
        <v>8</v>
      </c>
    </row>
    <row r="37" spans="4:16" ht="17.25" x14ac:dyDescent="0.2">
      <c r="D37" s="57" t="s">
        <v>126</v>
      </c>
      <c r="F37" s="45" t="s">
        <v>116</v>
      </c>
      <c r="J37" s="49"/>
    </row>
    <row r="38" spans="4:16" ht="17.25" x14ac:dyDescent="0.2">
      <c r="D38" s="57" t="s">
        <v>127</v>
      </c>
      <c r="F38" s="46" t="s">
        <v>117</v>
      </c>
      <c r="J38" s="46"/>
    </row>
    <row r="39" spans="4:16" ht="17.25" x14ac:dyDescent="0.2">
      <c r="D39" s="57" t="s">
        <v>128</v>
      </c>
      <c r="F39" s="45" t="s">
        <v>118</v>
      </c>
      <c r="J39" s="50"/>
    </row>
    <row r="40" spans="4:16" ht="17.25" x14ac:dyDescent="0.2">
      <c r="D40" s="57" t="s">
        <v>129</v>
      </c>
      <c r="F40" s="126" t="s">
        <v>119</v>
      </c>
      <c r="J40" s="47"/>
    </row>
    <row r="41" spans="4:16" ht="17.25" x14ac:dyDescent="0.2">
      <c r="D41" s="57" t="s">
        <v>130</v>
      </c>
      <c r="F41" s="59" t="s">
        <v>120</v>
      </c>
      <c r="J41" s="50"/>
    </row>
    <row r="42" spans="4:16" ht="17.25" x14ac:dyDescent="0.2">
      <c r="D42" s="57" t="s">
        <v>131</v>
      </c>
      <c r="F42" s="45" t="s">
        <v>121</v>
      </c>
      <c r="J42" s="47"/>
    </row>
    <row r="43" spans="4:16" ht="17.25" x14ac:dyDescent="0.2">
      <c r="D43" s="57" t="s">
        <v>132</v>
      </c>
      <c r="F43" s="45" t="s">
        <v>122</v>
      </c>
      <c r="J43" s="49"/>
    </row>
    <row r="44" spans="4:16" ht="17.25" x14ac:dyDescent="0.2">
      <c r="D44" s="57" t="s">
        <v>133</v>
      </c>
      <c r="F44" s="45" t="s">
        <v>123</v>
      </c>
      <c r="J44" s="49"/>
    </row>
    <row r="45" spans="4:16" ht="17.25" x14ac:dyDescent="0.2">
      <c r="D45" s="57" t="s">
        <v>58</v>
      </c>
      <c r="F45" s="45" t="s">
        <v>124</v>
      </c>
      <c r="J45" s="47"/>
    </row>
    <row r="46" spans="4:16" ht="17.25" x14ac:dyDescent="0.2">
      <c r="D46" s="57" t="s">
        <v>58</v>
      </c>
      <c r="F46" s="48" t="s">
        <v>149</v>
      </c>
      <c r="J46" s="47"/>
    </row>
    <row r="47" spans="4:16" ht="17.25" x14ac:dyDescent="0.2">
      <c r="D47" s="57" t="s">
        <v>58</v>
      </c>
      <c r="F47" s="48" t="s">
        <v>58</v>
      </c>
      <c r="J47" s="47"/>
    </row>
    <row r="48" spans="4:16" ht="17.25" x14ac:dyDescent="0.2">
      <c r="D48" s="57" t="s">
        <v>58</v>
      </c>
      <c r="F48" s="14" t="s">
        <v>58</v>
      </c>
      <c r="J48" s="47"/>
    </row>
    <row r="49" spans="4:10" ht="17.25" x14ac:dyDescent="0.2">
      <c r="D49" s="57" t="s">
        <v>58</v>
      </c>
      <c r="F49" s="14" t="s">
        <v>58</v>
      </c>
      <c r="J49" s="47"/>
    </row>
    <row r="50" spans="4:10" ht="17.25" x14ac:dyDescent="0.2">
      <c r="D50" s="57" t="s">
        <v>58</v>
      </c>
      <c r="F50" s="48" t="s">
        <v>58</v>
      </c>
      <c r="J50" s="47"/>
    </row>
    <row r="51" spans="4:10" ht="17.25" x14ac:dyDescent="0.2">
      <c r="D51" s="57" t="s">
        <v>58</v>
      </c>
      <c r="F51" s="45" t="s">
        <v>58</v>
      </c>
      <c r="J51" s="49"/>
    </row>
    <row r="52" spans="4:10" ht="17.25" x14ac:dyDescent="0.2">
      <c r="D52" s="57" t="s">
        <v>58</v>
      </c>
      <c r="F52" s="14" t="s">
        <v>58</v>
      </c>
      <c r="J52" s="47"/>
    </row>
    <row r="53" spans="4:10" ht="17.25" x14ac:dyDescent="0.2">
      <c r="D53" s="57" t="s">
        <v>58</v>
      </c>
      <c r="F53" s="14" t="s">
        <v>58</v>
      </c>
    </row>
    <row r="54" spans="4:10" x14ac:dyDescent="0.2">
      <c r="D54" s="44" t="s">
        <v>58</v>
      </c>
      <c r="F54" s="14" t="s">
        <v>58</v>
      </c>
    </row>
    <row r="55" spans="4:10" x14ac:dyDescent="0.2">
      <c r="D55" s="44"/>
    </row>
    <row r="56" spans="4:10" x14ac:dyDescent="0.2">
      <c r="D56" s="44"/>
    </row>
    <row r="57" spans="4:10" x14ac:dyDescent="0.2">
      <c r="D57" s="44"/>
    </row>
    <row r="58" spans="4:10" x14ac:dyDescent="0.2">
      <c r="D58" s="44"/>
    </row>
    <row r="59" spans="4:10" x14ac:dyDescent="0.2">
      <c r="D59" s="44"/>
    </row>
    <row r="60" spans="4:10" x14ac:dyDescent="0.2">
      <c r="D60" s="44"/>
    </row>
    <row r="61" spans="4:10" x14ac:dyDescent="0.2">
      <c r="D61" s="44"/>
    </row>
    <row r="62" spans="4:10" x14ac:dyDescent="0.2">
      <c r="D62" s="44"/>
    </row>
    <row r="63" spans="4:10" x14ac:dyDescent="0.2">
      <c r="D63" s="44"/>
    </row>
    <row r="64" spans="4:10" x14ac:dyDescent="0.2">
      <c r="D64" s="44"/>
    </row>
    <row r="65" spans="4:4" x14ac:dyDescent="0.2">
      <c r="D65" s="44"/>
    </row>
    <row r="66" spans="4:4" x14ac:dyDescent="0.2">
      <c r="D66" s="44"/>
    </row>
  </sheetData>
  <mergeCells count="3">
    <mergeCell ref="B2:C5"/>
    <mergeCell ref="D2:M3"/>
    <mergeCell ref="D4:M5"/>
  </mergeCells>
  <phoneticPr fontId="1" type="noConversion"/>
  <dataValidations count="3">
    <dataValidation allowBlank="1" showInputMessage="1" showErrorMessage="1" promptTitle="Ley 1712" prompt="PUBLICA CLASIFICADA Según Ley 1712" sqref="J10" xr:uid="{00000000-0002-0000-0000-000000000000}"/>
    <dataValidation allowBlank="1" showInputMessage="1" showErrorMessage="1" promptTitle="Ley 1712" prompt="PUBLICA RESERVADA Segun Ley 1712" sqref="J11" xr:uid="{00000000-0002-0000-0000-000001000000}"/>
    <dataValidation allowBlank="1" showInputMessage="1" showErrorMessage="1" promptTitle="Ley 1712" prompt="PUBLICA segun Ley 1712" sqref="J12" xr:uid="{00000000-0002-0000-0000-000002000000}"/>
  </dataValidations>
  <pageMargins left="0.75" right="0.75" top="1" bottom="1" header="0.5" footer="0.5"/>
  <pageSetup orientation="portrait" r:id="rId1"/>
  <headerFooter alignWithMargins="0">
    <oddFooter>&amp;C_x000D_&amp;1#&amp;"Aptos"&amp;9&amp;K000000 Etiquetado publico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indexed="43"/>
  </sheetPr>
  <dimension ref="A4:M126"/>
  <sheetViews>
    <sheetView showGridLines="0" zoomScaleNormal="100" workbookViewId="0">
      <selection activeCell="L4" sqref="L4"/>
    </sheetView>
  </sheetViews>
  <sheetFormatPr baseColWidth="10" defaultColWidth="0" defaultRowHeight="12.75" x14ac:dyDescent="0.2"/>
  <cols>
    <col min="1" max="1" width="2" customWidth="1"/>
    <col min="2" max="2" width="5.28515625" customWidth="1"/>
    <col min="3" max="3" width="13.42578125" customWidth="1"/>
    <col min="4" max="4" width="14.28515625" customWidth="1"/>
    <col min="5" max="5" width="19.28515625" customWidth="1"/>
    <col min="6" max="6" width="18.7109375" customWidth="1"/>
    <col min="7" max="7" width="17" customWidth="1"/>
    <col min="8" max="8" width="15" customWidth="1"/>
    <col min="9" max="9" width="27.140625" customWidth="1"/>
    <col min="10" max="10" width="16.28515625" style="24" customWidth="1"/>
    <col min="11" max="11" width="14.85546875" style="24" customWidth="1"/>
    <col min="12" max="12" width="21.42578125" customWidth="1"/>
    <col min="13" max="13" width="9.140625" customWidth="1"/>
    <col min="14" max="16384" width="9.140625" hidden="1"/>
  </cols>
  <sheetData>
    <row r="4" spans="2:12" ht="24.75" customHeight="1" x14ac:dyDescent="0.25">
      <c r="B4" s="183"/>
      <c r="C4" s="184"/>
      <c r="D4" s="185"/>
      <c r="E4" s="192" t="s">
        <v>150</v>
      </c>
      <c r="F4" s="193"/>
      <c r="G4" s="193"/>
      <c r="H4" s="193"/>
      <c r="I4" s="193"/>
      <c r="J4" s="194"/>
      <c r="K4" s="130" t="s">
        <v>154</v>
      </c>
      <c r="L4" s="282" t="s">
        <v>166</v>
      </c>
    </row>
    <row r="5" spans="2:12" ht="34.5" customHeight="1" x14ac:dyDescent="0.2">
      <c r="B5" s="186"/>
      <c r="C5" s="187"/>
      <c r="D5" s="188"/>
      <c r="E5" s="195"/>
      <c r="F5" s="196"/>
      <c r="G5" s="196"/>
      <c r="H5" s="196"/>
      <c r="I5" s="196"/>
      <c r="J5" s="197"/>
      <c r="K5" s="130" t="s">
        <v>151</v>
      </c>
      <c r="L5" s="266">
        <v>1</v>
      </c>
    </row>
    <row r="6" spans="2:12" ht="24.75" customHeight="1" x14ac:dyDescent="0.2">
      <c r="B6" s="186"/>
      <c r="C6" s="187"/>
      <c r="D6" s="188"/>
      <c r="E6" s="284" t="s">
        <v>164</v>
      </c>
      <c r="F6" s="198"/>
      <c r="G6" s="198"/>
      <c r="H6" s="198"/>
      <c r="I6" s="198"/>
      <c r="J6" s="199"/>
      <c r="K6" s="263" t="s">
        <v>52</v>
      </c>
      <c r="L6" s="267">
        <v>46147</v>
      </c>
    </row>
    <row r="7" spans="2:12" ht="24.75" customHeight="1" x14ac:dyDescent="0.2">
      <c r="B7" s="189"/>
      <c r="C7" s="190"/>
      <c r="D7" s="191"/>
      <c r="E7" s="200"/>
      <c r="F7" s="201"/>
      <c r="G7" s="201"/>
      <c r="H7" s="201"/>
      <c r="I7" s="201"/>
      <c r="J7" s="202"/>
      <c r="K7" s="265" t="s">
        <v>158</v>
      </c>
      <c r="L7" s="268" t="s">
        <v>162</v>
      </c>
    </row>
    <row r="8" spans="2:12" ht="24.75" customHeight="1" x14ac:dyDescent="0.2">
      <c r="B8" s="128"/>
      <c r="C8" s="128"/>
      <c r="D8" s="128"/>
      <c r="E8" s="132"/>
      <c r="F8" s="132"/>
      <c r="G8" s="132"/>
      <c r="H8" s="132"/>
      <c r="I8" s="132"/>
      <c r="J8" s="132"/>
      <c r="K8" s="133"/>
      <c r="L8" s="134"/>
    </row>
    <row r="9" spans="2:12" ht="24.75" customHeight="1" x14ac:dyDescent="0.2">
      <c r="B9" s="174" t="s">
        <v>152</v>
      </c>
      <c r="C9" s="175"/>
      <c r="D9" s="175"/>
      <c r="E9" s="175"/>
      <c r="F9" s="176"/>
      <c r="G9" s="132"/>
      <c r="H9" s="132"/>
      <c r="I9" s="132"/>
      <c r="J9" s="132"/>
      <c r="K9" s="133"/>
      <c r="L9" s="134"/>
    </row>
    <row r="10" spans="2:12" ht="24.75" customHeight="1" x14ac:dyDescent="0.2">
      <c r="B10" s="177"/>
      <c r="C10" s="178"/>
      <c r="D10" s="178"/>
      <c r="E10" s="178"/>
      <c r="F10" s="179"/>
      <c r="G10" s="132"/>
      <c r="H10" s="132"/>
      <c r="I10" s="132"/>
      <c r="J10" s="132"/>
      <c r="K10" s="133"/>
      <c r="L10" s="134"/>
    </row>
    <row r="11" spans="2:12" ht="24.75" customHeight="1" x14ac:dyDescent="0.2">
      <c r="B11" s="128"/>
      <c r="C11" s="128"/>
      <c r="D11" s="128"/>
      <c r="E11" s="2"/>
      <c r="F11" s="2"/>
      <c r="G11" s="2"/>
      <c r="H11" s="2"/>
      <c r="I11" s="2"/>
    </row>
    <row r="12" spans="2:12" ht="24.75" x14ac:dyDescent="0.2">
      <c r="B12" s="180" t="s">
        <v>45</v>
      </c>
      <c r="C12" s="181"/>
      <c r="D12" s="182"/>
      <c r="E12" s="203" t="s">
        <v>58</v>
      </c>
      <c r="F12" s="204"/>
      <c r="G12" s="2"/>
      <c r="H12" s="136" t="s">
        <v>155</v>
      </c>
      <c r="I12" s="137"/>
    </row>
    <row r="13" spans="2:12" ht="24.75" x14ac:dyDescent="0.2">
      <c r="B13" s="169" t="s">
        <v>41</v>
      </c>
      <c r="C13" s="170"/>
      <c r="D13" s="171"/>
      <c r="E13" s="209"/>
      <c r="F13" s="210"/>
      <c r="G13" s="41"/>
      <c r="H13" s="2"/>
      <c r="I13" s="2"/>
      <c r="J13" s="40"/>
      <c r="K13" s="40"/>
    </row>
    <row r="14" spans="2:12" x14ac:dyDescent="0.2">
      <c r="D14" s="135"/>
    </row>
    <row r="15" spans="2:12" ht="18.75" customHeight="1" x14ac:dyDescent="0.2">
      <c r="B15" s="172"/>
      <c r="C15" s="227" t="s">
        <v>53</v>
      </c>
      <c r="D15" s="211" t="s">
        <v>29</v>
      </c>
      <c r="E15" s="234" t="s">
        <v>2</v>
      </c>
      <c r="F15" s="235"/>
      <c r="G15" s="231" t="s">
        <v>12</v>
      </c>
      <c r="H15" s="231" t="s">
        <v>54</v>
      </c>
      <c r="I15" s="231" t="s">
        <v>59</v>
      </c>
      <c r="J15" s="205" t="s">
        <v>11</v>
      </c>
      <c r="K15" s="205" t="s">
        <v>40</v>
      </c>
      <c r="L15" s="241" t="s">
        <v>61</v>
      </c>
    </row>
    <row r="16" spans="2:12" ht="18.75" customHeight="1" thickBot="1" x14ac:dyDescent="0.25">
      <c r="B16" s="173"/>
      <c r="C16" s="228"/>
      <c r="D16" s="212"/>
      <c r="E16" s="236"/>
      <c r="F16" s="237"/>
      <c r="G16" s="232"/>
      <c r="H16" s="232"/>
      <c r="I16" s="232"/>
      <c r="J16" s="206"/>
      <c r="K16" s="206"/>
      <c r="L16" s="242"/>
    </row>
    <row r="17" spans="1:13" ht="13.5" thickBot="1" x14ac:dyDescent="0.25">
      <c r="B17" s="15" t="s">
        <v>0</v>
      </c>
      <c r="C17" s="16" t="s">
        <v>1</v>
      </c>
      <c r="D17" s="42" t="s">
        <v>44</v>
      </c>
      <c r="E17" s="15" t="s">
        <v>3</v>
      </c>
      <c r="F17" s="15" t="s">
        <v>4</v>
      </c>
      <c r="G17" s="233"/>
      <c r="H17" s="233"/>
      <c r="I17" s="233"/>
      <c r="J17" s="207"/>
      <c r="K17" s="208"/>
      <c r="L17" s="243"/>
    </row>
    <row r="18" spans="1:13" ht="25.5" customHeight="1" x14ac:dyDescent="0.2">
      <c r="A18" s="1"/>
      <c r="B18" s="220">
        <v>1</v>
      </c>
      <c r="C18" s="224" t="s">
        <v>58</v>
      </c>
      <c r="D18" s="213" t="s">
        <v>30</v>
      </c>
      <c r="E18" s="166" t="s">
        <v>6</v>
      </c>
      <c r="F18" s="223" t="s">
        <v>6</v>
      </c>
      <c r="G18" s="215" t="str">
        <f>IF(AND(E18='Formato de analisis '!N28,F18='Formato de analisis '!O28),'Formato de analisis '!P28,IF(AND(E18='Formato de analisis '!N29,F18='Formato de analisis '!O29),'Formato de analisis '!P29,IF(AND(E18='Formato de analisis '!N30,F18='Formato de analisis '!O30),'Formato de analisis '!P30,IF(AND(E18='Formato de analisis '!N31,F18='Formato de analisis '!O31),'Formato de analisis '!P31,IF(AND(E18='Formato de analisis '!N32,F18='Formato de analisis '!O32),'Formato de analisis '!P32,IF(AND(E18='Formato de analisis '!N33,F18='Formato de analisis '!O33),'Formato de analisis '!P33,IF(AND(E18='Formato de analisis '!N34,F18='Formato de analisis '!O34),'Formato de analisis '!P34,IF(AND(E18='Formato de analisis '!N35,F18='Formato de analisis '!O35),'Formato de analisis '!P35,IF(AND(E18='Formato de analisis '!N36,F18='Formato de analisis '!O36),'Formato de analisis '!P36,"")))))))))</f>
        <v>PUBLICA</v>
      </c>
      <c r="H18" s="229"/>
      <c r="I18" s="217"/>
      <c r="J18" s="58"/>
      <c r="K18" s="31"/>
      <c r="L18" s="244" t="s">
        <v>60</v>
      </c>
      <c r="M18" s="14"/>
    </row>
    <row r="19" spans="1:13" ht="25.5" customHeight="1" x14ac:dyDescent="0.2">
      <c r="A19" s="1"/>
      <c r="B19" s="221"/>
      <c r="C19" s="225"/>
      <c r="D19" s="214"/>
      <c r="E19" s="167"/>
      <c r="F19" s="167"/>
      <c r="G19" s="216"/>
      <c r="H19" s="225"/>
      <c r="I19" s="218"/>
      <c r="J19" s="58"/>
      <c r="K19" s="31"/>
      <c r="L19" s="245"/>
    </row>
    <row r="20" spans="1:13" ht="25.5" customHeight="1" x14ac:dyDescent="0.2">
      <c r="A20" s="1"/>
      <c r="B20" s="221"/>
      <c r="C20" s="225"/>
      <c r="D20" s="214"/>
      <c r="E20" s="167"/>
      <c r="F20" s="167"/>
      <c r="G20" s="216"/>
      <c r="H20" s="225"/>
      <c r="I20" s="218"/>
      <c r="J20" s="58"/>
      <c r="K20" s="31"/>
      <c r="L20" s="245"/>
    </row>
    <row r="21" spans="1:13" ht="25.5" customHeight="1" x14ac:dyDescent="0.2">
      <c r="A21" s="1"/>
      <c r="B21" s="221"/>
      <c r="C21" s="225"/>
      <c r="D21" s="214"/>
      <c r="E21" s="167"/>
      <c r="F21" s="167"/>
      <c r="G21" s="216"/>
      <c r="H21" s="225"/>
      <c r="I21" s="218"/>
      <c r="J21" s="58"/>
      <c r="K21" s="31"/>
      <c r="L21" s="245"/>
      <c r="M21" s="14"/>
    </row>
    <row r="22" spans="1:13" ht="25.5" customHeight="1" x14ac:dyDescent="0.2">
      <c r="A22" s="1"/>
      <c r="B22" s="221"/>
      <c r="C22" s="225"/>
      <c r="D22" s="214"/>
      <c r="E22" s="167"/>
      <c r="F22" s="167"/>
      <c r="G22" s="216"/>
      <c r="H22" s="225"/>
      <c r="I22" s="218"/>
      <c r="J22" s="58"/>
      <c r="K22" s="31"/>
      <c r="L22" s="245"/>
    </row>
    <row r="23" spans="1:13" ht="25.5" customHeight="1" x14ac:dyDescent="0.2">
      <c r="A23" s="1"/>
      <c r="B23" s="221"/>
      <c r="C23" s="225"/>
      <c r="D23" s="214"/>
      <c r="E23" s="167"/>
      <c r="F23" s="167"/>
      <c r="G23" s="216"/>
      <c r="H23" s="225"/>
      <c r="I23" s="218"/>
      <c r="J23" s="58"/>
      <c r="K23" s="31"/>
      <c r="L23" s="245"/>
      <c r="M23" s="14"/>
    </row>
    <row r="24" spans="1:13" ht="25.5" customHeight="1" x14ac:dyDescent="0.2">
      <c r="A24" s="1"/>
      <c r="B24" s="221"/>
      <c r="C24" s="225"/>
      <c r="D24" s="214"/>
      <c r="E24" s="167"/>
      <c r="F24" s="167"/>
      <c r="G24" s="216"/>
      <c r="H24" s="225"/>
      <c r="I24" s="218"/>
      <c r="J24" s="58"/>
      <c r="K24" s="31"/>
      <c r="L24" s="245"/>
      <c r="M24" s="14"/>
    </row>
    <row r="25" spans="1:13" ht="25.5" customHeight="1" x14ac:dyDescent="0.2">
      <c r="A25" s="1"/>
      <c r="B25" s="221"/>
      <c r="C25" s="225"/>
      <c r="D25" s="214"/>
      <c r="E25" s="167"/>
      <c r="F25" s="167"/>
      <c r="G25" s="216"/>
      <c r="H25" s="225"/>
      <c r="I25" s="218"/>
      <c r="J25" s="58"/>
      <c r="K25" s="31"/>
      <c r="L25" s="245"/>
    </row>
    <row r="26" spans="1:13" ht="25.5" customHeight="1" x14ac:dyDescent="0.2">
      <c r="A26" s="1"/>
      <c r="B26" s="221"/>
      <c r="C26" s="225"/>
      <c r="D26" s="214"/>
      <c r="E26" s="167"/>
      <c r="F26" s="167"/>
      <c r="G26" s="216"/>
      <c r="H26" s="225"/>
      <c r="I26" s="218"/>
      <c r="J26" s="58"/>
      <c r="K26" s="31"/>
      <c r="L26" s="245"/>
      <c r="M26" s="14"/>
    </row>
    <row r="27" spans="1:13" ht="25.5" customHeight="1" x14ac:dyDescent="0.2">
      <c r="A27" s="1"/>
      <c r="B27" s="221"/>
      <c r="C27" s="225"/>
      <c r="D27" s="214"/>
      <c r="E27" s="167"/>
      <c r="F27" s="167"/>
      <c r="G27" s="216"/>
      <c r="H27" s="225"/>
      <c r="I27" s="218"/>
      <c r="J27" s="58"/>
      <c r="K27" s="31"/>
      <c r="L27" s="245"/>
    </row>
    <row r="28" spans="1:13" ht="25.5" customHeight="1" x14ac:dyDescent="0.2">
      <c r="A28" s="1"/>
      <c r="B28" s="221"/>
      <c r="C28" s="225"/>
      <c r="D28" s="214"/>
      <c r="E28" s="167"/>
      <c r="F28" s="167"/>
      <c r="G28" s="216"/>
      <c r="H28" s="225"/>
      <c r="I28" s="218"/>
      <c r="J28" s="58"/>
      <c r="K28" s="31"/>
      <c r="L28" s="245"/>
    </row>
    <row r="29" spans="1:13" ht="25.5" customHeight="1" thickBot="1" x14ac:dyDescent="0.25">
      <c r="A29" s="1"/>
      <c r="B29" s="222"/>
      <c r="C29" s="226"/>
      <c r="D29" s="214"/>
      <c r="E29" s="168"/>
      <c r="F29" s="168"/>
      <c r="G29" s="216"/>
      <c r="H29" s="230"/>
      <c r="I29" s="219"/>
      <c r="J29" s="58"/>
      <c r="K29" s="31"/>
      <c r="L29" s="246"/>
    </row>
    <row r="30" spans="1:13" ht="25.5" customHeight="1" x14ac:dyDescent="0.2">
      <c r="A30" s="1"/>
      <c r="B30" s="238">
        <v>2</v>
      </c>
      <c r="C30" s="224"/>
      <c r="D30" s="213" t="s">
        <v>30</v>
      </c>
      <c r="E30" s="166" t="s">
        <v>5</v>
      </c>
      <c r="F30" s="166" t="s">
        <v>5</v>
      </c>
      <c r="G30" s="215" t="str">
        <f>IF(AND(E30='Formato de analisis '!N28,F30='Formato de analisis '!O28),'Formato de analisis '!P28,IF(AND(E30='Formato de analisis '!N29,F30='Formato de analisis '!O29),'Formato de analisis '!P29,IF(AND(E30='Formato de analisis '!N30,F30='Formato de analisis '!O30),'Formato de analisis '!P30,IF(AND(E30='Formato de analisis '!N31,F30='Formato de analisis '!O31),'Formato de analisis '!P31,IF(AND(E30='Formato de analisis '!N32,F30='Formato de analisis '!O32),'Formato de analisis '!P32,IF(AND(E30='Formato de analisis '!N33,F30='Formato de analisis '!O33),'Formato de analisis '!P33,IF(AND(E30='Formato de analisis '!N34,F30='Formato de analisis '!O34),'Formato de analisis '!P34,IF(AND(E30='Formato de analisis '!N35,F30='Formato de analisis '!O35),'Formato de analisis '!P35,IF(AND(E30='Formato de analisis '!N36,F30='Formato de analisis '!O36),'Formato de analisis '!P36,"")))))))))</f>
        <v>RESTRINGIDA</v>
      </c>
      <c r="H30" s="229"/>
      <c r="I30" s="217"/>
      <c r="J30" s="58"/>
      <c r="K30" s="31"/>
      <c r="L30" s="244" t="s">
        <v>60</v>
      </c>
      <c r="M30" s="14"/>
    </row>
    <row r="31" spans="1:13" ht="25.5" customHeight="1" x14ac:dyDescent="0.2">
      <c r="A31" s="1"/>
      <c r="B31" s="239"/>
      <c r="C31" s="225"/>
      <c r="D31" s="214"/>
      <c r="E31" s="167"/>
      <c r="F31" s="167"/>
      <c r="G31" s="216"/>
      <c r="H31" s="225"/>
      <c r="I31" s="218"/>
      <c r="J31" s="58"/>
      <c r="K31" s="31"/>
      <c r="L31" s="245"/>
    </row>
    <row r="32" spans="1:13" ht="25.5" customHeight="1" x14ac:dyDescent="0.2">
      <c r="A32" s="1"/>
      <c r="B32" s="239"/>
      <c r="C32" s="225"/>
      <c r="D32" s="214"/>
      <c r="E32" s="167"/>
      <c r="F32" s="167"/>
      <c r="G32" s="216"/>
      <c r="H32" s="225"/>
      <c r="I32" s="218"/>
      <c r="J32" s="58"/>
      <c r="K32" s="31"/>
      <c r="L32" s="245"/>
    </row>
    <row r="33" spans="1:13" ht="25.5" customHeight="1" x14ac:dyDescent="0.2">
      <c r="A33" s="1"/>
      <c r="B33" s="239"/>
      <c r="C33" s="225"/>
      <c r="D33" s="214"/>
      <c r="E33" s="167"/>
      <c r="F33" s="167"/>
      <c r="G33" s="216"/>
      <c r="H33" s="225"/>
      <c r="I33" s="218"/>
      <c r="J33" s="58"/>
      <c r="K33" s="31"/>
      <c r="L33" s="245"/>
      <c r="M33" s="14"/>
    </row>
    <row r="34" spans="1:13" ht="25.5" customHeight="1" x14ac:dyDescent="0.2">
      <c r="A34" s="1"/>
      <c r="B34" s="239"/>
      <c r="C34" s="225"/>
      <c r="D34" s="214"/>
      <c r="E34" s="167"/>
      <c r="F34" s="167"/>
      <c r="G34" s="216"/>
      <c r="H34" s="225"/>
      <c r="I34" s="218"/>
      <c r="J34" s="58"/>
      <c r="K34" s="31"/>
      <c r="L34" s="245"/>
    </row>
    <row r="35" spans="1:13" ht="25.5" customHeight="1" x14ac:dyDescent="0.2">
      <c r="A35" s="1"/>
      <c r="B35" s="239"/>
      <c r="C35" s="225"/>
      <c r="D35" s="214"/>
      <c r="E35" s="167"/>
      <c r="F35" s="167"/>
      <c r="G35" s="216"/>
      <c r="H35" s="225"/>
      <c r="I35" s="218"/>
      <c r="J35" s="58"/>
      <c r="K35" s="31"/>
      <c r="L35" s="245"/>
      <c r="M35" s="14"/>
    </row>
    <row r="36" spans="1:13" ht="25.5" customHeight="1" x14ac:dyDescent="0.2">
      <c r="A36" s="1"/>
      <c r="B36" s="239"/>
      <c r="C36" s="225"/>
      <c r="D36" s="214"/>
      <c r="E36" s="167"/>
      <c r="F36" s="167"/>
      <c r="G36" s="216"/>
      <c r="H36" s="225"/>
      <c r="I36" s="218"/>
      <c r="J36" s="58"/>
      <c r="K36" s="31"/>
      <c r="L36" s="245"/>
      <c r="M36" s="14"/>
    </row>
    <row r="37" spans="1:13" ht="25.5" customHeight="1" x14ac:dyDescent="0.2">
      <c r="A37" s="1"/>
      <c r="B37" s="239"/>
      <c r="C37" s="225"/>
      <c r="D37" s="214"/>
      <c r="E37" s="167"/>
      <c r="F37" s="167"/>
      <c r="G37" s="216"/>
      <c r="H37" s="225"/>
      <c r="I37" s="218"/>
      <c r="J37" s="58"/>
      <c r="K37" s="31"/>
      <c r="L37" s="245"/>
    </row>
    <row r="38" spans="1:13" ht="25.5" customHeight="1" x14ac:dyDescent="0.2">
      <c r="A38" s="1"/>
      <c r="B38" s="239"/>
      <c r="C38" s="225"/>
      <c r="D38" s="214"/>
      <c r="E38" s="167"/>
      <c r="F38" s="167"/>
      <c r="G38" s="216"/>
      <c r="H38" s="225"/>
      <c r="I38" s="218"/>
      <c r="J38" s="58"/>
      <c r="K38" s="31"/>
      <c r="L38" s="245"/>
      <c r="M38" s="14"/>
    </row>
    <row r="39" spans="1:13" ht="25.5" customHeight="1" x14ac:dyDescent="0.2">
      <c r="A39" s="1"/>
      <c r="B39" s="239"/>
      <c r="C39" s="225"/>
      <c r="D39" s="214"/>
      <c r="E39" s="167"/>
      <c r="F39" s="167"/>
      <c r="G39" s="216"/>
      <c r="H39" s="225"/>
      <c r="I39" s="218"/>
      <c r="J39" s="58"/>
      <c r="K39" s="31"/>
      <c r="L39" s="245"/>
    </row>
    <row r="40" spans="1:13" ht="25.5" customHeight="1" x14ac:dyDescent="0.2">
      <c r="A40" s="1"/>
      <c r="B40" s="239"/>
      <c r="C40" s="225"/>
      <c r="D40" s="214"/>
      <c r="E40" s="167"/>
      <c r="F40" s="167"/>
      <c r="G40" s="216"/>
      <c r="H40" s="225"/>
      <c r="I40" s="218"/>
      <c r="J40" s="58"/>
      <c r="K40" s="31"/>
      <c r="L40" s="245"/>
    </row>
    <row r="41" spans="1:13" ht="25.5" customHeight="1" thickBot="1" x14ac:dyDescent="0.25">
      <c r="A41" s="1"/>
      <c r="B41" s="240"/>
      <c r="C41" s="226"/>
      <c r="D41" s="214"/>
      <c r="E41" s="168"/>
      <c r="F41" s="168"/>
      <c r="G41" s="216"/>
      <c r="H41" s="230"/>
      <c r="I41" s="219"/>
      <c r="J41" s="58"/>
      <c r="K41" s="31"/>
      <c r="L41" s="246"/>
    </row>
    <row r="42" spans="1:13" ht="25.5" customHeight="1" x14ac:dyDescent="0.2">
      <c r="A42" s="1"/>
      <c r="B42" s="220">
        <v>3</v>
      </c>
      <c r="C42" s="224"/>
      <c r="D42" s="213" t="s">
        <v>31</v>
      </c>
      <c r="E42" s="166" t="s">
        <v>23</v>
      </c>
      <c r="F42" s="166" t="s">
        <v>6</v>
      </c>
      <c r="G42" s="215" t="str">
        <f>IF(AND(E42='Formato de analisis '!N28,F42='Formato de analisis '!O28),'Formato de analisis '!P28,IF(AND(E42='Formato de analisis '!N29,F42='Formato de analisis '!O29),'Formato de analisis '!P29,IF(AND(E42='Formato de analisis '!N30,F42='Formato de analisis '!O30),'Formato de analisis '!P30,IF(AND(E42='Formato de analisis '!N31,F42='Formato de analisis '!O31),'Formato de analisis '!P31,IF(AND(E42='Formato de analisis '!N32,F42='Formato de analisis '!O32),'Formato de analisis '!P32,IF(AND(E42='Formato de analisis '!N33,F42='Formato de analisis '!O33),'Formato de analisis '!P33,IF(AND(E42='Formato de analisis '!N34,F42='Formato de analisis '!O34),'Formato de analisis '!P34,IF(AND(E42='Formato de analisis '!N35,F42='Formato de analisis '!O35),'Formato de analisis '!P35,IF(AND(E42='Formato de analisis '!N36,F42='Formato de analisis '!O36),'Formato de analisis '!P36,"")))))))))</f>
        <v>CONFIDENCIAL</v>
      </c>
      <c r="H42" s="229"/>
      <c r="I42" s="217"/>
      <c r="J42" s="58"/>
      <c r="K42" s="31"/>
      <c r="L42" s="244" t="s">
        <v>60</v>
      </c>
      <c r="M42" s="14"/>
    </row>
    <row r="43" spans="1:13" ht="25.5" customHeight="1" x14ac:dyDescent="0.2">
      <c r="A43" s="1"/>
      <c r="B43" s="221"/>
      <c r="C43" s="225"/>
      <c r="D43" s="214"/>
      <c r="E43" s="167"/>
      <c r="F43" s="167"/>
      <c r="G43" s="216"/>
      <c r="H43" s="225"/>
      <c r="I43" s="218"/>
      <c r="J43" s="58"/>
      <c r="K43" s="31"/>
      <c r="L43" s="245"/>
    </row>
    <row r="44" spans="1:13" ht="25.5" customHeight="1" x14ac:dyDescent="0.2">
      <c r="A44" s="1"/>
      <c r="B44" s="221"/>
      <c r="C44" s="225"/>
      <c r="D44" s="214"/>
      <c r="E44" s="167"/>
      <c r="F44" s="167"/>
      <c r="G44" s="216"/>
      <c r="H44" s="225"/>
      <c r="I44" s="218"/>
      <c r="J44" s="58"/>
      <c r="K44" s="31"/>
      <c r="L44" s="245"/>
    </row>
    <row r="45" spans="1:13" ht="25.5" customHeight="1" x14ac:dyDescent="0.2">
      <c r="A45" s="1"/>
      <c r="B45" s="221"/>
      <c r="C45" s="225"/>
      <c r="D45" s="214"/>
      <c r="E45" s="167"/>
      <c r="F45" s="167"/>
      <c r="G45" s="216"/>
      <c r="H45" s="225"/>
      <c r="I45" s="218"/>
      <c r="J45" s="58"/>
      <c r="K45" s="31"/>
      <c r="L45" s="245"/>
      <c r="M45" s="14"/>
    </row>
    <row r="46" spans="1:13" ht="25.5" customHeight="1" x14ac:dyDescent="0.2">
      <c r="A46" s="1"/>
      <c r="B46" s="221"/>
      <c r="C46" s="225"/>
      <c r="D46" s="214"/>
      <c r="E46" s="167"/>
      <c r="F46" s="167"/>
      <c r="G46" s="216"/>
      <c r="H46" s="225"/>
      <c r="I46" s="218"/>
      <c r="J46" s="58"/>
      <c r="K46" s="31"/>
      <c r="L46" s="245"/>
    </row>
    <row r="47" spans="1:13" ht="25.5" customHeight="1" x14ac:dyDescent="0.2">
      <c r="A47" s="1"/>
      <c r="B47" s="221"/>
      <c r="C47" s="225"/>
      <c r="D47" s="214"/>
      <c r="E47" s="167"/>
      <c r="F47" s="167"/>
      <c r="G47" s="216"/>
      <c r="H47" s="225"/>
      <c r="I47" s="218"/>
      <c r="J47" s="58"/>
      <c r="K47" s="31"/>
      <c r="L47" s="245"/>
      <c r="M47" s="14"/>
    </row>
    <row r="48" spans="1:13" ht="25.5" customHeight="1" x14ac:dyDescent="0.2">
      <c r="A48" s="1"/>
      <c r="B48" s="221"/>
      <c r="C48" s="225"/>
      <c r="D48" s="214"/>
      <c r="E48" s="167"/>
      <c r="F48" s="167"/>
      <c r="G48" s="216"/>
      <c r="H48" s="225"/>
      <c r="I48" s="218"/>
      <c r="J48" s="58"/>
      <c r="K48" s="31"/>
      <c r="L48" s="245"/>
      <c r="M48" s="14"/>
    </row>
    <row r="49" spans="1:13" ht="25.5" customHeight="1" x14ac:dyDescent="0.2">
      <c r="A49" s="1"/>
      <c r="B49" s="221"/>
      <c r="C49" s="225"/>
      <c r="D49" s="214"/>
      <c r="E49" s="167"/>
      <c r="F49" s="167"/>
      <c r="G49" s="216"/>
      <c r="H49" s="225"/>
      <c r="I49" s="218"/>
      <c r="J49" s="58"/>
      <c r="K49" s="31"/>
      <c r="L49" s="245"/>
    </row>
    <row r="50" spans="1:13" ht="25.5" customHeight="1" x14ac:dyDescent="0.2">
      <c r="A50" s="1"/>
      <c r="B50" s="221"/>
      <c r="C50" s="225"/>
      <c r="D50" s="214"/>
      <c r="E50" s="167"/>
      <c r="F50" s="167"/>
      <c r="G50" s="216"/>
      <c r="H50" s="225"/>
      <c r="I50" s="218"/>
      <c r="J50" s="58"/>
      <c r="K50" s="31"/>
      <c r="L50" s="245"/>
      <c r="M50" s="14"/>
    </row>
    <row r="51" spans="1:13" ht="25.5" customHeight="1" x14ac:dyDescent="0.2">
      <c r="A51" s="1"/>
      <c r="B51" s="221"/>
      <c r="C51" s="225"/>
      <c r="D51" s="214"/>
      <c r="E51" s="167"/>
      <c r="F51" s="167"/>
      <c r="G51" s="216"/>
      <c r="H51" s="225"/>
      <c r="I51" s="218"/>
      <c r="J51" s="58"/>
      <c r="K51" s="31"/>
      <c r="L51" s="245"/>
    </row>
    <row r="52" spans="1:13" ht="25.5" customHeight="1" x14ac:dyDescent="0.2">
      <c r="A52" s="1"/>
      <c r="B52" s="221"/>
      <c r="C52" s="225"/>
      <c r="D52" s="214"/>
      <c r="E52" s="167"/>
      <c r="F52" s="167"/>
      <c r="G52" s="216"/>
      <c r="H52" s="225"/>
      <c r="I52" s="218"/>
      <c r="J52" s="58"/>
      <c r="K52" s="31"/>
      <c r="L52" s="245"/>
    </row>
    <row r="53" spans="1:13" ht="25.5" customHeight="1" thickBot="1" x14ac:dyDescent="0.25">
      <c r="A53" s="1"/>
      <c r="B53" s="222"/>
      <c r="C53" s="226"/>
      <c r="D53" s="214"/>
      <c r="E53" s="168"/>
      <c r="F53" s="168"/>
      <c r="G53" s="216"/>
      <c r="H53" s="230"/>
      <c r="I53" s="219"/>
      <c r="J53" s="58"/>
      <c r="K53" s="31"/>
      <c r="L53" s="246"/>
    </row>
    <row r="54" spans="1:13" ht="25.5" customHeight="1" x14ac:dyDescent="0.2">
      <c r="A54" s="1"/>
      <c r="B54" s="220">
        <v>4</v>
      </c>
      <c r="C54" s="224"/>
      <c r="D54" s="213" t="s">
        <v>30</v>
      </c>
      <c r="E54" s="166" t="s">
        <v>5</v>
      </c>
      <c r="F54" s="166" t="s">
        <v>5</v>
      </c>
      <c r="G54" s="215" t="str">
        <f>IF(AND(E54='Formato de analisis '!N28,F54='Formato de analisis '!O28),'Formato de analisis '!P28,IF(AND(E54='Formato de analisis '!N29,F54='Formato de analisis '!O29),'Formato de analisis '!P29,IF(AND(E54='Formato de analisis '!N30,F54='Formato de analisis '!O30),'Formato de analisis '!P30,IF(AND(E54='Formato de analisis '!N31,F54='Formato de analisis '!O31),'Formato de analisis '!P31,IF(AND(E54='Formato de analisis '!N32,F54='Formato de analisis '!O32),'Formato de analisis '!P32,IF(AND(E54='Formato de analisis '!N33,F54='Formato de analisis '!O33),'Formato de analisis '!P33,IF(AND(E54='Formato de analisis '!N34,F54='Formato de analisis '!O34),'Formato de analisis '!P34,IF(AND(E54='Formato de analisis '!N35,F54='Formato de analisis '!O35),'Formato de analisis '!P35,IF(AND(E54='Formato de analisis '!N36,F54='Formato de analisis '!O36),'Formato de analisis '!P36,"")))))))))</f>
        <v>RESTRINGIDA</v>
      </c>
      <c r="H54" s="229"/>
      <c r="I54" s="217"/>
      <c r="J54" s="58"/>
      <c r="K54" s="31"/>
      <c r="L54" s="244" t="s">
        <v>60</v>
      </c>
      <c r="M54" s="14"/>
    </row>
    <row r="55" spans="1:13" ht="25.5" customHeight="1" x14ac:dyDescent="0.2">
      <c r="A55" s="1"/>
      <c r="B55" s="221"/>
      <c r="C55" s="225"/>
      <c r="D55" s="214"/>
      <c r="E55" s="167"/>
      <c r="F55" s="167"/>
      <c r="G55" s="216"/>
      <c r="H55" s="225"/>
      <c r="I55" s="218"/>
      <c r="J55" s="58"/>
      <c r="K55" s="31"/>
      <c r="L55" s="245"/>
    </row>
    <row r="56" spans="1:13" ht="25.5" customHeight="1" x14ac:dyDescent="0.2">
      <c r="A56" s="1"/>
      <c r="B56" s="221"/>
      <c r="C56" s="225"/>
      <c r="D56" s="214"/>
      <c r="E56" s="167"/>
      <c r="F56" s="167"/>
      <c r="G56" s="216"/>
      <c r="H56" s="225"/>
      <c r="I56" s="218"/>
      <c r="J56" s="58"/>
      <c r="K56" s="31"/>
      <c r="L56" s="245"/>
    </row>
    <row r="57" spans="1:13" ht="25.5" customHeight="1" x14ac:dyDescent="0.2">
      <c r="A57" s="1"/>
      <c r="B57" s="221"/>
      <c r="C57" s="225"/>
      <c r="D57" s="214"/>
      <c r="E57" s="167"/>
      <c r="F57" s="167"/>
      <c r="G57" s="216"/>
      <c r="H57" s="225"/>
      <c r="I57" s="218"/>
      <c r="J57" s="58"/>
      <c r="K57" s="31"/>
      <c r="L57" s="245"/>
      <c r="M57" s="14"/>
    </row>
    <row r="58" spans="1:13" ht="25.5" customHeight="1" x14ac:dyDescent="0.2">
      <c r="A58" s="1"/>
      <c r="B58" s="221"/>
      <c r="C58" s="225"/>
      <c r="D58" s="214"/>
      <c r="E58" s="167"/>
      <c r="F58" s="167"/>
      <c r="G58" s="216"/>
      <c r="H58" s="225"/>
      <c r="I58" s="218"/>
      <c r="J58" s="58"/>
      <c r="K58" s="31"/>
      <c r="L58" s="245"/>
    </row>
    <row r="59" spans="1:13" ht="25.5" customHeight="1" x14ac:dyDescent="0.2">
      <c r="A59" s="1"/>
      <c r="B59" s="221"/>
      <c r="C59" s="225"/>
      <c r="D59" s="214"/>
      <c r="E59" s="167"/>
      <c r="F59" s="167"/>
      <c r="G59" s="216"/>
      <c r="H59" s="225"/>
      <c r="I59" s="218"/>
      <c r="J59" s="58"/>
      <c r="K59" s="31"/>
      <c r="L59" s="245"/>
      <c r="M59" s="14"/>
    </row>
    <row r="60" spans="1:13" ht="25.5" customHeight="1" x14ac:dyDescent="0.2">
      <c r="A60" s="1"/>
      <c r="B60" s="221"/>
      <c r="C60" s="225"/>
      <c r="D60" s="214"/>
      <c r="E60" s="167"/>
      <c r="F60" s="167"/>
      <c r="G60" s="216"/>
      <c r="H60" s="225"/>
      <c r="I60" s="218"/>
      <c r="J60" s="58"/>
      <c r="K60" s="31"/>
      <c r="L60" s="245"/>
      <c r="M60" s="14"/>
    </row>
    <row r="61" spans="1:13" ht="25.5" customHeight="1" x14ac:dyDescent="0.2">
      <c r="A61" s="1"/>
      <c r="B61" s="221"/>
      <c r="C61" s="225"/>
      <c r="D61" s="214"/>
      <c r="E61" s="167"/>
      <c r="F61" s="167"/>
      <c r="G61" s="216"/>
      <c r="H61" s="225"/>
      <c r="I61" s="218"/>
      <c r="J61" s="58"/>
      <c r="K61" s="31"/>
      <c r="L61" s="245"/>
    </row>
    <row r="62" spans="1:13" ht="25.5" customHeight="1" x14ac:dyDescent="0.2">
      <c r="A62" s="1"/>
      <c r="B62" s="221"/>
      <c r="C62" s="225"/>
      <c r="D62" s="214"/>
      <c r="E62" s="167"/>
      <c r="F62" s="167"/>
      <c r="G62" s="216"/>
      <c r="H62" s="225"/>
      <c r="I62" s="218"/>
      <c r="J62" s="58"/>
      <c r="K62" s="31"/>
      <c r="L62" s="245"/>
      <c r="M62" s="14"/>
    </row>
    <row r="63" spans="1:13" ht="25.5" customHeight="1" x14ac:dyDescent="0.2">
      <c r="A63" s="1"/>
      <c r="B63" s="221"/>
      <c r="C63" s="225"/>
      <c r="D63" s="214"/>
      <c r="E63" s="167"/>
      <c r="F63" s="167"/>
      <c r="G63" s="216"/>
      <c r="H63" s="225"/>
      <c r="I63" s="218"/>
      <c r="J63" s="58"/>
      <c r="K63" s="31"/>
      <c r="L63" s="245"/>
    </row>
    <row r="64" spans="1:13" ht="25.5" customHeight="1" x14ac:dyDescent="0.2">
      <c r="A64" s="1"/>
      <c r="B64" s="221"/>
      <c r="C64" s="225"/>
      <c r="D64" s="214"/>
      <c r="E64" s="167"/>
      <c r="F64" s="167"/>
      <c r="G64" s="216"/>
      <c r="H64" s="225"/>
      <c r="I64" s="218"/>
      <c r="J64" s="58"/>
      <c r="K64" s="31"/>
      <c r="L64" s="245"/>
    </row>
    <row r="65" spans="1:13" ht="25.5" customHeight="1" thickBot="1" x14ac:dyDescent="0.25">
      <c r="A65" s="1"/>
      <c r="B65" s="222"/>
      <c r="C65" s="226"/>
      <c r="D65" s="214"/>
      <c r="E65" s="168"/>
      <c r="F65" s="168"/>
      <c r="G65" s="216"/>
      <c r="H65" s="230"/>
      <c r="I65" s="219"/>
      <c r="J65" s="58"/>
      <c r="K65" s="31"/>
      <c r="L65" s="246"/>
    </row>
    <row r="66" spans="1:13" ht="25.5" customHeight="1" x14ac:dyDescent="0.2">
      <c r="A66" s="1"/>
      <c r="B66" s="220">
        <v>5</v>
      </c>
      <c r="C66" s="224"/>
      <c r="D66" s="213" t="s">
        <v>31</v>
      </c>
      <c r="E66" s="166" t="s">
        <v>5</v>
      </c>
      <c r="F66" s="166" t="s">
        <v>5</v>
      </c>
      <c r="G66" s="215" t="str">
        <f>IF(AND(E66='Formato de analisis '!N28,F66='Formato de analisis '!O28),'Formato de analisis '!P28,IF(AND(E66='Formato de analisis '!N29,F66='Formato de analisis '!O29),'Formato de analisis '!P29,IF(AND(E66='Formato de analisis '!N30,F66='Formato de analisis '!O30),'Formato de analisis '!P30,IF(AND(E66='Formato de analisis '!N31,F66='Formato de analisis '!O31),'Formato de analisis '!P31,IF(AND(E66='Formato de analisis '!N32,F66='Formato de analisis '!O32),'Formato de analisis '!P32,IF(AND(E66='Formato de analisis '!N33,F66='Formato de analisis '!O33),'Formato de analisis '!P33,IF(AND(E66='Formato de analisis '!N34,F66='Formato de analisis '!O34),'Formato de analisis '!P34,IF(AND(E66='Formato de analisis '!N35,F66='Formato de analisis '!O35),'Formato de analisis '!P35,IF(AND(E66='Formato de analisis '!N36,F66='Formato de analisis '!O36),'Formato de analisis '!P36,"")))))))))</f>
        <v>RESTRINGIDA</v>
      </c>
      <c r="H66" s="229"/>
      <c r="I66" s="217"/>
      <c r="J66" s="58"/>
      <c r="K66" s="31"/>
      <c r="L66" s="244" t="s">
        <v>60</v>
      </c>
      <c r="M66" s="14"/>
    </row>
    <row r="67" spans="1:13" ht="25.5" customHeight="1" x14ac:dyDescent="0.2">
      <c r="A67" s="1"/>
      <c r="B67" s="221"/>
      <c r="C67" s="225"/>
      <c r="D67" s="214"/>
      <c r="E67" s="167"/>
      <c r="F67" s="167"/>
      <c r="G67" s="216"/>
      <c r="H67" s="225"/>
      <c r="I67" s="218"/>
      <c r="J67" s="58"/>
      <c r="K67" s="31"/>
      <c r="L67" s="245"/>
    </row>
    <row r="68" spans="1:13" ht="25.5" customHeight="1" x14ac:dyDescent="0.2">
      <c r="A68" s="1"/>
      <c r="B68" s="221"/>
      <c r="C68" s="225"/>
      <c r="D68" s="214"/>
      <c r="E68" s="167"/>
      <c r="F68" s="167"/>
      <c r="G68" s="216"/>
      <c r="H68" s="225"/>
      <c r="I68" s="218"/>
      <c r="J68" s="58"/>
      <c r="K68" s="31"/>
      <c r="L68" s="245"/>
    </row>
    <row r="69" spans="1:13" ht="25.5" customHeight="1" x14ac:dyDescent="0.2">
      <c r="A69" s="1"/>
      <c r="B69" s="221"/>
      <c r="C69" s="225"/>
      <c r="D69" s="214"/>
      <c r="E69" s="167"/>
      <c r="F69" s="167"/>
      <c r="G69" s="216"/>
      <c r="H69" s="225"/>
      <c r="I69" s="218"/>
      <c r="J69" s="58"/>
      <c r="K69" s="31"/>
      <c r="L69" s="245"/>
      <c r="M69" s="14"/>
    </row>
    <row r="70" spans="1:13" ht="25.5" customHeight="1" x14ac:dyDescent="0.2">
      <c r="A70" s="1"/>
      <c r="B70" s="221"/>
      <c r="C70" s="225"/>
      <c r="D70" s="214"/>
      <c r="E70" s="167"/>
      <c r="F70" s="167"/>
      <c r="G70" s="216"/>
      <c r="H70" s="225"/>
      <c r="I70" s="218"/>
      <c r="J70" s="58"/>
      <c r="K70" s="31"/>
      <c r="L70" s="245"/>
    </row>
    <row r="71" spans="1:13" ht="25.5" customHeight="1" x14ac:dyDescent="0.2">
      <c r="A71" s="1"/>
      <c r="B71" s="221"/>
      <c r="C71" s="225"/>
      <c r="D71" s="214"/>
      <c r="E71" s="167"/>
      <c r="F71" s="167"/>
      <c r="G71" s="216"/>
      <c r="H71" s="225"/>
      <c r="I71" s="218"/>
      <c r="J71" s="58"/>
      <c r="K71" s="31"/>
      <c r="L71" s="245"/>
      <c r="M71" s="14"/>
    </row>
    <row r="72" spans="1:13" ht="25.5" customHeight="1" x14ac:dyDescent="0.2">
      <c r="A72" s="1"/>
      <c r="B72" s="221"/>
      <c r="C72" s="225"/>
      <c r="D72" s="214"/>
      <c r="E72" s="167"/>
      <c r="F72" s="167"/>
      <c r="G72" s="216"/>
      <c r="H72" s="225"/>
      <c r="I72" s="218"/>
      <c r="J72" s="58"/>
      <c r="K72" s="31"/>
      <c r="L72" s="245"/>
      <c r="M72" s="14"/>
    </row>
    <row r="73" spans="1:13" ht="25.5" customHeight="1" x14ac:dyDescent="0.2">
      <c r="A73" s="1"/>
      <c r="B73" s="221"/>
      <c r="C73" s="225"/>
      <c r="D73" s="214"/>
      <c r="E73" s="167"/>
      <c r="F73" s="167"/>
      <c r="G73" s="216"/>
      <c r="H73" s="225"/>
      <c r="I73" s="218"/>
      <c r="J73" s="58"/>
      <c r="K73" s="31"/>
      <c r="L73" s="245"/>
    </row>
    <row r="74" spans="1:13" ht="25.5" customHeight="1" x14ac:dyDescent="0.2">
      <c r="A74" s="1"/>
      <c r="B74" s="221"/>
      <c r="C74" s="225"/>
      <c r="D74" s="214"/>
      <c r="E74" s="167"/>
      <c r="F74" s="167"/>
      <c r="G74" s="216"/>
      <c r="H74" s="225"/>
      <c r="I74" s="218"/>
      <c r="J74" s="58"/>
      <c r="K74" s="31"/>
      <c r="L74" s="245"/>
      <c r="M74" s="14"/>
    </row>
    <row r="75" spans="1:13" ht="25.5" customHeight="1" x14ac:dyDescent="0.2">
      <c r="A75" s="1"/>
      <c r="B75" s="221"/>
      <c r="C75" s="225"/>
      <c r="D75" s="214"/>
      <c r="E75" s="167"/>
      <c r="F75" s="167"/>
      <c r="G75" s="216"/>
      <c r="H75" s="225"/>
      <c r="I75" s="218"/>
      <c r="J75" s="58"/>
      <c r="K75" s="31"/>
      <c r="L75" s="245"/>
    </row>
    <row r="76" spans="1:13" ht="25.5" customHeight="1" x14ac:dyDescent="0.2">
      <c r="A76" s="1"/>
      <c r="B76" s="221"/>
      <c r="C76" s="225"/>
      <c r="D76" s="214"/>
      <c r="E76" s="167"/>
      <c r="F76" s="167"/>
      <c r="G76" s="216"/>
      <c r="H76" s="225"/>
      <c r="I76" s="218"/>
      <c r="J76" s="58"/>
      <c r="K76" s="31"/>
      <c r="L76" s="245"/>
    </row>
    <row r="77" spans="1:13" ht="25.5" customHeight="1" thickBot="1" x14ac:dyDescent="0.25">
      <c r="A77" s="1"/>
      <c r="B77" s="222"/>
      <c r="C77" s="226"/>
      <c r="D77" s="214"/>
      <c r="E77" s="168"/>
      <c r="F77" s="168"/>
      <c r="G77" s="216"/>
      <c r="H77" s="230"/>
      <c r="I77" s="219"/>
      <c r="J77" s="58"/>
      <c r="K77" s="31"/>
      <c r="L77" s="246"/>
    </row>
    <row r="78" spans="1:13" ht="25.5" customHeight="1" x14ac:dyDescent="0.2">
      <c r="A78" s="1"/>
      <c r="B78" s="220">
        <v>6</v>
      </c>
      <c r="C78" s="224"/>
      <c r="D78" s="213" t="s">
        <v>31</v>
      </c>
      <c r="E78" s="166" t="s">
        <v>23</v>
      </c>
      <c r="F78" s="166" t="s">
        <v>23</v>
      </c>
      <c r="G78" s="215" t="str">
        <f>IF(AND(E78='Formato de analisis '!N28,F78='Formato de analisis '!O28),'Formato de analisis '!P28,IF(AND(E78='Formato de analisis '!N29,F78='Formato de analisis '!O29),'Formato de analisis '!P29,IF(AND(E78='Formato de analisis '!N30,F78='Formato de analisis '!O30),'Formato de analisis '!P30,IF(AND(E78='Formato de analisis '!N31,F78='Formato de analisis '!O31),'Formato de analisis '!P31,IF(AND(E78='Formato de analisis '!N32,F78='Formato de analisis '!O32),'Formato de analisis '!P32,IF(AND(E78='Formato de analisis '!N33,F78='Formato de analisis '!O33),'Formato de analisis '!P33,IF(AND(E78='Formato de analisis '!N34,F78='Formato de analisis '!O34),'Formato de analisis '!P34,IF(AND(E78='Formato de analisis '!N35,F78='Formato de analisis '!O35),'Formato de analisis '!P35,IF(AND(E78='Formato de analisis '!N36,F78='Formato de analisis '!O36),'Formato de analisis '!P36,"")))))))))</f>
        <v>CONFIDENCIAL</v>
      </c>
      <c r="H78" s="229"/>
      <c r="I78" s="217"/>
      <c r="J78" s="58"/>
      <c r="K78" s="31"/>
      <c r="L78" s="244" t="s">
        <v>60</v>
      </c>
      <c r="M78" s="14"/>
    </row>
    <row r="79" spans="1:13" ht="25.5" customHeight="1" x14ac:dyDescent="0.2">
      <c r="A79" s="1"/>
      <c r="B79" s="221"/>
      <c r="C79" s="225"/>
      <c r="D79" s="214"/>
      <c r="E79" s="167"/>
      <c r="F79" s="167"/>
      <c r="G79" s="216"/>
      <c r="H79" s="225"/>
      <c r="I79" s="218"/>
      <c r="J79" s="58"/>
      <c r="K79" s="31"/>
      <c r="L79" s="245"/>
    </row>
    <row r="80" spans="1:13" ht="25.5" customHeight="1" x14ac:dyDescent="0.2">
      <c r="A80" s="1"/>
      <c r="B80" s="221"/>
      <c r="C80" s="225"/>
      <c r="D80" s="214"/>
      <c r="E80" s="167"/>
      <c r="F80" s="167"/>
      <c r="G80" s="216"/>
      <c r="H80" s="225"/>
      <c r="I80" s="218"/>
      <c r="J80" s="58"/>
      <c r="K80" s="31"/>
      <c r="L80" s="245"/>
    </row>
    <row r="81" spans="1:13" ht="25.5" customHeight="1" x14ac:dyDescent="0.2">
      <c r="A81" s="1"/>
      <c r="B81" s="221"/>
      <c r="C81" s="225"/>
      <c r="D81" s="214"/>
      <c r="E81" s="167"/>
      <c r="F81" s="167"/>
      <c r="G81" s="216"/>
      <c r="H81" s="225"/>
      <c r="I81" s="218"/>
      <c r="J81" s="58"/>
      <c r="K81" s="31"/>
      <c r="L81" s="245"/>
      <c r="M81" s="14"/>
    </row>
    <row r="82" spans="1:13" ht="25.5" customHeight="1" x14ac:dyDescent="0.2">
      <c r="A82" s="1"/>
      <c r="B82" s="221"/>
      <c r="C82" s="225"/>
      <c r="D82" s="214"/>
      <c r="E82" s="167"/>
      <c r="F82" s="167"/>
      <c r="G82" s="216"/>
      <c r="H82" s="225"/>
      <c r="I82" s="218"/>
      <c r="J82" s="58"/>
      <c r="K82" s="31"/>
      <c r="L82" s="245"/>
    </row>
    <row r="83" spans="1:13" ht="25.5" customHeight="1" x14ac:dyDescent="0.2">
      <c r="A83" s="1"/>
      <c r="B83" s="221"/>
      <c r="C83" s="225"/>
      <c r="D83" s="214"/>
      <c r="E83" s="167"/>
      <c r="F83" s="167"/>
      <c r="G83" s="216"/>
      <c r="H83" s="225"/>
      <c r="I83" s="218"/>
      <c r="J83" s="58"/>
      <c r="K83" s="31"/>
      <c r="L83" s="245"/>
      <c r="M83" s="14"/>
    </row>
    <row r="84" spans="1:13" ht="25.5" customHeight="1" x14ac:dyDescent="0.2">
      <c r="A84" s="1"/>
      <c r="B84" s="221"/>
      <c r="C84" s="225"/>
      <c r="D84" s="214"/>
      <c r="E84" s="167"/>
      <c r="F84" s="167"/>
      <c r="G84" s="216"/>
      <c r="H84" s="225"/>
      <c r="I84" s="218"/>
      <c r="J84" s="58"/>
      <c r="K84" s="31"/>
      <c r="L84" s="245"/>
      <c r="M84" s="14"/>
    </row>
    <row r="85" spans="1:13" ht="25.5" customHeight="1" x14ac:dyDescent="0.2">
      <c r="A85" s="1"/>
      <c r="B85" s="221"/>
      <c r="C85" s="225"/>
      <c r="D85" s="214"/>
      <c r="E85" s="167"/>
      <c r="F85" s="167"/>
      <c r="G85" s="216"/>
      <c r="H85" s="225"/>
      <c r="I85" s="218"/>
      <c r="J85" s="58"/>
      <c r="K85" s="31"/>
      <c r="L85" s="245"/>
    </row>
    <row r="86" spans="1:13" ht="25.5" customHeight="1" x14ac:dyDescent="0.2">
      <c r="A86" s="1"/>
      <c r="B86" s="221"/>
      <c r="C86" s="225"/>
      <c r="D86" s="214"/>
      <c r="E86" s="167"/>
      <c r="F86" s="167"/>
      <c r="G86" s="216"/>
      <c r="H86" s="225"/>
      <c r="I86" s="218"/>
      <c r="J86" s="58"/>
      <c r="K86" s="31"/>
      <c r="L86" s="245"/>
      <c r="M86" s="14"/>
    </row>
    <row r="87" spans="1:13" ht="25.5" customHeight="1" x14ac:dyDescent="0.2">
      <c r="A87" s="1"/>
      <c r="B87" s="221"/>
      <c r="C87" s="225"/>
      <c r="D87" s="214"/>
      <c r="E87" s="167"/>
      <c r="F87" s="167"/>
      <c r="G87" s="216"/>
      <c r="H87" s="225"/>
      <c r="I87" s="218"/>
      <c r="J87" s="58"/>
      <c r="K87" s="31"/>
      <c r="L87" s="245"/>
    </row>
    <row r="88" spans="1:13" ht="25.5" customHeight="1" x14ac:dyDescent="0.2">
      <c r="A88" s="1"/>
      <c r="B88" s="221"/>
      <c r="C88" s="225"/>
      <c r="D88" s="214"/>
      <c r="E88" s="167"/>
      <c r="F88" s="167"/>
      <c r="G88" s="216"/>
      <c r="H88" s="225"/>
      <c r="I88" s="218"/>
      <c r="J88" s="58"/>
      <c r="K88" s="31"/>
      <c r="L88" s="245"/>
    </row>
    <row r="89" spans="1:13" ht="25.5" customHeight="1" thickBot="1" x14ac:dyDescent="0.25">
      <c r="A89" s="1"/>
      <c r="B89" s="222"/>
      <c r="C89" s="226"/>
      <c r="D89" s="214"/>
      <c r="E89" s="168"/>
      <c r="F89" s="168"/>
      <c r="G89" s="216"/>
      <c r="H89" s="230"/>
      <c r="I89" s="219"/>
      <c r="J89" s="58"/>
      <c r="K89" s="31"/>
      <c r="L89" s="246"/>
    </row>
    <row r="90" spans="1:13" ht="25.5" customHeight="1" x14ac:dyDescent="0.2">
      <c r="A90" s="1"/>
      <c r="B90" s="220">
        <v>7</v>
      </c>
      <c r="C90" s="224"/>
      <c r="D90" s="213" t="s">
        <v>33</v>
      </c>
      <c r="E90" s="166" t="s">
        <v>23</v>
      </c>
      <c r="F90" s="166" t="s">
        <v>23</v>
      </c>
      <c r="G90" s="215" t="str">
        <f>IF(AND(E90='Formato de analisis '!N28,F90='Formato de analisis '!O28),'Formato de analisis '!P28,IF(AND(E90='Formato de analisis '!N29,F90='Formato de analisis '!O29),'Formato de analisis '!P29,IF(AND(E90='Formato de analisis '!N30,F90='Formato de analisis '!O30),'Formato de analisis '!P30,IF(AND(E90='Formato de analisis '!N31,F90='Formato de analisis '!O31),'Formato de analisis '!P31,IF(AND(E90='Formato de analisis '!N32,F90='Formato de analisis '!O32),'Formato de analisis '!P32,IF(AND(E90='Formato de analisis '!N33,F90='Formato de analisis '!O33),'Formato de analisis '!P33,IF(AND(E90='Formato de analisis '!N34,F90='Formato de analisis '!O34),'Formato de analisis '!P34,IF(AND(E90='Formato de analisis '!N35,F90='Formato de analisis '!O35),'Formato de analisis '!P35,IF(AND(E90='Formato de analisis '!N36,F90='Formato de analisis '!O36),'Formato de analisis '!P36,"")))))))))</f>
        <v>CONFIDENCIAL</v>
      </c>
      <c r="H90" s="229"/>
      <c r="I90" s="217"/>
      <c r="J90" s="58"/>
      <c r="K90" s="31"/>
      <c r="L90" s="244" t="s">
        <v>60</v>
      </c>
      <c r="M90" s="14"/>
    </row>
    <row r="91" spans="1:13" ht="25.5" customHeight="1" x14ac:dyDescent="0.2">
      <c r="A91" s="1"/>
      <c r="B91" s="221"/>
      <c r="C91" s="225"/>
      <c r="D91" s="214"/>
      <c r="E91" s="167"/>
      <c r="F91" s="167"/>
      <c r="G91" s="216"/>
      <c r="H91" s="225"/>
      <c r="I91" s="218"/>
      <c r="J91" s="58"/>
      <c r="K91" s="31"/>
      <c r="L91" s="245"/>
    </row>
    <row r="92" spans="1:13" ht="25.5" customHeight="1" x14ac:dyDescent="0.2">
      <c r="A92" s="1"/>
      <c r="B92" s="221"/>
      <c r="C92" s="225"/>
      <c r="D92" s="214"/>
      <c r="E92" s="167"/>
      <c r="F92" s="167"/>
      <c r="G92" s="216"/>
      <c r="H92" s="225"/>
      <c r="I92" s="218"/>
      <c r="J92" s="58"/>
      <c r="K92" s="31"/>
      <c r="L92" s="245"/>
    </row>
    <row r="93" spans="1:13" ht="25.5" customHeight="1" x14ac:dyDescent="0.2">
      <c r="A93" s="1"/>
      <c r="B93" s="221"/>
      <c r="C93" s="225"/>
      <c r="D93" s="214"/>
      <c r="E93" s="167"/>
      <c r="F93" s="167"/>
      <c r="G93" s="216"/>
      <c r="H93" s="225"/>
      <c r="I93" s="218"/>
      <c r="J93" s="58"/>
      <c r="K93" s="31"/>
      <c r="L93" s="245"/>
      <c r="M93" s="14"/>
    </row>
    <row r="94" spans="1:13" ht="25.5" customHeight="1" x14ac:dyDescent="0.2">
      <c r="A94" s="1"/>
      <c r="B94" s="221"/>
      <c r="C94" s="225"/>
      <c r="D94" s="214"/>
      <c r="E94" s="167"/>
      <c r="F94" s="167"/>
      <c r="G94" s="216"/>
      <c r="H94" s="225"/>
      <c r="I94" s="218"/>
      <c r="J94" s="58"/>
      <c r="K94" s="31"/>
      <c r="L94" s="245"/>
    </row>
    <row r="95" spans="1:13" ht="25.5" customHeight="1" x14ac:dyDescent="0.2">
      <c r="A95" s="1"/>
      <c r="B95" s="221"/>
      <c r="C95" s="225"/>
      <c r="D95" s="214"/>
      <c r="E95" s="167"/>
      <c r="F95" s="167"/>
      <c r="G95" s="216"/>
      <c r="H95" s="225"/>
      <c r="I95" s="218"/>
      <c r="J95" s="58"/>
      <c r="K95" s="31"/>
      <c r="L95" s="245"/>
      <c r="M95" s="14"/>
    </row>
    <row r="96" spans="1:13" ht="25.5" customHeight="1" x14ac:dyDescent="0.2">
      <c r="A96" s="1"/>
      <c r="B96" s="221"/>
      <c r="C96" s="225"/>
      <c r="D96" s="214"/>
      <c r="E96" s="167"/>
      <c r="F96" s="167"/>
      <c r="G96" s="216"/>
      <c r="H96" s="225"/>
      <c r="I96" s="218"/>
      <c r="J96" s="58"/>
      <c r="K96" s="31"/>
      <c r="L96" s="245"/>
      <c r="M96" s="14"/>
    </row>
    <row r="97" spans="1:13" ht="25.5" customHeight="1" x14ac:dyDescent="0.2">
      <c r="A97" s="1"/>
      <c r="B97" s="221"/>
      <c r="C97" s="225"/>
      <c r="D97" s="214"/>
      <c r="E97" s="167"/>
      <c r="F97" s="167"/>
      <c r="G97" s="216"/>
      <c r="H97" s="225"/>
      <c r="I97" s="218"/>
      <c r="J97" s="58"/>
      <c r="K97" s="31"/>
      <c r="L97" s="245"/>
    </row>
    <row r="98" spans="1:13" ht="25.5" customHeight="1" x14ac:dyDescent="0.2">
      <c r="A98" s="1"/>
      <c r="B98" s="221"/>
      <c r="C98" s="225"/>
      <c r="D98" s="214"/>
      <c r="E98" s="167"/>
      <c r="F98" s="167"/>
      <c r="G98" s="216"/>
      <c r="H98" s="225"/>
      <c r="I98" s="218"/>
      <c r="J98" s="58"/>
      <c r="K98" s="31"/>
      <c r="L98" s="245"/>
      <c r="M98" s="14"/>
    </row>
    <row r="99" spans="1:13" ht="25.5" customHeight="1" x14ac:dyDescent="0.2">
      <c r="A99" s="1"/>
      <c r="B99" s="221"/>
      <c r="C99" s="225"/>
      <c r="D99" s="214"/>
      <c r="E99" s="167"/>
      <c r="F99" s="167"/>
      <c r="G99" s="216"/>
      <c r="H99" s="225"/>
      <c r="I99" s="218"/>
      <c r="J99" s="58"/>
      <c r="K99" s="31"/>
      <c r="L99" s="245"/>
    </row>
    <row r="100" spans="1:13" ht="25.5" customHeight="1" x14ac:dyDescent="0.2">
      <c r="A100" s="1"/>
      <c r="B100" s="221"/>
      <c r="C100" s="225"/>
      <c r="D100" s="214"/>
      <c r="E100" s="167"/>
      <c r="F100" s="167"/>
      <c r="G100" s="216"/>
      <c r="H100" s="225"/>
      <c r="I100" s="218"/>
      <c r="J100" s="58"/>
      <c r="K100" s="31"/>
      <c r="L100" s="245"/>
    </row>
    <row r="101" spans="1:13" ht="25.5" customHeight="1" thickBot="1" x14ac:dyDescent="0.25">
      <c r="A101" s="1"/>
      <c r="B101" s="249"/>
      <c r="C101" s="226"/>
      <c r="D101" s="250"/>
      <c r="E101" s="168"/>
      <c r="F101" s="168"/>
      <c r="G101" s="247"/>
      <c r="H101" s="230"/>
      <c r="I101" s="248"/>
      <c r="J101" s="58"/>
      <c r="K101" s="31"/>
      <c r="L101" s="246"/>
    </row>
    <row r="102" spans="1:13" ht="25.5" customHeight="1" x14ac:dyDescent="0.2">
      <c r="A102" s="1"/>
      <c r="B102" s="220">
        <v>8</v>
      </c>
      <c r="C102" s="224"/>
      <c r="D102" s="213" t="s">
        <v>33</v>
      </c>
      <c r="E102" s="166" t="s">
        <v>23</v>
      </c>
      <c r="F102" s="166" t="s">
        <v>23</v>
      </c>
      <c r="G102" s="215" t="str">
        <f>IF(AND(E102='Formato de analisis '!N28,F102='Formato de analisis '!O28),'Formato de analisis '!P28,IF(AND(E102='Formato de analisis '!N29,F102='Formato de analisis '!O29),'Formato de analisis '!P29,IF(AND(E102='Formato de analisis '!N30,F102='Formato de analisis '!O30),'Formato de analisis '!P30,IF(AND(E102='Formato de analisis '!N31,F102='Formato de analisis '!O31),'Formato de analisis '!P31,IF(AND(E102='Formato de analisis '!N32,F102='Formato de analisis '!O32),'Formato de analisis '!P32,IF(AND(E102='Formato de analisis '!N33,F102='Formato de analisis '!O33),'Formato de analisis '!P33,IF(AND(E102='Formato de analisis '!N34,F102='Formato de analisis '!O34),'Formato de analisis '!P34,IF(AND(E102='Formato de analisis '!N35,F102='Formato de analisis '!O35),'Formato de analisis '!P35,IF(AND(E102='Formato de analisis '!N36,F102='Formato de analisis '!O36),'Formato de analisis '!P36,"")))))))))</f>
        <v>CONFIDENCIAL</v>
      </c>
      <c r="H102" s="229"/>
      <c r="I102" s="217"/>
      <c r="J102" s="58"/>
      <c r="K102" s="31"/>
      <c r="L102" s="244" t="s">
        <v>60</v>
      </c>
      <c r="M102" s="14"/>
    </row>
    <row r="103" spans="1:13" ht="25.5" customHeight="1" x14ac:dyDescent="0.2">
      <c r="A103" s="1"/>
      <c r="B103" s="221"/>
      <c r="C103" s="225"/>
      <c r="D103" s="214"/>
      <c r="E103" s="167"/>
      <c r="F103" s="167"/>
      <c r="G103" s="216"/>
      <c r="H103" s="225"/>
      <c r="I103" s="218"/>
      <c r="J103" s="58"/>
      <c r="K103" s="31"/>
      <c r="L103" s="245"/>
    </row>
    <row r="104" spans="1:13" ht="25.5" customHeight="1" x14ac:dyDescent="0.2">
      <c r="A104" s="1"/>
      <c r="B104" s="221"/>
      <c r="C104" s="225"/>
      <c r="D104" s="214"/>
      <c r="E104" s="167"/>
      <c r="F104" s="167"/>
      <c r="G104" s="216"/>
      <c r="H104" s="225"/>
      <c r="I104" s="218"/>
      <c r="J104" s="58"/>
      <c r="K104" s="31"/>
      <c r="L104" s="245"/>
    </row>
    <row r="105" spans="1:13" ht="25.5" customHeight="1" x14ac:dyDescent="0.2">
      <c r="A105" s="1"/>
      <c r="B105" s="221"/>
      <c r="C105" s="225"/>
      <c r="D105" s="214"/>
      <c r="E105" s="167"/>
      <c r="F105" s="167"/>
      <c r="G105" s="216"/>
      <c r="H105" s="225"/>
      <c r="I105" s="218"/>
      <c r="J105" s="58"/>
      <c r="K105" s="31"/>
      <c r="L105" s="245"/>
      <c r="M105" s="14"/>
    </row>
    <row r="106" spans="1:13" ht="25.5" customHeight="1" x14ac:dyDescent="0.2">
      <c r="A106" s="1"/>
      <c r="B106" s="221"/>
      <c r="C106" s="225"/>
      <c r="D106" s="214"/>
      <c r="E106" s="167"/>
      <c r="F106" s="167"/>
      <c r="G106" s="216"/>
      <c r="H106" s="225"/>
      <c r="I106" s="218"/>
      <c r="J106" s="58"/>
      <c r="K106" s="31"/>
      <c r="L106" s="245"/>
    </row>
    <row r="107" spans="1:13" ht="25.5" customHeight="1" x14ac:dyDescent="0.2">
      <c r="A107" s="1"/>
      <c r="B107" s="221"/>
      <c r="C107" s="225"/>
      <c r="D107" s="214"/>
      <c r="E107" s="167"/>
      <c r="F107" s="167"/>
      <c r="G107" s="216"/>
      <c r="H107" s="225"/>
      <c r="I107" s="218"/>
      <c r="J107" s="58"/>
      <c r="K107" s="31"/>
      <c r="L107" s="245"/>
      <c r="M107" s="14"/>
    </row>
    <row r="108" spans="1:13" ht="25.5" customHeight="1" x14ac:dyDescent="0.2">
      <c r="A108" s="1"/>
      <c r="B108" s="221"/>
      <c r="C108" s="225"/>
      <c r="D108" s="214"/>
      <c r="E108" s="167"/>
      <c r="F108" s="167"/>
      <c r="G108" s="216"/>
      <c r="H108" s="225"/>
      <c r="I108" s="218"/>
      <c r="J108" s="58"/>
      <c r="K108" s="31"/>
      <c r="L108" s="245"/>
      <c r="M108" s="14"/>
    </row>
    <row r="109" spans="1:13" ht="25.5" customHeight="1" x14ac:dyDescent="0.2">
      <c r="A109" s="1"/>
      <c r="B109" s="221"/>
      <c r="C109" s="225"/>
      <c r="D109" s="214"/>
      <c r="E109" s="167"/>
      <c r="F109" s="167"/>
      <c r="G109" s="216"/>
      <c r="H109" s="225"/>
      <c r="I109" s="218"/>
      <c r="J109" s="58"/>
      <c r="K109" s="31"/>
      <c r="L109" s="245"/>
    </row>
    <row r="110" spans="1:13" ht="25.5" customHeight="1" x14ac:dyDescent="0.2">
      <c r="A110" s="1"/>
      <c r="B110" s="221"/>
      <c r="C110" s="225"/>
      <c r="D110" s="214"/>
      <c r="E110" s="167"/>
      <c r="F110" s="167"/>
      <c r="G110" s="216"/>
      <c r="H110" s="225"/>
      <c r="I110" s="218"/>
      <c r="J110" s="58"/>
      <c r="K110" s="31"/>
      <c r="L110" s="245"/>
      <c r="M110" s="14"/>
    </row>
    <row r="111" spans="1:13" ht="25.5" customHeight="1" x14ac:dyDescent="0.2">
      <c r="A111" s="1"/>
      <c r="B111" s="221"/>
      <c r="C111" s="225"/>
      <c r="D111" s="214"/>
      <c r="E111" s="167"/>
      <c r="F111" s="167"/>
      <c r="G111" s="216"/>
      <c r="H111" s="225"/>
      <c r="I111" s="218"/>
      <c r="J111" s="58"/>
      <c r="K111" s="31"/>
      <c r="L111" s="245"/>
    </row>
    <row r="112" spans="1:13" ht="25.5" customHeight="1" x14ac:dyDescent="0.2">
      <c r="A112" s="1"/>
      <c r="B112" s="221"/>
      <c r="C112" s="225"/>
      <c r="D112" s="214"/>
      <c r="E112" s="167"/>
      <c r="F112" s="167"/>
      <c r="G112" s="216"/>
      <c r="H112" s="225"/>
      <c r="I112" s="218"/>
      <c r="J112" s="58"/>
      <c r="K112" s="31"/>
      <c r="L112" s="245"/>
    </row>
    <row r="113" spans="1:13" ht="25.5" customHeight="1" thickBot="1" x14ac:dyDescent="0.25">
      <c r="A113" s="1"/>
      <c r="B113" s="249"/>
      <c r="C113" s="226"/>
      <c r="D113" s="250"/>
      <c r="E113" s="168"/>
      <c r="F113" s="168"/>
      <c r="G113" s="247"/>
      <c r="H113" s="230"/>
      <c r="I113" s="248"/>
      <c r="J113" s="58"/>
      <c r="K113" s="31"/>
      <c r="L113" s="246"/>
    </row>
    <row r="114" spans="1:13" ht="25.5" customHeight="1" x14ac:dyDescent="0.2">
      <c r="A114" s="1"/>
      <c r="B114" s="220">
        <v>9</v>
      </c>
      <c r="C114" s="224"/>
      <c r="D114" s="213" t="s">
        <v>33</v>
      </c>
      <c r="E114" s="166" t="s">
        <v>23</v>
      </c>
      <c r="F114" s="166" t="s">
        <v>23</v>
      </c>
      <c r="G114" s="215" t="str">
        <f>IF(AND(E114='Formato de analisis '!N28,F114='Formato de analisis '!O28),'Formato de analisis '!P28,IF(AND(E114='Formato de analisis '!N29,F114='Formato de analisis '!O29),'Formato de analisis '!P29,IF(AND(E114='Formato de analisis '!N30,F114='Formato de analisis '!O30),'Formato de analisis '!P30,IF(AND(E114='Formato de analisis '!N31,F114='Formato de analisis '!O31),'Formato de analisis '!P31,IF(AND(E114='Formato de analisis '!N32,F114='Formato de analisis '!O32),'Formato de analisis '!P32,IF(AND(E114='Formato de analisis '!N33,F114='Formato de analisis '!O33),'Formato de analisis '!P33,IF(AND(E114='Formato de analisis '!N34,F114='Formato de analisis '!O34),'Formato de analisis '!P34,IF(AND(E114='Formato de analisis '!N35,F114='Formato de analisis '!O35),'Formato de analisis '!P35,IF(AND(E114='Formato de analisis '!N36,F114='Formato de analisis '!O36),'Formato de analisis '!P36,"")))))))))</f>
        <v>CONFIDENCIAL</v>
      </c>
      <c r="H114" s="229"/>
      <c r="I114" s="217"/>
      <c r="J114" s="58"/>
      <c r="K114" s="31"/>
      <c r="L114" s="244" t="s">
        <v>60</v>
      </c>
      <c r="M114" s="14"/>
    </row>
    <row r="115" spans="1:13" ht="25.5" customHeight="1" x14ac:dyDescent="0.2">
      <c r="A115" s="1"/>
      <c r="B115" s="221"/>
      <c r="C115" s="225"/>
      <c r="D115" s="214"/>
      <c r="E115" s="167"/>
      <c r="F115" s="167"/>
      <c r="G115" s="216"/>
      <c r="H115" s="225"/>
      <c r="I115" s="218"/>
      <c r="J115" s="58"/>
      <c r="K115" s="31"/>
      <c r="L115" s="245"/>
    </row>
    <row r="116" spans="1:13" ht="25.5" customHeight="1" x14ac:dyDescent="0.2">
      <c r="A116" s="1"/>
      <c r="B116" s="221"/>
      <c r="C116" s="225"/>
      <c r="D116" s="214"/>
      <c r="E116" s="167"/>
      <c r="F116" s="167"/>
      <c r="G116" s="216"/>
      <c r="H116" s="225"/>
      <c r="I116" s="218"/>
      <c r="J116" s="58"/>
      <c r="K116" s="31"/>
      <c r="L116" s="245"/>
    </row>
    <row r="117" spans="1:13" ht="25.5" customHeight="1" x14ac:dyDescent="0.2">
      <c r="A117" s="1"/>
      <c r="B117" s="221"/>
      <c r="C117" s="225"/>
      <c r="D117" s="214"/>
      <c r="E117" s="167"/>
      <c r="F117" s="167"/>
      <c r="G117" s="216"/>
      <c r="H117" s="225"/>
      <c r="I117" s="218"/>
      <c r="J117" s="58"/>
      <c r="K117" s="31"/>
      <c r="L117" s="245"/>
      <c r="M117" s="14"/>
    </row>
    <row r="118" spans="1:13" ht="25.5" customHeight="1" x14ac:dyDescent="0.2">
      <c r="A118" s="1"/>
      <c r="B118" s="221"/>
      <c r="C118" s="225"/>
      <c r="D118" s="214"/>
      <c r="E118" s="167"/>
      <c r="F118" s="167"/>
      <c r="G118" s="216"/>
      <c r="H118" s="225"/>
      <c r="I118" s="218"/>
      <c r="J118" s="58"/>
      <c r="K118" s="31"/>
      <c r="L118" s="245"/>
    </row>
    <row r="119" spans="1:13" ht="25.5" customHeight="1" x14ac:dyDescent="0.2">
      <c r="A119" s="1"/>
      <c r="B119" s="221"/>
      <c r="C119" s="225"/>
      <c r="D119" s="214"/>
      <c r="E119" s="167"/>
      <c r="F119" s="167"/>
      <c r="G119" s="216"/>
      <c r="H119" s="225"/>
      <c r="I119" s="218"/>
      <c r="J119" s="58"/>
      <c r="K119" s="31"/>
      <c r="L119" s="245"/>
      <c r="M119" s="14"/>
    </row>
    <row r="120" spans="1:13" ht="25.5" customHeight="1" x14ac:dyDescent="0.2">
      <c r="A120" s="1"/>
      <c r="B120" s="221"/>
      <c r="C120" s="225"/>
      <c r="D120" s="214"/>
      <c r="E120" s="167"/>
      <c r="F120" s="167"/>
      <c r="G120" s="216"/>
      <c r="H120" s="225"/>
      <c r="I120" s="218"/>
      <c r="J120" s="58"/>
      <c r="K120" s="31"/>
      <c r="L120" s="245"/>
      <c r="M120" s="14"/>
    </row>
    <row r="121" spans="1:13" ht="25.5" customHeight="1" x14ac:dyDescent="0.2">
      <c r="A121" s="1"/>
      <c r="B121" s="221"/>
      <c r="C121" s="225"/>
      <c r="D121" s="214"/>
      <c r="E121" s="167"/>
      <c r="F121" s="167"/>
      <c r="G121" s="216"/>
      <c r="H121" s="225"/>
      <c r="I121" s="218"/>
      <c r="J121" s="58"/>
      <c r="K121" s="31"/>
      <c r="L121" s="245"/>
    </row>
    <row r="122" spans="1:13" ht="25.5" customHeight="1" x14ac:dyDescent="0.2">
      <c r="A122" s="1"/>
      <c r="B122" s="221"/>
      <c r="C122" s="225"/>
      <c r="D122" s="214"/>
      <c r="E122" s="167"/>
      <c r="F122" s="167"/>
      <c r="G122" s="216"/>
      <c r="H122" s="225"/>
      <c r="I122" s="218"/>
      <c r="J122" s="58"/>
      <c r="K122" s="31"/>
      <c r="L122" s="245"/>
      <c r="M122" s="14"/>
    </row>
    <row r="123" spans="1:13" ht="25.5" customHeight="1" x14ac:dyDescent="0.2">
      <c r="A123" s="1"/>
      <c r="B123" s="221"/>
      <c r="C123" s="225"/>
      <c r="D123" s="214"/>
      <c r="E123" s="167"/>
      <c r="F123" s="167"/>
      <c r="G123" s="216"/>
      <c r="H123" s="225"/>
      <c r="I123" s="218"/>
      <c r="J123" s="58"/>
      <c r="K123" s="31"/>
      <c r="L123" s="245"/>
    </row>
    <row r="124" spans="1:13" ht="25.5" customHeight="1" x14ac:dyDescent="0.2">
      <c r="A124" s="1"/>
      <c r="B124" s="221"/>
      <c r="C124" s="225"/>
      <c r="D124" s="214"/>
      <c r="E124" s="167"/>
      <c r="F124" s="167"/>
      <c r="G124" s="216"/>
      <c r="H124" s="225"/>
      <c r="I124" s="218"/>
      <c r="J124" s="58"/>
      <c r="K124" s="31"/>
      <c r="L124" s="245"/>
    </row>
    <row r="125" spans="1:13" ht="25.5" customHeight="1" thickBot="1" x14ac:dyDescent="0.25">
      <c r="A125" s="1"/>
      <c r="B125" s="249"/>
      <c r="C125" s="226"/>
      <c r="D125" s="250"/>
      <c r="E125" s="168"/>
      <c r="F125" s="168"/>
      <c r="G125" s="247"/>
      <c r="H125" s="225"/>
      <c r="I125" s="248"/>
      <c r="J125" s="58"/>
      <c r="K125" s="31"/>
      <c r="L125" s="246"/>
    </row>
    <row r="126" spans="1:13" x14ac:dyDescent="0.2">
      <c r="A126" s="1"/>
      <c r="B126" s="19"/>
      <c r="C126" s="17"/>
      <c r="D126" s="18"/>
      <c r="E126" s="18"/>
      <c r="H126" s="17"/>
      <c r="I126" s="17"/>
    </row>
  </sheetData>
  <mergeCells count="100">
    <mergeCell ref="L102:L113"/>
    <mergeCell ref="L114:L125"/>
    <mergeCell ref="G90:G101"/>
    <mergeCell ref="H90:H101"/>
    <mergeCell ref="I90:I101"/>
    <mergeCell ref="B90:B101"/>
    <mergeCell ref="C90:C101"/>
    <mergeCell ref="D90:D101"/>
    <mergeCell ref="E90:E101"/>
    <mergeCell ref="F90:F101"/>
    <mergeCell ref="G102:G113"/>
    <mergeCell ref="H102:H113"/>
    <mergeCell ref="I102:I113"/>
    <mergeCell ref="B114:B125"/>
    <mergeCell ref="C114:C125"/>
    <mergeCell ref="D114:D125"/>
    <mergeCell ref="E114:E125"/>
    <mergeCell ref="F114:F125"/>
    <mergeCell ref="G114:G125"/>
    <mergeCell ref="H114:H125"/>
    <mergeCell ref="I114:I125"/>
    <mergeCell ref="B102:B113"/>
    <mergeCell ref="C102:C113"/>
    <mergeCell ref="D102:D113"/>
    <mergeCell ref="L15:L17"/>
    <mergeCell ref="L18:L29"/>
    <mergeCell ref="L30:L41"/>
    <mergeCell ref="L42:L53"/>
    <mergeCell ref="L54:L65"/>
    <mergeCell ref="L66:L77"/>
    <mergeCell ref="L78:L89"/>
    <mergeCell ref="L90:L101"/>
    <mergeCell ref="B78:B89"/>
    <mergeCell ref="C78:C89"/>
    <mergeCell ref="D78:D89"/>
    <mergeCell ref="E78:E89"/>
    <mergeCell ref="F78:F89"/>
    <mergeCell ref="G78:G89"/>
    <mergeCell ref="H78:H89"/>
    <mergeCell ref="I78:I89"/>
    <mergeCell ref="B66:B77"/>
    <mergeCell ref="C66:C77"/>
    <mergeCell ref="D66:D77"/>
    <mergeCell ref="E66:E77"/>
    <mergeCell ref="F66:F77"/>
    <mergeCell ref="B54:B65"/>
    <mergeCell ref="C54:C65"/>
    <mergeCell ref="D54:D65"/>
    <mergeCell ref="I54:I65"/>
    <mergeCell ref="G66:G77"/>
    <mergeCell ref="H66:H77"/>
    <mergeCell ref="I66:I77"/>
    <mergeCell ref="B42:B53"/>
    <mergeCell ref="C42:C53"/>
    <mergeCell ref="D42:D53"/>
    <mergeCell ref="E42:E53"/>
    <mergeCell ref="F42:F53"/>
    <mergeCell ref="G42:G53"/>
    <mergeCell ref="H42:H53"/>
    <mergeCell ref="B30:B41"/>
    <mergeCell ref="C30:C41"/>
    <mergeCell ref="D30:D41"/>
    <mergeCell ref="E30:E41"/>
    <mergeCell ref="F30:F41"/>
    <mergeCell ref="E54:E65"/>
    <mergeCell ref="F54:F65"/>
    <mergeCell ref="G54:G65"/>
    <mergeCell ref="H54:H65"/>
    <mergeCell ref="H18:H29"/>
    <mergeCell ref="I15:I17"/>
    <mergeCell ref="E15:F16"/>
    <mergeCell ref="G15:G17"/>
    <mergeCell ref="H15:H17"/>
    <mergeCell ref="H30:H41"/>
    <mergeCell ref="I42:I53"/>
    <mergeCell ref="I30:I41"/>
    <mergeCell ref="G30:G41"/>
    <mergeCell ref="E102:E113"/>
    <mergeCell ref="F102:F113"/>
    <mergeCell ref="B13:D13"/>
    <mergeCell ref="B15:B16"/>
    <mergeCell ref="B9:F9"/>
    <mergeCell ref="B10:F10"/>
    <mergeCell ref="B12:D12"/>
    <mergeCell ref="B4:D7"/>
    <mergeCell ref="E4:J5"/>
    <mergeCell ref="E6:J7"/>
    <mergeCell ref="E12:F12"/>
    <mergeCell ref="J15:J17"/>
    <mergeCell ref="K15:K17"/>
    <mergeCell ref="E13:F13"/>
    <mergeCell ref="D15:D16"/>
    <mergeCell ref="D18:D29"/>
    <mergeCell ref="G18:G29"/>
    <mergeCell ref="I18:I29"/>
    <mergeCell ref="B18:B29"/>
    <mergeCell ref="E18:E29"/>
    <mergeCell ref="F18:F29"/>
    <mergeCell ref="C18:C29"/>
    <mergeCell ref="C15:C16"/>
  </mergeCells>
  <phoneticPr fontId="1" type="noConversion"/>
  <conditionalFormatting sqref="G18">
    <cfRule type="cellIs" dxfId="38" priority="52" operator="equal">
      <formula>"RESTRINGIDA"</formula>
    </cfRule>
    <cfRule type="cellIs" dxfId="37" priority="53" operator="equal">
      <formula>"CONFIDENCIAL"</formula>
    </cfRule>
    <cfRule type="cellIs" dxfId="36" priority="54" operator="equal">
      <formula>"PUBLICA"</formula>
    </cfRule>
  </conditionalFormatting>
  <conditionalFormatting sqref="G30">
    <cfRule type="cellIs" dxfId="35" priority="43" operator="equal">
      <formula>"RESTRINGIDA"</formula>
    </cfRule>
    <cfRule type="cellIs" dxfId="34" priority="44" operator="equal">
      <formula>"CONFIDENCIAL"</formula>
    </cfRule>
    <cfRule type="cellIs" dxfId="33" priority="45" operator="equal">
      <formula>"PUBLICA"</formula>
    </cfRule>
  </conditionalFormatting>
  <conditionalFormatting sqref="G42">
    <cfRule type="cellIs" dxfId="32" priority="37" operator="equal">
      <formula>"RESTRINGIDA"</formula>
    </cfRule>
    <cfRule type="cellIs" dxfId="31" priority="38" operator="equal">
      <formula>"CONFIDENCIAL"</formula>
    </cfRule>
    <cfRule type="cellIs" dxfId="30" priority="39" operator="equal">
      <formula>"PUBLICA"</formula>
    </cfRule>
  </conditionalFormatting>
  <conditionalFormatting sqref="G54">
    <cfRule type="cellIs" dxfId="29" priority="31" operator="equal">
      <formula>"RESTRINGIDA"</formula>
    </cfRule>
    <cfRule type="cellIs" dxfId="28" priority="32" operator="equal">
      <formula>"CONFIDENCIAL"</formula>
    </cfRule>
    <cfRule type="cellIs" dxfId="27" priority="33" operator="equal">
      <formula>"PUBLICA"</formula>
    </cfRule>
  </conditionalFormatting>
  <conditionalFormatting sqref="G66">
    <cfRule type="cellIs" dxfId="26" priority="25" operator="equal">
      <formula>"RESTRINGIDA"</formula>
    </cfRule>
    <cfRule type="cellIs" dxfId="25" priority="26" operator="equal">
      <formula>"CONFIDENCIAL"</formula>
    </cfRule>
    <cfRule type="cellIs" dxfId="24" priority="27" operator="equal">
      <formula>"PUBLICA"</formula>
    </cfRule>
  </conditionalFormatting>
  <conditionalFormatting sqref="G78">
    <cfRule type="cellIs" dxfId="23" priority="19" operator="equal">
      <formula>"RESTRINGIDA"</formula>
    </cfRule>
    <cfRule type="cellIs" dxfId="22" priority="20" operator="equal">
      <formula>"CONFIDENCIAL"</formula>
    </cfRule>
    <cfRule type="cellIs" dxfId="21" priority="21" operator="equal">
      <formula>"PUBLICA"</formula>
    </cfRule>
  </conditionalFormatting>
  <conditionalFormatting sqref="G90">
    <cfRule type="cellIs" dxfId="20" priority="13" operator="equal">
      <formula>"RESTRINGIDA"</formula>
    </cfRule>
    <cfRule type="cellIs" dxfId="19" priority="14" operator="equal">
      <formula>"CONFIDENCIAL"</formula>
    </cfRule>
    <cfRule type="cellIs" dxfId="18" priority="15" operator="equal">
      <formula>"PUBLICA"</formula>
    </cfRule>
  </conditionalFormatting>
  <conditionalFormatting sqref="G102">
    <cfRule type="cellIs" dxfId="17" priority="7" operator="equal">
      <formula>"RESTRINGIDA"</formula>
    </cfRule>
    <cfRule type="cellIs" dxfId="16" priority="8" operator="equal">
      <formula>"CONFIDENCIAL"</formula>
    </cfRule>
    <cfRule type="cellIs" dxfId="15" priority="9" operator="equal">
      <formula>"PUBLICA"</formula>
    </cfRule>
  </conditionalFormatting>
  <conditionalFormatting sqref="G114">
    <cfRule type="cellIs" dxfId="14" priority="1" operator="equal">
      <formula>"RESTRINGIDA"</formula>
    </cfRule>
    <cfRule type="cellIs" dxfId="13" priority="2" operator="equal">
      <formula>"CONFIDENCIAL"</formula>
    </cfRule>
    <cfRule type="cellIs" dxfId="12" priority="3" operator="equal">
      <formula>"PUBLICA"</formula>
    </cfRule>
  </conditionalFormatting>
  <dataValidations count="2">
    <dataValidation type="list" allowBlank="1" showInputMessage="1" showErrorMessage="1" sqref="E126 H126:I126" xr:uid="{00000000-0002-0000-0100-000001000000}">
      <formula1>#REF!</formula1>
    </dataValidation>
    <dataValidation type="list" allowBlank="1" showInputMessage="1" showErrorMessage="1" sqref="L18:L125" xr:uid="{3CF91C35-4F36-430B-BE59-0D01F7772A74}">
      <formula1>"SI, NO,' '"</formula1>
    </dataValidation>
  </dataValidations>
  <pageMargins left="0.78740157480314965" right="0.62992125984251968" top="0.98425196850393704" bottom="0.98425196850393704" header="0.51181102362204722" footer="0.51181102362204722"/>
  <pageSetup scale="45" orientation="portrait" r:id="rId1"/>
  <headerFooter alignWithMargins="0">
    <oddFooter>&amp;L&amp;"Arial,Negrita"Realizado por: Hernan Morales M.&amp;C&amp;D_x000D_&amp;1#&amp;"Aptos"&amp;9&amp;K000000 Etiquetado publico&amp;RPágina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3000000}">
          <x14:formula1>
            <xm:f>'Formato de analisis '!$F$36:$F$55</xm:f>
          </x14:formula1>
          <xm:sqref>E12:F12</xm:sqref>
        </x14:dataValidation>
        <x14:dataValidation type="list" allowBlank="1" showInputMessage="1" showErrorMessage="1" xr:uid="{FE3BF9C0-0533-48FA-941A-506E26048BB8}">
          <x14:formula1>
            <xm:f>'Formato de analisis '!$F$28:$F$32</xm:f>
          </x14:formula1>
          <xm:sqref>H18:H125</xm:sqref>
        </x14:dataValidation>
        <x14:dataValidation type="list" allowBlank="1" showInputMessage="1" showErrorMessage="1" xr:uid="{B13B0113-1784-456D-97CB-BC1B4BB55561}">
          <x14:formula1>
            <xm:f>'Formato de analisis '!$D$28:$D$31</xm:f>
          </x14:formula1>
          <xm:sqref>E18:F125</xm:sqref>
        </x14:dataValidation>
        <x14:dataValidation type="list" allowBlank="1" showInputMessage="1" showErrorMessage="1" xr:uid="{98020BF9-79FC-48E5-9C25-A53447E81DE5}">
          <x14:formula1>
            <xm:f>'Formato de analisis '!$D$36:$D$67</xm:f>
          </x14:formula1>
          <xm:sqref>J18:J125</xm:sqref>
        </x14:dataValidation>
        <x14:dataValidation type="list" allowBlank="1" showInputMessage="1" showErrorMessage="1" xr:uid="{76BF2468-FD7E-40B8-AF71-7DF0C4411391}">
          <x14:formula1>
            <xm:f>'Formato de analisis '!$J$28:$J$31</xm:f>
          </x14:formula1>
          <xm:sqref>K18:K125</xm:sqref>
        </x14:dataValidation>
        <x14:dataValidation type="list" allowBlank="1" showInputMessage="1" showErrorMessage="1" xr:uid="{9A8025CA-2CB3-4718-A1C4-E0AA6C13E825}">
          <x14:formula1>
            <xm:f>'Formato de analisis '!$L$28:$L$39</xm:f>
          </x14:formula1>
          <xm:sqref>D18:D125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842E-F889-444D-A07E-74164D0E39F7}">
  <dimension ref="A1:AF122"/>
  <sheetViews>
    <sheetView showGridLines="0" workbookViewId="0">
      <selection activeCell="H9" sqref="H9"/>
    </sheetView>
  </sheetViews>
  <sheetFormatPr baseColWidth="10" defaultColWidth="0" defaultRowHeight="57.75" customHeight="1" x14ac:dyDescent="0.2"/>
  <cols>
    <col min="1" max="1" width="2.7109375" style="87" customWidth="1"/>
    <col min="2" max="2" width="2.140625" style="121" customWidth="1"/>
    <col min="3" max="3" width="2" style="122" customWidth="1"/>
    <col min="4" max="4" width="24.5703125" style="123" customWidth="1"/>
    <col min="5" max="5" width="36.7109375" style="124" customWidth="1"/>
    <col min="6" max="6" width="10.140625" style="124" customWidth="1"/>
    <col min="7" max="7" width="16.28515625" style="124" customWidth="1"/>
    <col min="8" max="8" width="18.140625" style="125" customWidth="1"/>
    <col min="9" max="9" width="7.140625" style="92" hidden="1" customWidth="1"/>
    <col min="10" max="10" width="9.140625" style="93" hidden="1" customWidth="1"/>
    <col min="11" max="13" width="9.140625" style="87" hidden="1" customWidth="1"/>
    <col min="14" max="14" width="20.42578125" style="87" hidden="1" customWidth="1"/>
    <col min="15" max="15" width="5" style="98" hidden="1" customWidth="1"/>
    <col min="16" max="16" width="4.140625" style="104" hidden="1" customWidth="1"/>
    <col min="17" max="17" width="3.85546875" style="98" hidden="1" customWidth="1"/>
    <col min="18" max="16384" width="9.140625" style="87" hidden="1"/>
  </cols>
  <sheetData>
    <row r="1" spans="2:32" ht="18" customHeight="1" x14ac:dyDescent="0.2"/>
    <row r="2" spans="2:32" ht="15.75" customHeight="1" x14ac:dyDescent="0.25">
      <c r="B2" s="251"/>
      <c r="C2" s="252"/>
      <c r="D2" s="253"/>
      <c r="E2" s="260" t="s">
        <v>159</v>
      </c>
      <c r="F2" s="130" t="s">
        <v>154</v>
      </c>
      <c r="G2" s="282" t="s">
        <v>166</v>
      </c>
    </row>
    <row r="3" spans="2:32" ht="17.25" customHeight="1" x14ac:dyDescent="0.2">
      <c r="B3" s="254"/>
      <c r="C3" s="255"/>
      <c r="D3" s="256"/>
      <c r="E3" s="261"/>
      <c r="F3" s="277" t="s">
        <v>151</v>
      </c>
      <c r="G3" s="278">
        <v>1</v>
      </c>
    </row>
    <row r="4" spans="2:32" ht="18.75" customHeight="1" x14ac:dyDescent="0.2">
      <c r="B4" s="254"/>
      <c r="C4" s="255"/>
      <c r="D4" s="256"/>
      <c r="E4" s="276" t="s">
        <v>165</v>
      </c>
      <c r="F4" s="279" t="s">
        <v>52</v>
      </c>
      <c r="G4" s="280">
        <v>46147</v>
      </c>
    </row>
    <row r="5" spans="2:32" ht="18" customHeight="1" x14ac:dyDescent="0.2">
      <c r="B5" s="257"/>
      <c r="C5" s="258"/>
      <c r="D5" s="259"/>
      <c r="E5" s="262"/>
      <c r="F5" s="264" t="s">
        <v>158</v>
      </c>
      <c r="G5" s="281" t="s">
        <v>160</v>
      </c>
    </row>
    <row r="6" spans="2:32" ht="13.5" customHeight="1" x14ac:dyDescent="0.2">
      <c r="C6" s="121"/>
      <c r="D6" s="121"/>
      <c r="E6" s="139"/>
      <c r="F6" s="133"/>
      <c r="G6" s="143"/>
    </row>
    <row r="7" spans="2:32" ht="12" customHeight="1" x14ac:dyDescent="0.2">
      <c r="B7" s="144" t="s">
        <v>152</v>
      </c>
      <c r="C7" s="145"/>
      <c r="D7" s="145"/>
      <c r="E7" s="145"/>
      <c r="F7" s="146"/>
      <c r="G7" s="143"/>
    </row>
    <row r="8" spans="2:32" ht="12.75" customHeight="1" x14ac:dyDescent="0.2">
      <c r="B8" s="147" t="s">
        <v>153</v>
      </c>
      <c r="C8" s="148"/>
      <c r="D8" s="148"/>
      <c r="E8" s="148"/>
      <c r="F8" s="149"/>
      <c r="G8" s="143"/>
    </row>
    <row r="9" spans="2:32" s="68" customFormat="1" ht="57.75" customHeight="1" x14ac:dyDescent="0.25">
      <c r="B9" s="163" t="s">
        <v>62</v>
      </c>
      <c r="C9" s="60"/>
      <c r="D9" s="61"/>
      <c r="E9" s="62"/>
      <c r="F9" s="62"/>
      <c r="G9" s="62"/>
      <c r="H9" s="62"/>
      <c r="I9" s="63"/>
      <c r="J9" s="64"/>
      <c r="K9" s="65"/>
      <c r="L9" s="65"/>
      <c r="M9" s="65"/>
      <c r="N9" s="65"/>
      <c r="O9" s="66"/>
      <c r="P9" s="67"/>
      <c r="Q9" s="66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</row>
    <row r="10" spans="2:32" s="68" customFormat="1" ht="12" customHeight="1" x14ac:dyDescent="0.2">
      <c r="B10" s="62"/>
      <c r="C10" s="66" t="s">
        <v>63</v>
      </c>
      <c r="D10" s="61"/>
      <c r="E10" s="62"/>
      <c r="F10" s="62"/>
      <c r="G10" s="62"/>
      <c r="H10" s="62"/>
      <c r="I10" s="63"/>
      <c r="J10" s="64"/>
      <c r="K10" s="65"/>
      <c r="L10" s="65"/>
      <c r="M10" s="65"/>
      <c r="N10" s="65"/>
      <c r="O10" s="66"/>
      <c r="P10" s="67"/>
      <c r="Q10" s="66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2:32" s="75" customFormat="1" ht="15.75" customHeight="1" x14ac:dyDescent="0.3">
      <c r="B11" s="163" t="s">
        <v>64</v>
      </c>
      <c r="C11" s="69"/>
      <c r="D11" s="70"/>
      <c r="E11" s="71"/>
      <c r="F11" s="71"/>
      <c r="G11" s="71"/>
      <c r="H11" s="71"/>
      <c r="I11" s="72"/>
      <c r="J11" s="73"/>
      <c r="K11" s="74"/>
      <c r="L11" s="74"/>
      <c r="M11" s="74"/>
      <c r="N11" s="74"/>
      <c r="O11" s="66"/>
      <c r="P11" s="67"/>
      <c r="Q11" s="66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spans="2:32" s="68" customFormat="1" ht="29.25" customHeight="1" x14ac:dyDescent="0.2">
      <c r="B12" s="76" t="s">
        <v>65</v>
      </c>
      <c r="C12" s="76"/>
      <c r="D12" s="76"/>
      <c r="E12" s="150" t="s">
        <v>146</v>
      </c>
      <c r="F12" s="150"/>
      <c r="G12" s="153"/>
      <c r="H12" s="140"/>
      <c r="I12" s="63"/>
      <c r="J12" s="64"/>
      <c r="K12" s="65"/>
      <c r="L12" s="65"/>
      <c r="M12" s="65"/>
      <c r="N12" s="65"/>
      <c r="O12" s="66"/>
      <c r="P12" s="67"/>
      <c r="Q12" s="66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spans="2:32" s="68" customFormat="1" ht="21" customHeight="1" x14ac:dyDescent="0.2">
      <c r="B13" s="76" t="s">
        <v>134</v>
      </c>
      <c r="C13" s="76"/>
      <c r="D13" s="76"/>
      <c r="E13" s="151" t="s">
        <v>147</v>
      </c>
      <c r="F13" s="151"/>
      <c r="G13" s="154"/>
      <c r="H13" s="141"/>
      <c r="I13" s="63"/>
      <c r="J13" s="64"/>
      <c r="K13" s="65"/>
      <c r="L13" s="65"/>
      <c r="M13" s="65"/>
      <c r="N13" s="65"/>
      <c r="O13" s="66"/>
      <c r="P13" s="67"/>
      <c r="Q13" s="66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</row>
    <row r="14" spans="2:32" s="68" customFormat="1" ht="15" customHeight="1" x14ac:dyDescent="0.2">
      <c r="B14" s="76" t="s">
        <v>66</v>
      </c>
      <c r="C14" s="76"/>
      <c r="D14" s="76"/>
      <c r="E14" s="152" t="s">
        <v>58</v>
      </c>
      <c r="F14" s="152"/>
      <c r="G14" s="155"/>
      <c r="H14" s="141"/>
      <c r="I14" s="63"/>
      <c r="J14" s="64"/>
      <c r="K14" s="65"/>
      <c r="L14" s="65"/>
      <c r="M14" s="65"/>
      <c r="N14" s="65"/>
      <c r="O14" s="66"/>
      <c r="P14" s="67"/>
      <c r="Q14" s="66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</row>
    <row r="15" spans="2:32" s="68" customFormat="1" ht="15" customHeight="1" x14ac:dyDescent="0.2">
      <c r="B15" s="76"/>
      <c r="C15" s="76"/>
      <c r="D15" s="76"/>
      <c r="E15" s="152"/>
      <c r="F15" s="152"/>
      <c r="G15" s="155"/>
      <c r="H15" s="141"/>
      <c r="I15" s="63"/>
      <c r="J15" s="64"/>
      <c r="K15" s="65"/>
      <c r="L15" s="65"/>
      <c r="M15" s="65"/>
      <c r="N15" s="65"/>
      <c r="O15" s="66"/>
      <c r="P15" s="67"/>
      <c r="Q15" s="66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2:32" s="68" customFormat="1" ht="22.5" customHeight="1" x14ac:dyDescent="0.2">
      <c r="B16" s="66"/>
      <c r="C16" s="60"/>
      <c r="D16" s="161" t="s">
        <v>67</v>
      </c>
      <c r="E16" s="161" t="s">
        <v>68</v>
      </c>
      <c r="F16" s="161" t="s">
        <v>69</v>
      </c>
      <c r="G16" s="77"/>
      <c r="I16" s="63"/>
      <c r="J16" s="64"/>
      <c r="K16" s="65"/>
      <c r="L16" s="65"/>
      <c r="M16" s="65"/>
      <c r="N16" s="65"/>
      <c r="O16" s="66"/>
      <c r="P16" s="67"/>
      <c r="Q16" s="66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</row>
    <row r="17" spans="2:32" s="84" customFormat="1" ht="26.25" customHeight="1" x14ac:dyDescent="0.25">
      <c r="B17" s="78"/>
      <c r="C17" s="79"/>
      <c r="D17" s="162" t="s">
        <v>70</v>
      </c>
      <c r="E17" s="159">
        <f>F28</f>
        <v>8</v>
      </c>
      <c r="F17" s="160">
        <f>IF(ISBLANK(E28),"",IF(E28="Critico",1,IF(E28="Sensitivo",2,IF(E28="No Sensitivo",3,""))))</f>
        <v>3</v>
      </c>
      <c r="G17" s="142"/>
      <c r="I17" s="82"/>
      <c r="J17" s="83"/>
      <c r="O17" s="66"/>
      <c r="P17" s="67"/>
      <c r="Q17" s="66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</row>
    <row r="18" spans="2:32" s="84" customFormat="1" ht="19.5" customHeight="1" x14ac:dyDescent="0.25">
      <c r="B18" s="78"/>
      <c r="C18" s="79"/>
      <c r="D18" s="162" t="s">
        <v>43</v>
      </c>
      <c r="E18" s="80">
        <f>F38</f>
        <v>47.5</v>
      </c>
      <c r="F18" s="81">
        <f>IF(ISBLANK(E38),"",IF(E38="Critico",1,IF(E38="Sensitivo",2,IF(E38="No Sensitivo",3,""))))</f>
        <v>2</v>
      </c>
      <c r="G18" s="142"/>
      <c r="I18" s="82"/>
      <c r="J18" s="83"/>
      <c r="N18" s="87" t="s">
        <v>76</v>
      </c>
      <c r="O18" s="66"/>
      <c r="P18" s="67"/>
      <c r="Q18" s="66"/>
      <c r="R18" s="65"/>
      <c r="S18" s="65"/>
      <c r="T18" s="65" t="s">
        <v>71</v>
      </c>
      <c r="U18" s="65" t="s">
        <v>72</v>
      </c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</row>
    <row r="19" spans="2:32" s="84" customFormat="1" ht="20.25" customHeight="1" x14ac:dyDescent="0.25">
      <c r="B19" s="78"/>
      <c r="C19" s="79"/>
      <c r="D19" s="162" t="s">
        <v>73</v>
      </c>
      <c r="E19" s="80">
        <f>F82</f>
        <v>192</v>
      </c>
      <c r="F19" s="81">
        <f>IF(ISBLANK(E82),"",IF(E82="Critico",1,IF(E82="Sensitivo",2,IF(E82="No Sensitivo",3,""))))</f>
        <v>1</v>
      </c>
      <c r="G19" s="142"/>
      <c r="I19" s="82"/>
      <c r="J19" s="83"/>
      <c r="N19" s="87" t="s">
        <v>77</v>
      </c>
      <c r="O19" s="66"/>
      <c r="P19" s="67"/>
      <c r="Q19" s="66"/>
      <c r="R19" s="65"/>
      <c r="S19" s="65"/>
      <c r="T19" s="65" t="s">
        <v>74</v>
      </c>
      <c r="U19" s="65" t="s">
        <v>75</v>
      </c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</row>
    <row r="20" spans="2:32" s="84" customFormat="1" ht="57.75" customHeight="1" x14ac:dyDescent="0.25">
      <c r="B20" s="86" t="e">
        <f>IF(OR(I21=1,I22=1,I23=1,I24=1,I25=1,I26=1),1,IF(OR(I21=2,I22=2,I23=2,I24=2,I25=2,I26=2),2,3))</f>
        <v>#REF!</v>
      </c>
      <c r="C20" s="84" t="s">
        <v>3</v>
      </c>
      <c r="D20" s="65"/>
      <c r="E20" s="65"/>
      <c r="F20" s="65"/>
      <c r="G20" s="65"/>
      <c r="J20" s="84" t="e">
        <f>IF(OR(I21=1,I22=1,I23=1,I24=1,I25=1,I26=1),1,IF(OR(I21=2,I22=2,I23=2,I24=2,I25=2,I26=2),2,3))</f>
        <v>#REF!</v>
      </c>
      <c r="N20" s="87" t="s">
        <v>78</v>
      </c>
      <c r="O20" s="66"/>
      <c r="P20" s="88" t="s">
        <v>79</v>
      </c>
      <c r="Q20" s="66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</row>
    <row r="21" spans="2:32" ht="57.75" customHeight="1" x14ac:dyDescent="0.2">
      <c r="B21" s="85"/>
      <c r="C21" s="65"/>
      <c r="D21" s="89" t="s">
        <v>137</v>
      </c>
      <c r="E21" s="90" t="s">
        <v>135</v>
      </c>
      <c r="F21" s="91" t="s">
        <v>78</v>
      </c>
      <c r="G21" s="156"/>
      <c r="I21" s="92" t="e">
        <f>IF(F21=#REF!,1,IF(F21=#REF!,2,IF(F21=$N$20,3,"")))</f>
        <v>#REF!</v>
      </c>
      <c r="O21" s="66">
        <f>IF(ISBLANK(F21),"", IF(F21="1 - Daño Sustancial",10, IF(F21="2 - Daño Significante",5, 1)))</f>
        <v>1</v>
      </c>
      <c r="P21" s="67">
        <v>1</v>
      </c>
      <c r="Q21" s="66">
        <f t="shared" ref="Q21:Q27" si="0">IF(ISBLANK(F21),"",P21*O21)</f>
        <v>1</v>
      </c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</row>
    <row r="22" spans="2:32" ht="57.75" customHeight="1" x14ac:dyDescent="0.2">
      <c r="B22" s="85"/>
      <c r="C22" s="65"/>
      <c r="D22" s="89" t="s">
        <v>80</v>
      </c>
      <c r="E22" s="90" t="s">
        <v>156</v>
      </c>
      <c r="F22" s="91" t="s">
        <v>78</v>
      </c>
      <c r="G22" s="156"/>
      <c r="I22" s="92" t="e">
        <f>IF(F22=#REF!,1,IF(F22=#REF!,2,IF(F22=$N$20,3,"")))</f>
        <v>#REF!</v>
      </c>
      <c r="O22" s="66">
        <f>IF(ISBLANK(F22),"", IF(F22="1 - Daño Sustacial",10, IF(F22="2 - Daño Significante",5, 1)))</f>
        <v>1</v>
      </c>
      <c r="P22" s="67">
        <v>1.5</v>
      </c>
      <c r="Q22" s="66">
        <f t="shared" si="0"/>
        <v>1.5</v>
      </c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</row>
    <row r="23" spans="2:32" ht="57.75" customHeight="1" x14ac:dyDescent="0.2">
      <c r="B23" s="85"/>
      <c r="C23" s="65"/>
      <c r="D23" s="89" t="s">
        <v>81</v>
      </c>
      <c r="E23" s="90" t="s">
        <v>136</v>
      </c>
      <c r="F23" s="91" t="s">
        <v>78</v>
      </c>
      <c r="G23" s="156"/>
      <c r="I23" s="92" t="e">
        <f>IF(F23=#REF!,1,IF(F23=#REF!,2,IF(F23=$N$20,3,"")))</f>
        <v>#REF!</v>
      </c>
      <c r="O23" s="94">
        <f>IF(ISBLANK(F23),"", IF(F23="1 - Daño Sustancial",10, IF(F23="2 - Daño Significante",5, 1)))</f>
        <v>1</v>
      </c>
      <c r="P23" s="67">
        <v>2</v>
      </c>
      <c r="Q23" s="66">
        <f t="shared" si="0"/>
        <v>2</v>
      </c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</row>
    <row r="24" spans="2:32" ht="57.75" customHeight="1" x14ac:dyDescent="0.2">
      <c r="B24" s="85"/>
      <c r="C24" s="65"/>
      <c r="D24" s="89" t="s">
        <v>82</v>
      </c>
      <c r="E24" s="90" t="s">
        <v>83</v>
      </c>
      <c r="F24" s="91" t="s">
        <v>78</v>
      </c>
      <c r="G24" s="156"/>
      <c r="I24" s="92" t="e">
        <f>IF(F24=#REF!,1,IF(F24=#REF!,2,IF(F24=$N$20,3,"")))</f>
        <v>#REF!</v>
      </c>
      <c r="O24" s="94">
        <f>IF(ISBLANK(F24),"", IF(F24="1 - Daño Sustancial",10, IF(F24="2 - Daño Significante",5, 1)))</f>
        <v>1</v>
      </c>
      <c r="P24" s="67">
        <v>1</v>
      </c>
      <c r="Q24" s="66">
        <f t="shared" si="0"/>
        <v>1</v>
      </c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</row>
    <row r="25" spans="2:32" ht="57.75" customHeight="1" x14ac:dyDescent="0.2">
      <c r="B25" s="85"/>
      <c r="C25" s="65"/>
      <c r="D25" s="89" t="s">
        <v>84</v>
      </c>
      <c r="E25" s="90" t="s">
        <v>85</v>
      </c>
      <c r="F25" s="91" t="s">
        <v>78</v>
      </c>
      <c r="G25" s="156"/>
      <c r="I25" s="92" t="e">
        <f>IF(F25=#REF!,1,IF(F25=#REF!,2,IF(F25=$N$20,3,"")))</f>
        <v>#REF!</v>
      </c>
      <c r="O25" s="94">
        <f>IF(ISBLANK(F25),"", IF(F25="1 - Daño Sustancial",10, IF(F25="2 - Daño Significante",5, 1)))</f>
        <v>1</v>
      </c>
      <c r="P25" s="67">
        <v>1.5</v>
      </c>
      <c r="Q25" s="66">
        <f t="shared" si="0"/>
        <v>1.5</v>
      </c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</row>
    <row r="26" spans="2:32" ht="57.75" customHeight="1" x14ac:dyDescent="0.2">
      <c r="B26" s="85"/>
      <c r="C26" s="65"/>
      <c r="D26" s="89" t="s">
        <v>86</v>
      </c>
      <c r="E26" s="164" t="s">
        <v>157</v>
      </c>
      <c r="F26" s="91" t="s">
        <v>78</v>
      </c>
      <c r="G26" s="156"/>
      <c r="I26" s="92" t="e">
        <f>IF(F26=#REF!,1,IF(F26=#REF!,2,IF(F26=$N$20,3,"")))</f>
        <v>#REF!</v>
      </c>
      <c r="O26" s="94">
        <f>IF(ISBLANK(F26),"", IF(F26="1 - Daño Sustancial",10, IF(F26="2 - Daño Significante",5, 1)))</f>
        <v>1</v>
      </c>
      <c r="P26" s="67">
        <v>1</v>
      </c>
      <c r="Q26" s="66">
        <f t="shared" si="0"/>
        <v>1</v>
      </c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</row>
    <row r="27" spans="2:32" ht="57.75" customHeight="1" x14ac:dyDescent="0.2">
      <c r="B27" s="85"/>
      <c r="C27" s="65"/>
      <c r="D27" s="89" t="s">
        <v>87</v>
      </c>
      <c r="E27" s="90" t="s">
        <v>88</v>
      </c>
      <c r="F27" s="91" t="s">
        <v>77</v>
      </c>
      <c r="G27" s="156"/>
      <c r="I27" s="92" t="e">
        <f>IF(F27=#REF!,1,IF(F27=#REF!,2,IF(F27=$N$20,3,"")))</f>
        <v>#REF!</v>
      </c>
      <c r="O27" s="94">
        <f>IF(ISBLANK(F27),"", IF(F27="1 - Daño Sustancial",10, IF(F27="2 - Daño Significante",5, 1)))</f>
        <v>5</v>
      </c>
      <c r="P27" s="67">
        <v>3</v>
      </c>
      <c r="Q27" s="66">
        <f t="shared" si="0"/>
        <v>15</v>
      </c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</row>
    <row r="28" spans="2:32" ht="18" customHeight="1" x14ac:dyDescent="0.2">
      <c r="B28" s="85"/>
      <c r="C28" s="65"/>
      <c r="D28" s="95" t="s">
        <v>89</v>
      </c>
      <c r="E28" s="165" t="str">
        <f>IF(F28=0, "", IF(F28&lt;21,"No Sensitivo", IF(F28&lt;50, "Sensitivo", "Critico")))</f>
        <v>No Sensitivo</v>
      </c>
      <c r="F28" s="60">
        <f>SUM(Q21:Q26)</f>
        <v>8</v>
      </c>
      <c r="G28" s="97"/>
      <c r="O28" s="60"/>
      <c r="P28" s="67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</row>
    <row r="29" spans="2:32" s="84" customFormat="1" ht="27.75" customHeight="1" x14ac:dyDescent="0.25">
      <c r="B29" s="86" t="e">
        <f>IF(OR(I30=1,I31=1,I32=1,I33=1,I34=1,I35=1),1,IF(OR(I30=2,I31=2,I32=2,I33=2,I34=2,I35=2),2,3))</f>
        <v>#REF!</v>
      </c>
      <c r="C29" s="84" t="s">
        <v>4</v>
      </c>
      <c r="D29" s="65"/>
      <c r="E29" s="65" t="s">
        <v>58</v>
      </c>
      <c r="F29" s="65"/>
      <c r="G29" s="65"/>
      <c r="J29" s="84" t="e">
        <f>IF(OR(I30=1,I31=1,I32=1,I33=1,I34=1,I35=1),1,IF(OR(I30=2,I31=2,I32=2,I33=2,I34=2,I35=2),2,3))</f>
        <v>#REF!</v>
      </c>
      <c r="O29" s="66"/>
      <c r="P29" s="67"/>
      <c r="Q29" s="66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</row>
    <row r="30" spans="2:32" ht="57.75" customHeight="1" x14ac:dyDescent="0.2">
      <c r="B30" s="85"/>
      <c r="C30" s="65"/>
      <c r="D30" s="89" t="s">
        <v>90</v>
      </c>
      <c r="E30" s="90" t="s">
        <v>91</v>
      </c>
      <c r="F30" s="91" t="s">
        <v>77</v>
      </c>
      <c r="G30" s="156"/>
      <c r="I30" s="92" t="e">
        <f>IF(F30=#REF!,1,IF(F30=#REF!,2,IF(F30=$N$20,3,"")))</f>
        <v>#REF!</v>
      </c>
      <c r="O30" s="94">
        <f t="shared" ref="O30:O37" si="1">IF(ISBLANK(F30),"", IF(F30="1 - Daño Sustancial",10, IF(F30="2 - Daño Significante",5, 1)))</f>
        <v>5</v>
      </c>
      <c r="P30" s="67">
        <v>1</v>
      </c>
      <c r="Q30" s="66">
        <f t="shared" ref="Q30:Q37" si="2">IF(ISBLANK(F30),"",P30*O30)</f>
        <v>5</v>
      </c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</row>
    <row r="31" spans="2:32" ht="57.75" customHeight="1" x14ac:dyDescent="0.2">
      <c r="B31" s="85"/>
      <c r="C31" s="65"/>
      <c r="D31" s="89" t="s">
        <v>87</v>
      </c>
      <c r="E31" s="99" t="s">
        <v>92</v>
      </c>
      <c r="F31" s="91" t="s">
        <v>77</v>
      </c>
      <c r="G31" s="156"/>
      <c r="I31" s="92" t="e">
        <f>IF(F31=#REF!,1,IF(F31=#REF!,2,IF(F31=$N$20,3,"")))</f>
        <v>#REF!</v>
      </c>
      <c r="O31" s="94">
        <f t="shared" si="1"/>
        <v>5</v>
      </c>
      <c r="P31" s="67">
        <v>3</v>
      </c>
      <c r="Q31" s="66">
        <f t="shared" si="2"/>
        <v>15</v>
      </c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</row>
    <row r="32" spans="2:32" ht="41.25" customHeight="1" x14ac:dyDescent="0.2">
      <c r="B32" s="85"/>
      <c r="C32" s="65"/>
      <c r="D32" s="89" t="s">
        <v>93</v>
      </c>
      <c r="E32" s="90" t="s">
        <v>94</v>
      </c>
      <c r="F32" s="91" t="s">
        <v>77</v>
      </c>
      <c r="G32" s="156"/>
      <c r="I32" s="92" t="e">
        <f>IF(F32=#REF!,1,IF(F32=#REF!,2,IF(F32=$N$20,3,"")))</f>
        <v>#REF!</v>
      </c>
      <c r="O32" s="94">
        <f t="shared" si="1"/>
        <v>5</v>
      </c>
      <c r="P32" s="67">
        <v>1</v>
      </c>
      <c r="Q32" s="66">
        <f t="shared" si="2"/>
        <v>5</v>
      </c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</row>
    <row r="33" spans="2:32" ht="47.25" customHeight="1" x14ac:dyDescent="0.25">
      <c r="B33" s="85"/>
      <c r="C33" s="65"/>
      <c r="D33" s="89" t="s">
        <v>81</v>
      </c>
      <c r="E33" s="90" t="s">
        <v>138</v>
      </c>
      <c r="F33" s="91" t="s">
        <v>77</v>
      </c>
      <c r="G33" s="156"/>
      <c r="I33" s="92" t="e">
        <f>IF(F33=#REF!,1,IF(F33=#REF!,2,IF(F33=$N$20,3,"")))</f>
        <v>#REF!</v>
      </c>
      <c r="O33" s="94">
        <f t="shared" si="1"/>
        <v>5</v>
      </c>
      <c r="P33" s="67">
        <v>2</v>
      </c>
      <c r="Q33" s="66">
        <f t="shared" si="2"/>
        <v>10</v>
      </c>
      <c r="R33" s="65"/>
      <c r="S33" s="65"/>
      <c r="T33" s="65"/>
      <c r="U33" s="100" t="s">
        <v>58</v>
      </c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2:32" ht="43.5" customHeight="1" x14ac:dyDescent="0.2">
      <c r="B34" s="85"/>
      <c r="C34" s="65"/>
      <c r="D34" s="89" t="s">
        <v>95</v>
      </c>
      <c r="E34" s="90" t="s">
        <v>96</v>
      </c>
      <c r="F34" s="91" t="s">
        <v>77</v>
      </c>
      <c r="G34" s="156"/>
      <c r="I34" s="92" t="e">
        <f>IF(F34=#REF!,1,IF(F34=#REF!,2,IF(F34=$N$20,3,"")))</f>
        <v>#REF!</v>
      </c>
      <c r="O34" s="94">
        <f t="shared" si="1"/>
        <v>5</v>
      </c>
      <c r="P34" s="67">
        <v>1</v>
      </c>
      <c r="Q34" s="66">
        <f t="shared" si="2"/>
        <v>5</v>
      </c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2:32" ht="54" customHeight="1" x14ac:dyDescent="0.2">
      <c r="B35" s="85"/>
      <c r="C35" s="65"/>
      <c r="D35" s="89" t="s">
        <v>84</v>
      </c>
      <c r="E35" s="90" t="s">
        <v>97</v>
      </c>
      <c r="F35" s="91" t="s">
        <v>77</v>
      </c>
      <c r="G35" s="156"/>
      <c r="I35" s="92" t="e">
        <f>IF(F35=#REF!,1,IF(F35=#REF!,2,IF(F35=$N$20,3,"")))</f>
        <v>#REF!</v>
      </c>
      <c r="O35" s="94">
        <f t="shared" si="1"/>
        <v>5</v>
      </c>
      <c r="P35" s="67">
        <v>1.5</v>
      </c>
      <c r="Q35" s="66">
        <f t="shared" si="2"/>
        <v>7.5</v>
      </c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ht="34.5" customHeight="1" x14ac:dyDescent="0.2">
      <c r="B36" s="85"/>
      <c r="C36" s="65"/>
      <c r="D36" s="89" t="s">
        <v>86</v>
      </c>
      <c r="E36" s="90" t="s">
        <v>98</v>
      </c>
      <c r="F36" s="91" t="s">
        <v>77</v>
      </c>
      <c r="G36" s="156"/>
      <c r="I36" s="92" t="e">
        <f>IF(F36=#REF!,1,IF(F36=#REF!,2,IF(F36=$N$20,3,"")))</f>
        <v>#REF!</v>
      </c>
      <c r="O36" s="94">
        <f t="shared" si="1"/>
        <v>5</v>
      </c>
      <c r="P36" s="67">
        <v>1.5</v>
      </c>
      <c r="Q36" s="66">
        <f t="shared" si="2"/>
        <v>7.5</v>
      </c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ht="43.5" customHeight="1" x14ac:dyDescent="0.2">
      <c r="B37" s="85"/>
      <c r="C37" s="65"/>
      <c r="D37" s="127" t="s">
        <v>139</v>
      </c>
      <c r="E37" s="90" t="s">
        <v>140</v>
      </c>
      <c r="F37" s="91" t="s">
        <v>77</v>
      </c>
      <c r="G37" s="156"/>
      <c r="I37" s="92" t="e">
        <f>IF(F37=#REF!,1,IF(F37=#REF!,2,IF(F37=$N$20,3,"")))</f>
        <v>#REF!</v>
      </c>
      <c r="O37" s="94">
        <f t="shared" si="1"/>
        <v>5</v>
      </c>
      <c r="P37" s="67">
        <v>1.5</v>
      </c>
      <c r="Q37" s="66">
        <f t="shared" si="2"/>
        <v>7.5</v>
      </c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</row>
    <row r="38" spans="2:32" ht="20.25" customHeight="1" x14ac:dyDescent="0.2">
      <c r="B38" s="85"/>
      <c r="C38" s="65"/>
      <c r="D38" s="95" t="s">
        <v>89</v>
      </c>
      <c r="E38" s="165" t="str">
        <f>IF(F38=0,"", IF(F38&lt;21,"No Sensitivo", IF(F38&lt;50, "Sensitivo", "Critico")))</f>
        <v>Sensitivo</v>
      </c>
      <c r="F38" s="60">
        <f>SUM(Q30:Q35)</f>
        <v>47.5</v>
      </c>
      <c r="G38" s="97"/>
      <c r="O38" s="60"/>
      <c r="P38" s="67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</row>
    <row r="39" spans="2:32" s="84" customFormat="1" ht="23.25" customHeight="1" x14ac:dyDescent="0.25">
      <c r="B39" s="86" t="e">
        <f>IF(OR(I40=1,I46=1,I52=1,I58=1,I64=1,I70=1),1,IF(OR(I40=2,I46=2,I52=2,I58=2,I64=2,I70=2),2,3))</f>
        <v>#REF!</v>
      </c>
      <c r="C39" s="84" t="s">
        <v>99</v>
      </c>
      <c r="D39" s="65"/>
      <c r="E39" s="65" t="s">
        <v>58</v>
      </c>
      <c r="F39" s="65"/>
      <c r="G39" s="65"/>
      <c r="J39" s="84" t="e">
        <f>IF(OR(I40=1,I46=1,I52=1,I58=1,I64=1,I70=1),1,IF(OR(I40=2,I46=2,I52=2,I58=2,I64=2,I70=2),2,3))</f>
        <v>#REF!</v>
      </c>
      <c r="O39" s="66"/>
      <c r="P39" s="67"/>
      <c r="Q39" s="66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</row>
    <row r="40" spans="2:32" ht="57.75" customHeight="1" x14ac:dyDescent="0.25">
      <c r="B40" s="85"/>
      <c r="C40" s="65"/>
      <c r="D40" s="89" t="s">
        <v>90</v>
      </c>
      <c r="E40" s="101" t="s">
        <v>141</v>
      </c>
      <c r="F40" s="102" t="s">
        <v>100</v>
      </c>
      <c r="G40" s="139"/>
      <c r="I40" s="84" t="e">
        <f>IF(OR(I41=1,I42=1,I43=1,I44=1),1,IF(OR(I41=2,I42=2,I43=2,I44=2),2,3))</f>
        <v>#REF!</v>
      </c>
      <c r="J40" s="87"/>
      <c r="O40" s="66"/>
      <c r="P40" s="67"/>
      <c r="Q40" s="66"/>
      <c r="R40" s="65"/>
      <c r="S40" s="100" t="s">
        <v>58</v>
      </c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</row>
    <row r="41" spans="2:32" ht="27.75" customHeight="1" x14ac:dyDescent="0.2">
      <c r="B41" s="85"/>
      <c r="C41" s="65"/>
      <c r="D41" s="103"/>
      <c r="E41" s="90" t="s">
        <v>101</v>
      </c>
      <c r="F41" s="91" t="s">
        <v>76</v>
      </c>
      <c r="G41" s="156"/>
      <c r="I41" s="92" t="e">
        <f>IF(F41=#REF!,1,IF(F41=#REF!,2,IF(F41=$N$20,3,"")))</f>
        <v>#REF!</v>
      </c>
      <c r="J41" s="87"/>
      <c r="O41" s="66"/>
      <c r="Q41" s="66">
        <f>IF(ISBLANK(F41),"", IF(F41="1 - Daño Sustancial",10, IF(F41="2 - Daño Significante",7, 1)))</f>
        <v>10</v>
      </c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</row>
    <row r="42" spans="2:32" ht="19.5" customHeight="1" x14ac:dyDescent="0.2">
      <c r="B42" s="85"/>
      <c r="C42" s="65"/>
      <c r="D42" s="103"/>
      <c r="E42" s="90" t="s">
        <v>102</v>
      </c>
      <c r="F42" s="91" t="s">
        <v>77</v>
      </c>
      <c r="G42" s="156"/>
      <c r="I42" s="92" t="e">
        <f>IF(F42=#REF!,1,IF(F42=#REF!,2,IF(F42=$N$20,3,"")))</f>
        <v>#REF!</v>
      </c>
      <c r="J42" s="87"/>
      <c r="O42" s="66"/>
      <c r="P42" s="105"/>
      <c r="Q42" s="66">
        <f>IF(ISBLANK(F42),"", IF(F42="1 - Daño Sustancial",8, IF(F42="2 - Daño Significante",4, 1)))</f>
        <v>4</v>
      </c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</row>
    <row r="43" spans="2:32" ht="20.25" customHeight="1" x14ac:dyDescent="0.2">
      <c r="B43" s="85"/>
      <c r="C43" s="65"/>
      <c r="D43" s="103"/>
      <c r="E43" s="90" t="s">
        <v>103</v>
      </c>
      <c r="F43" s="91" t="s">
        <v>77</v>
      </c>
      <c r="G43" s="156"/>
      <c r="I43" s="92" t="e">
        <f>IF(F43=#REF!,1,IF(F43=#REF!,2,IF(F43=$N$20,3,"")))</f>
        <v>#REF!</v>
      </c>
      <c r="J43" s="87"/>
      <c r="O43" s="66"/>
      <c r="P43" s="105"/>
      <c r="Q43" s="66">
        <f>IF(ISBLANK(F43),"", IF(F43="1 - Daño Sustancial",4, IF(F43="2 - Daño Significante",2, 1)))</f>
        <v>2</v>
      </c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</row>
    <row r="44" spans="2:32" ht="24.75" customHeight="1" x14ac:dyDescent="0.2">
      <c r="B44" s="85"/>
      <c r="C44" s="65"/>
      <c r="D44" s="103"/>
      <c r="E44" s="90" t="s">
        <v>104</v>
      </c>
      <c r="F44" s="91" t="s">
        <v>77</v>
      </c>
      <c r="G44" s="156"/>
      <c r="I44" s="92" t="e">
        <f>IF(F44=#REF!,1,IF(F44=#REF!,2,IF(F44=$N$20,3,"")))</f>
        <v>#REF!</v>
      </c>
      <c r="J44" s="87"/>
      <c r="O44" s="66"/>
      <c r="P44" s="105"/>
      <c r="Q44" s="66">
        <f>IF(ISBLANK(F44),"", IF(F44="1 - Daño Sustancial",3, IF(F44="2 - Daño Significante",1, 1)))</f>
        <v>1</v>
      </c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</row>
    <row r="45" spans="2:32" ht="22.5" customHeight="1" x14ac:dyDescent="0.2">
      <c r="B45" s="85"/>
      <c r="C45" s="65"/>
      <c r="D45" s="106" t="s">
        <v>105</v>
      </c>
      <c r="E45" s="107"/>
      <c r="F45" s="97">
        <f>SUM(Q41:Q44)</f>
        <v>17</v>
      </c>
      <c r="G45" s="157"/>
      <c r="J45" s="87"/>
      <c r="O45" s="60"/>
      <c r="P45" s="10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</row>
    <row r="46" spans="2:32" ht="57.75" customHeight="1" x14ac:dyDescent="0.25">
      <c r="B46" s="85"/>
      <c r="C46" s="65"/>
      <c r="D46" s="89" t="s">
        <v>142</v>
      </c>
      <c r="E46" s="108" t="s">
        <v>143</v>
      </c>
      <c r="F46" s="102"/>
      <c r="G46" s="158"/>
      <c r="I46" s="84" t="e">
        <f>IF(OR(I47=1,I48=1,I49=1,I50=1),1,IF(OR(I47=2,I48=2,I49=2,I50=2),2,3))</f>
        <v>#REF!</v>
      </c>
      <c r="J46" s="87"/>
      <c r="O46" s="66"/>
      <c r="P46" s="105"/>
      <c r="Q46" s="66" t="s">
        <v>106</v>
      </c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</row>
    <row r="47" spans="2:32" ht="27" customHeight="1" x14ac:dyDescent="0.2">
      <c r="B47" s="85"/>
      <c r="C47" s="65"/>
      <c r="D47" s="109"/>
      <c r="E47" s="90" t="s">
        <v>101</v>
      </c>
      <c r="F47" s="91" t="s">
        <v>76</v>
      </c>
      <c r="G47" s="156"/>
      <c r="I47" s="92" t="e">
        <f>IF(F47=#REF!,1,IF(F47=#REF!,2,IF(F47=$N$20,3,"")))</f>
        <v>#REF!</v>
      </c>
      <c r="J47" s="87"/>
      <c r="O47" s="66"/>
      <c r="P47" s="105"/>
      <c r="Q47" s="66">
        <f>IF(ISBLANK(F47),"", IF(F47="1 - Daño Sustancial",10, IF(F47="2 - Daño Significante",7, 1)))</f>
        <v>10</v>
      </c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</row>
    <row r="48" spans="2:32" ht="28.5" customHeight="1" x14ac:dyDescent="0.2">
      <c r="B48" s="85"/>
      <c r="C48" s="65"/>
      <c r="D48" s="109"/>
      <c r="E48" s="90" t="s">
        <v>102</v>
      </c>
      <c r="F48" s="91" t="s">
        <v>76</v>
      </c>
      <c r="G48" s="156"/>
      <c r="I48" s="92" t="e">
        <f>IF(F48=#REF!,1,IF(F48=#REF!,2,IF(F48=$N$20,3,"")))</f>
        <v>#REF!</v>
      </c>
      <c r="J48" s="87"/>
      <c r="O48" s="66"/>
      <c r="P48" s="105"/>
      <c r="Q48" s="66">
        <f>IF(ISBLANK(F48),"", IF(F48="1 - Daño Sustancial",8, IF(F48="2 - Daño Significante",4, 1)))</f>
        <v>8</v>
      </c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</row>
    <row r="49" spans="2:32" ht="24.75" customHeight="1" x14ac:dyDescent="0.2">
      <c r="B49" s="85"/>
      <c r="C49" s="65"/>
      <c r="D49" s="109"/>
      <c r="E49" s="90" t="s">
        <v>103</v>
      </c>
      <c r="F49" s="91" t="s">
        <v>76</v>
      </c>
      <c r="G49" s="156"/>
      <c r="I49" s="92" t="e">
        <f>IF(F49=#REF!,1,IF(F49=#REF!,2,IF(F49=$N$20,3,"")))</f>
        <v>#REF!</v>
      </c>
      <c r="J49" s="87"/>
      <c r="O49" s="66"/>
      <c r="P49" s="105"/>
      <c r="Q49" s="66">
        <f>IF(ISBLANK(F49),"", IF(F49="1 - Daño Sustancial",4, IF(F49="2 - Daño Significante",2, 1)))</f>
        <v>4</v>
      </c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</row>
    <row r="50" spans="2:32" ht="25.5" customHeight="1" x14ac:dyDescent="0.2">
      <c r="B50" s="85"/>
      <c r="C50" s="65"/>
      <c r="D50" s="109"/>
      <c r="E50" s="90" t="s">
        <v>104</v>
      </c>
      <c r="F50" s="91" t="s">
        <v>76</v>
      </c>
      <c r="G50" s="156"/>
      <c r="I50" s="92" t="e">
        <f>IF(F50=#REF!,1,IF(F50=#REF!,2,IF(F50=$N$20,3,"")))</f>
        <v>#REF!</v>
      </c>
      <c r="J50" s="87"/>
      <c r="O50" s="66"/>
      <c r="P50" s="105"/>
      <c r="Q50" s="66">
        <f>IF(ISBLANK(F50),"", IF(F50="1 - Daño Sustancial",3, IF(F50="2 - Daño Significante",1, 1)))</f>
        <v>3</v>
      </c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</row>
    <row r="51" spans="2:32" ht="24.75" customHeight="1" x14ac:dyDescent="0.2">
      <c r="B51" s="85"/>
      <c r="C51" s="65"/>
      <c r="D51" s="106" t="s">
        <v>105</v>
      </c>
      <c r="E51" s="107"/>
      <c r="F51" s="97">
        <f>SUM(Q47:Q50)*1.5</f>
        <v>37.5</v>
      </c>
      <c r="G51" s="97"/>
      <c r="J51" s="87"/>
      <c r="O51" s="60"/>
      <c r="P51" s="10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</row>
    <row r="52" spans="2:32" ht="57.75" customHeight="1" x14ac:dyDescent="0.25">
      <c r="B52" s="85"/>
      <c r="C52" s="65"/>
      <c r="D52" s="89" t="s">
        <v>144</v>
      </c>
      <c r="E52" s="110" t="s">
        <v>145</v>
      </c>
      <c r="F52" s="102" t="s">
        <v>107</v>
      </c>
      <c r="G52" s="139"/>
      <c r="I52" s="84" t="e">
        <f>IF(OR(I53=1,I54=1,I55=1,I56=1),1,IF(OR(I53=2,I54=2,I55=2,I56=2),2,3))</f>
        <v>#REF!</v>
      </c>
      <c r="J52" s="87"/>
      <c r="O52" s="66"/>
      <c r="P52" s="105"/>
      <c r="Q52" s="66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</row>
    <row r="53" spans="2:32" ht="27.75" customHeight="1" x14ac:dyDescent="0.2">
      <c r="B53" s="85"/>
      <c r="C53" s="65"/>
      <c r="D53" s="109"/>
      <c r="E53" s="90" t="s">
        <v>101</v>
      </c>
      <c r="F53" s="91" t="s">
        <v>76</v>
      </c>
      <c r="G53" s="156"/>
      <c r="I53" s="92" t="e">
        <f>IF(F53=#REF!,1,IF(F53=#REF!,2,IF(F53=$N$20,3,"")))</f>
        <v>#REF!</v>
      </c>
      <c r="J53" s="87"/>
      <c r="O53" s="66"/>
      <c r="P53" s="105"/>
      <c r="Q53" s="66">
        <f>IF(ISBLANK(F53),"", IF(F53="1 - Daño Sustancial",10, IF(F53="2 - Daño Significante",7, 1)))</f>
        <v>10</v>
      </c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</row>
    <row r="54" spans="2:32" ht="27" customHeight="1" x14ac:dyDescent="0.2">
      <c r="B54" s="85"/>
      <c r="C54" s="65"/>
      <c r="D54" s="109"/>
      <c r="E54" s="90" t="s">
        <v>102</v>
      </c>
      <c r="F54" s="91" t="s">
        <v>76</v>
      </c>
      <c r="G54" s="156"/>
      <c r="I54" s="92" t="e">
        <f>IF(F54=#REF!,1,IF(F54=#REF!,2,IF(F54=$N$20,3,"")))</f>
        <v>#REF!</v>
      </c>
      <c r="J54" s="87"/>
      <c r="O54" s="66"/>
      <c r="P54" s="105"/>
      <c r="Q54" s="66">
        <f>IF(ISBLANK(F54),"", IF(F54="1 - Daño Sustancial",8, IF(F54="2 - Daño Significante",4, 1)))</f>
        <v>8</v>
      </c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</row>
    <row r="55" spans="2:32" ht="26.25" customHeight="1" x14ac:dyDescent="0.2">
      <c r="B55" s="85"/>
      <c r="C55" s="65"/>
      <c r="D55" s="109"/>
      <c r="E55" s="90" t="s">
        <v>103</v>
      </c>
      <c r="F55" s="91" t="s">
        <v>76</v>
      </c>
      <c r="G55" s="156"/>
      <c r="I55" s="92" t="e">
        <f>IF(F55=#REF!,1,IF(F55=#REF!,2,IF(F55=$N$20,3,"")))</f>
        <v>#REF!</v>
      </c>
      <c r="J55" s="87"/>
      <c r="O55" s="66"/>
      <c r="P55" s="105"/>
      <c r="Q55" s="66">
        <f>IF(ISBLANK(F55),"", IF(F55="1 - Daño Sustancial",4, IF(F55="2 - Daño Significante",2, 1)))</f>
        <v>4</v>
      </c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</row>
    <row r="56" spans="2:32" ht="23.25" customHeight="1" x14ac:dyDescent="0.2">
      <c r="B56" s="85"/>
      <c r="C56" s="65"/>
      <c r="D56" s="109"/>
      <c r="E56" s="90" t="s">
        <v>104</v>
      </c>
      <c r="F56" s="91" t="s">
        <v>76</v>
      </c>
      <c r="G56" s="156"/>
      <c r="I56" s="92" t="e">
        <f>IF(F56=#REF!,1,IF(F56=#REF!,2,IF(F56=$N$20,3,"")))</f>
        <v>#REF!</v>
      </c>
      <c r="J56" s="87"/>
      <c r="O56" s="66"/>
      <c r="P56" s="105"/>
      <c r="Q56" s="66">
        <f>IF(ISBLANK(F56),"", IF(F56="1 - Daño Sustancial",3, IF(F56="2 - Daño Significante",1, 1)))</f>
        <v>3</v>
      </c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</row>
    <row r="57" spans="2:32" ht="39" customHeight="1" x14ac:dyDescent="0.2">
      <c r="B57" s="85"/>
      <c r="C57" s="65"/>
      <c r="D57" s="106" t="s">
        <v>105</v>
      </c>
      <c r="E57" s="107"/>
      <c r="F57" s="97">
        <f>SUM(Q53:Q56)*2</f>
        <v>50</v>
      </c>
      <c r="G57" s="97"/>
      <c r="J57" s="87"/>
      <c r="O57" s="60"/>
      <c r="P57" s="10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</row>
    <row r="58" spans="2:32" ht="48.75" customHeight="1" x14ac:dyDescent="0.25">
      <c r="B58" s="85"/>
      <c r="C58" s="65"/>
      <c r="D58" s="89" t="s">
        <v>82</v>
      </c>
      <c r="E58" s="110" t="s">
        <v>108</v>
      </c>
      <c r="F58" s="102" t="s">
        <v>100</v>
      </c>
      <c r="G58" s="139"/>
      <c r="I58" s="84" t="e">
        <f>IF(OR(I59=1,I60=1,I61=1,I62=1),1,IF(OR(I59=2,I60=2,I61=2,I62=2),2,3))</f>
        <v>#REF!</v>
      </c>
      <c r="J58" s="87"/>
      <c r="O58" s="66"/>
      <c r="P58" s="105"/>
      <c r="Q58" s="66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</row>
    <row r="59" spans="2:32" ht="31.5" customHeight="1" x14ac:dyDescent="0.2">
      <c r="B59" s="85"/>
      <c r="C59" s="65"/>
      <c r="D59" s="109"/>
      <c r="E59" s="90" t="s">
        <v>101</v>
      </c>
      <c r="F59" s="91" t="s">
        <v>76</v>
      </c>
      <c r="G59" s="156"/>
      <c r="I59" s="92" t="e">
        <f>IF(F59=#REF!,1,IF(F59=#REF!,2,IF(F59=$N$20,3,"")))</f>
        <v>#REF!</v>
      </c>
      <c r="J59" s="87"/>
      <c r="O59" s="66"/>
      <c r="P59" s="105"/>
      <c r="Q59" s="66">
        <f>IF(ISBLANK(F59),"", IF(F59="1 - Daño Sustancial",10, IF(F59="2 - Daño Significante",7, 1)))</f>
        <v>10</v>
      </c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</row>
    <row r="60" spans="2:32" ht="24" customHeight="1" x14ac:dyDescent="0.2">
      <c r="B60" s="85"/>
      <c r="C60" s="65"/>
      <c r="D60" s="109"/>
      <c r="E60" s="90" t="s">
        <v>102</v>
      </c>
      <c r="F60" s="91" t="s">
        <v>76</v>
      </c>
      <c r="G60" s="156"/>
      <c r="I60" s="92" t="e">
        <f>IF(F60=#REF!,1,IF(F60=#REF!,2,IF(F60=$N$20,3,"")))</f>
        <v>#REF!</v>
      </c>
      <c r="J60" s="87"/>
      <c r="O60" s="66"/>
      <c r="P60" s="105"/>
      <c r="Q60" s="66">
        <f>IF(ISBLANK(F60),"", IF(F60="1 - Daño Sustancial",8, IF(F60="2 - Daño Significante",4, 1)))</f>
        <v>8</v>
      </c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</row>
    <row r="61" spans="2:32" ht="22.5" customHeight="1" x14ac:dyDescent="0.2">
      <c r="B61" s="85"/>
      <c r="C61" s="65"/>
      <c r="D61" s="109"/>
      <c r="E61" s="90" t="s">
        <v>103</v>
      </c>
      <c r="F61" s="91" t="s">
        <v>76</v>
      </c>
      <c r="G61" s="156"/>
      <c r="I61" s="92" t="e">
        <f>IF(F61=#REF!,1,IF(F61=#REF!,2,IF(F61=$N$20,3,"")))</f>
        <v>#REF!</v>
      </c>
      <c r="J61" s="87"/>
      <c r="O61" s="66"/>
      <c r="P61" s="105"/>
      <c r="Q61" s="66">
        <f>IF(ISBLANK(F61),"", IF(F61="1 - Daño Sustancial",4, IF(F61="2 - Daño Significante",2, 1)))</f>
        <v>4</v>
      </c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</row>
    <row r="62" spans="2:32" ht="23.25" customHeight="1" x14ac:dyDescent="0.2">
      <c r="B62" s="85"/>
      <c r="C62" s="65"/>
      <c r="D62" s="109"/>
      <c r="E62" s="90" t="s">
        <v>104</v>
      </c>
      <c r="F62" s="91" t="s">
        <v>76</v>
      </c>
      <c r="G62" s="156"/>
      <c r="I62" s="92" t="e">
        <f>IF(F62=#REF!,1,IF(F62=#REF!,2,IF(F62=$N$20,3,"")))</f>
        <v>#REF!</v>
      </c>
      <c r="J62" s="87"/>
      <c r="O62" s="66"/>
      <c r="P62" s="105"/>
      <c r="Q62" s="66">
        <f>IF(ISBLANK(F62),"", IF(F62="1 - Daño Sustancial",3, IF(F62="2 - Daño Significante",1, 1)))</f>
        <v>3</v>
      </c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</row>
    <row r="63" spans="2:32" ht="57.75" customHeight="1" x14ac:dyDescent="0.2">
      <c r="B63" s="85"/>
      <c r="C63" s="65"/>
      <c r="D63" s="106" t="s">
        <v>105</v>
      </c>
      <c r="E63" s="107"/>
      <c r="F63" s="97">
        <f>SUM(Q59:Q62)</f>
        <v>25</v>
      </c>
      <c r="G63" s="97"/>
      <c r="J63" s="87"/>
      <c r="O63" s="60"/>
      <c r="P63" s="10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</row>
    <row r="64" spans="2:32" ht="57.75" customHeight="1" x14ac:dyDescent="0.25">
      <c r="B64" s="85"/>
      <c r="C64" s="65"/>
      <c r="D64" s="89" t="s">
        <v>84</v>
      </c>
      <c r="E64" s="110" t="s">
        <v>109</v>
      </c>
      <c r="F64" s="102" t="s">
        <v>110</v>
      </c>
      <c r="G64" s="139"/>
      <c r="I64" s="84"/>
      <c r="J64" s="87"/>
      <c r="O64" s="66"/>
      <c r="P64" s="105"/>
      <c r="Q64" s="66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</row>
    <row r="65" spans="2:32" ht="25.5" customHeight="1" x14ac:dyDescent="0.2">
      <c r="B65" s="85"/>
      <c r="C65" s="65"/>
      <c r="D65" s="109"/>
      <c r="E65" s="90" t="s">
        <v>101</v>
      </c>
      <c r="F65" s="91" t="s">
        <v>76</v>
      </c>
      <c r="G65" s="156"/>
      <c r="I65" s="92" t="e">
        <f>IF(F65=#REF!,1,IF(F65=#REF!,2,IF(F65=$N$20,3,"")))</f>
        <v>#REF!</v>
      </c>
      <c r="J65" s="87"/>
      <c r="O65" s="66"/>
      <c r="P65" s="105"/>
      <c r="Q65" s="66">
        <f>IF(ISBLANK(F65),"", IF(F65="1 - Daño Sustancial",10, IF(F65="2 - Daño Significante",7, 1)))</f>
        <v>10</v>
      </c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</row>
    <row r="66" spans="2:32" ht="21.75" customHeight="1" x14ac:dyDescent="0.2">
      <c r="B66" s="85"/>
      <c r="C66" s="65"/>
      <c r="D66" s="109"/>
      <c r="E66" s="90" t="s">
        <v>102</v>
      </c>
      <c r="F66" s="91" t="s">
        <v>76</v>
      </c>
      <c r="G66" s="156"/>
      <c r="I66" s="92" t="e">
        <f>IF(F66=#REF!,1,IF(F66=#REF!,2,IF(F66=$N$20,3,"")))</f>
        <v>#REF!</v>
      </c>
      <c r="J66" s="87"/>
      <c r="O66" s="66"/>
      <c r="P66" s="105"/>
      <c r="Q66" s="66">
        <f>IF(ISBLANK(F66),"", IF(F66="1 - Daño Sustancial",8, IF(F66="2 - Daño Significante",4, 1)))</f>
        <v>8</v>
      </c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</row>
    <row r="67" spans="2:32" ht="35.25" customHeight="1" x14ac:dyDescent="0.2">
      <c r="B67" s="85"/>
      <c r="C67" s="65"/>
      <c r="D67" s="109"/>
      <c r="E67" s="90" t="s">
        <v>103</v>
      </c>
      <c r="F67" s="91" t="s">
        <v>76</v>
      </c>
      <c r="G67" s="156"/>
      <c r="I67" s="92" t="e">
        <f>IF(F67=#REF!,1,IF(F67=#REF!,2,IF(F67=$N$20,3,"")))</f>
        <v>#REF!</v>
      </c>
      <c r="J67" s="87"/>
      <c r="O67" s="66"/>
      <c r="P67" s="105"/>
      <c r="Q67" s="66">
        <f>IF(ISBLANK(F67),"", IF(F67="1 - Daño Sustancial",4, IF(F67="2 - Daño Significante",2, 1)))</f>
        <v>4</v>
      </c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</row>
    <row r="68" spans="2:32" ht="25.5" customHeight="1" x14ac:dyDescent="0.2">
      <c r="B68" s="85"/>
      <c r="C68" s="65"/>
      <c r="D68" s="109"/>
      <c r="E68" s="90" t="s">
        <v>104</v>
      </c>
      <c r="F68" s="91" t="s">
        <v>76</v>
      </c>
      <c r="G68" s="156"/>
      <c r="I68" s="92" t="e">
        <f>IF(F68=#REF!,1,IF(F68=#REF!,2,IF(F68=$N$20,3,"")))</f>
        <v>#REF!</v>
      </c>
      <c r="J68" s="87"/>
      <c r="O68" s="66"/>
      <c r="P68" s="105"/>
      <c r="Q68" s="66">
        <f>IF(ISBLANK(F68),"", IF(F68="1 - Daño Sustancial",3, IF(F68="2 - Daño Significante",1, 1)))</f>
        <v>3</v>
      </c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</row>
    <row r="69" spans="2:32" ht="57.75" customHeight="1" x14ac:dyDescent="0.2">
      <c r="B69" s="85"/>
      <c r="C69" s="65"/>
      <c r="D69" s="106" t="s">
        <v>105</v>
      </c>
      <c r="E69" s="107"/>
      <c r="F69" s="97">
        <f>SUM(Q65:Q68)*1.5</f>
        <v>37.5</v>
      </c>
      <c r="G69" s="157"/>
      <c r="J69" s="87"/>
      <c r="O69" s="60"/>
      <c r="P69" s="10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</row>
    <row r="70" spans="2:32" ht="57.75" customHeight="1" x14ac:dyDescent="0.25">
      <c r="B70" s="85"/>
      <c r="C70" s="65"/>
      <c r="D70" s="89" t="s">
        <v>87</v>
      </c>
      <c r="E70" s="110" t="s">
        <v>111</v>
      </c>
      <c r="F70" s="102" t="s">
        <v>107</v>
      </c>
      <c r="G70" s="158"/>
      <c r="I70" s="84"/>
      <c r="J70" s="87"/>
      <c r="O70" s="66"/>
      <c r="P70" s="105"/>
      <c r="Q70" s="66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</row>
    <row r="71" spans="2:32" ht="33" customHeight="1" x14ac:dyDescent="0.2">
      <c r="B71" s="85"/>
      <c r="C71" s="65"/>
      <c r="D71" s="109"/>
      <c r="E71" s="90" t="s">
        <v>101</v>
      </c>
      <c r="F71" s="91" t="s">
        <v>76</v>
      </c>
      <c r="G71" s="156"/>
      <c r="I71" s="92" t="e">
        <f>IF(F71=#REF!,1,IF(F71=#REF!,2,IF(F71=$N$20,3,"")))</f>
        <v>#REF!</v>
      </c>
      <c r="J71" s="87"/>
      <c r="O71" s="66"/>
      <c r="P71" s="105"/>
      <c r="Q71" s="66">
        <f>IF(ISBLANK(F71),"", IF(F71="1 - Daño Sustancial",10, IF(F71="2 - Daño Significante",7, 1)))</f>
        <v>10</v>
      </c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</row>
    <row r="72" spans="2:32" ht="21.75" customHeight="1" x14ac:dyDescent="0.2">
      <c r="B72" s="85"/>
      <c r="C72" s="65"/>
      <c r="D72" s="109"/>
      <c r="E72" s="90" t="s">
        <v>102</v>
      </c>
      <c r="F72" s="91" t="s">
        <v>76</v>
      </c>
      <c r="G72" s="156"/>
      <c r="I72" s="92" t="e">
        <f>IF(F72=#REF!,1,IF(F72=#REF!,2,IF(F72=$N$20,3,"")))</f>
        <v>#REF!</v>
      </c>
      <c r="J72" s="87"/>
      <c r="O72" s="66"/>
      <c r="P72" s="105"/>
      <c r="Q72" s="66">
        <f>IF(ISBLANK(F72),"", IF(F72="1 - Daño Sustancial",8, IF(F72="2 - Daño Significante",4, 1)))</f>
        <v>8</v>
      </c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</row>
    <row r="73" spans="2:32" ht="37.5" customHeight="1" x14ac:dyDescent="0.2">
      <c r="B73" s="85"/>
      <c r="C73" s="65"/>
      <c r="D73" s="109"/>
      <c r="E73" s="90" t="s">
        <v>103</v>
      </c>
      <c r="F73" s="91" t="s">
        <v>76</v>
      </c>
      <c r="G73" s="156"/>
      <c r="I73" s="92" t="e">
        <f>IF(F73=#REF!,1,IF(F73=#REF!,2,IF(F73=$N$20,3,"")))</f>
        <v>#REF!</v>
      </c>
      <c r="J73" s="87"/>
      <c r="O73" s="66"/>
      <c r="P73" s="105"/>
      <c r="Q73" s="66">
        <f>IF(ISBLANK(F73),"", IF(F73="1 - Daño Sustancial",4, IF(F73="2 - Daño Significante",2, 1)))</f>
        <v>4</v>
      </c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</row>
    <row r="74" spans="2:32" ht="41.25" customHeight="1" x14ac:dyDescent="0.2">
      <c r="B74" s="85"/>
      <c r="C74" s="65"/>
      <c r="D74" s="109"/>
      <c r="E74" s="90" t="s">
        <v>104</v>
      </c>
      <c r="F74" s="91" t="s">
        <v>76</v>
      </c>
      <c r="G74" s="156"/>
      <c r="I74" s="92" t="e">
        <f>IF(F74=#REF!,1,IF(F74=#REF!,2,IF(F74=$N$20,3,"")))</f>
        <v>#REF!</v>
      </c>
      <c r="J74" s="87"/>
      <c r="O74" s="66"/>
      <c r="P74" s="105"/>
      <c r="Q74" s="66">
        <f>IF(ISBLANK(F74),"", IF(F74="1 - Daño Sustancial",3, IF(F74="2 - Daño Significante",1, 1)))</f>
        <v>3</v>
      </c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</row>
    <row r="75" spans="2:32" ht="57.75" customHeight="1" x14ac:dyDescent="0.2">
      <c r="B75" s="85"/>
      <c r="C75" s="65"/>
      <c r="D75" s="106" t="s">
        <v>105</v>
      </c>
      <c r="E75" s="107"/>
      <c r="F75" s="97">
        <f>SUM(Q71:Q74)*1.5</f>
        <v>37.5</v>
      </c>
      <c r="G75" s="97"/>
      <c r="J75" s="87"/>
      <c r="O75" s="60"/>
      <c r="P75" s="10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</row>
    <row r="76" spans="2:32" ht="57.75" customHeight="1" x14ac:dyDescent="0.25">
      <c r="B76" s="85"/>
      <c r="C76" s="65"/>
      <c r="D76" s="89" t="s">
        <v>112</v>
      </c>
      <c r="E76" s="110" t="s">
        <v>113</v>
      </c>
      <c r="F76" s="102" t="s">
        <v>100</v>
      </c>
      <c r="G76" s="139"/>
      <c r="I76" s="84"/>
      <c r="J76" s="87"/>
      <c r="O76" s="66"/>
      <c r="P76" s="105"/>
      <c r="Q76" s="66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</row>
    <row r="77" spans="2:32" ht="33" customHeight="1" x14ac:dyDescent="0.2">
      <c r="B77" s="85"/>
      <c r="C77" s="65"/>
      <c r="D77" s="109"/>
      <c r="E77" s="90" t="s">
        <v>101</v>
      </c>
      <c r="F77" s="91" t="s">
        <v>76</v>
      </c>
      <c r="G77" s="156"/>
      <c r="I77" s="92" t="e">
        <f>IF(F77=#REF!,1,IF(F77=#REF!,2,IF(F77=$N$20,3,"")))</f>
        <v>#REF!</v>
      </c>
      <c r="J77" s="87"/>
      <c r="O77" s="66"/>
      <c r="P77" s="105"/>
      <c r="Q77" s="66">
        <f>IF(ISBLANK(F77),"", IF(F77="1 - Daño Sustancial",10, IF(F77="2 - Daño Significante",7, 1)))</f>
        <v>10</v>
      </c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</row>
    <row r="78" spans="2:32" ht="27.75" customHeight="1" x14ac:dyDescent="0.2">
      <c r="B78" s="85"/>
      <c r="C78" s="65"/>
      <c r="D78" s="109"/>
      <c r="E78" s="90" t="s">
        <v>102</v>
      </c>
      <c r="F78" s="91" t="s">
        <v>76</v>
      </c>
      <c r="G78" s="156"/>
      <c r="I78" s="92" t="e">
        <f>IF(F78=#REF!,1,IF(F78=#REF!,2,IF(F78=$N$20,3,"")))</f>
        <v>#REF!</v>
      </c>
      <c r="J78" s="87"/>
      <c r="O78" s="66"/>
      <c r="P78" s="105"/>
      <c r="Q78" s="66">
        <f>IF(ISBLANK(F78),"", IF(F78="1 - Daño Sustancial",8, IF(F78="2 - Daño Significante",4, 1)))</f>
        <v>8</v>
      </c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</row>
    <row r="79" spans="2:32" ht="25.5" customHeight="1" x14ac:dyDescent="0.2">
      <c r="B79" s="85"/>
      <c r="C79" s="65"/>
      <c r="D79" s="109"/>
      <c r="E79" s="90" t="s">
        <v>103</v>
      </c>
      <c r="F79" s="91" t="s">
        <v>76</v>
      </c>
      <c r="G79" s="156"/>
      <c r="I79" s="92" t="e">
        <f>IF(F79=#REF!,1,IF(F79=#REF!,2,IF(F79=$N$20,3,"")))</f>
        <v>#REF!</v>
      </c>
      <c r="J79" s="87"/>
      <c r="O79" s="66"/>
      <c r="P79" s="105"/>
      <c r="Q79" s="66">
        <f>IF(ISBLANK(F79),"", IF(F79="1 - Daño Sustancial",4, IF(F79="2 - Daño Significante",2, 1)))</f>
        <v>4</v>
      </c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</row>
    <row r="80" spans="2:32" ht="24" customHeight="1" x14ac:dyDescent="0.2">
      <c r="B80" s="85"/>
      <c r="C80" s="65"/>
      <c r="D80" s="109"/>
      <c r="E80" s="90" t="s">
        <v>104</v>
      </c>
      <c r="F80" s="91" t="s">
        <v>76</v>
      </c>
      <c r="G80" s="156"/>
      <c r="I80" s="92" t="e">
        <f>IF(F80=#REF!,1,IF(F80=#REF!,2,IF(F80=$N$20,3,"")))</f>
        <v>#REF!</v>
      </c>
      <c r="J80" s="87"/>
      <c r="O80" s="66"/>
      <c r="P80" s="105"/>
      <c r="Q80" s="66">
        <f>IF(ISBLANK(F80),"", IF(F80="1 - Daño Sustancial",3, IF(F80="2 - Daño Significante",1, 1)))</f>
        <v>3</v>
      </c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</row>
    <row r="81" spans="2:32" ht="57.75" customHeight="1" x14ac:dyDescent="0.2">
      <c r="B81" s="65"/>
      <c r="C81" s="65"/>
      <c r="D81" s="106" t="s">
        <v>105</v>
      </c>
      <c r="E81" s="111"/>
      <c r="F81" s="112">
        <f>SUM(Q71:Q74)</f>
        <v>25</v>
      </c>
      <c r="G81" s="112"/>
      <c r="I81" s="113"/>
      <c r="J81" s="114"/>
      <c r="K81" s="114"/>
      <c r="L81" s="114"/>
      <c r="M81" s="114"/>
      <c r="N81" s="114"/>
      <c r="O81" s="115"/>
      <c r="P81" s="116"/>
      <c r="Q81" s="117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</row>
    <row r="82" spans="2:32" ht="15.75" customHeight="1" x14ac:dyDescent="0.2">
      <c r="B82" s="65"/>
      <c r="C82" s="65"/>
      <c r="D82" s="118" t="s">
        <v>89</v>
      </c>
      <c r="E82" s="96" t="str">
        <f>IF(F82=0,"", IF(F82=0,"", IF(F82&lt;51,"No Sensitivo", IF(F82&lt;95, "Sensitivo", "Critico"))))</f>
        <v>Critico</v>
      </c>
      <c r="F82" s="112">
        <f>SUM(F81+F69+F63+F57+F51+F45)</f>
        <v>192</v>
      </c>
      <c r="G82" s="112"/>
      <c r="I82" s="113"/>
      <c r="J82" s="114"/>
      <c r="K82" s="114"/>
      <c r="L82" s="114"/>
      <c r="M82" s="114"/>
      <c r="N82" s="114"/>
      <c r="O82" s="119"/>
      <c r="P82" s="116"/>
      <c r="Q82" s="117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</row>
    <row r="83" spans="2:32" ht="18.75" customHeight="1" x14ac:dyDescent="0.2">
      <c r="B83" s="65"/>
      <c r="C83" s="65"/>
      <c r="D83" s="120"/>
      <c r="E83" s="118"/>
      <c r="F83" s="118"/>
      <c r="G83" s="118"/>
      <c r="H83" s="120"/>
      <c r="I83" s="113"/>
      <c r="J83" s="114"/>
      <c r="K83" s="114"/>
      <c r="L83" s="114"/>
      <c r="M83" s="114"/>
      <c r="N83" s="114"/>
      <c r="O83" s="115"/>
      <c r="P83" s="116"/>
      <c r="Q83" s="11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</row>
    <row r="84" spans="2:32" ht="57.75" customHeight="1" x14ac:dyDescent="0.2">
      <c r="B84" s="65"/>
      <c r="C84" s="65"/>
      <c r="D84" s="65"/>
      <c r="E84" s="65"/>
      <c r="F84" s="65"/>
      <c r="G84" s="65"/>
      <c r="H84" s="65"/>
      <c r="J84" s="87"/>
      <c r="O84" s="66"/>
      <c r="P84" s="67"/>
      <c r="Q84" s="66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</row>
    <row r="85" spans="2:32" ht="57.75" customHeight="1" x14ac:dyDescent="0.2">
      <c r="B85" s="65"/>
      <c r="C85" s="65"/>
      <c r="D85" s="65"/>
      <c r="E85" s="65"/>
      <c r="F85" s="65"/>
      <c r="G85" s="65"/>
      <c r="H85" s="65"/>
      <c r="O85" s="66"/>
      <c r="P85" s="67"/>
      <c r="Q85" s="66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</row>
    <row r="86" spans="2:32" ht="57.75" customHeight="1" x14ac:dyDescent="0.2">
      <c r="B86" s="65"/>
      <c r="C86" s="65"/>
      <c r="D86" s="65"/>
      <c r="E86" s="65"/>
      <c r="F86" s="65"/>
      <c r="G86" s="65"/>
      <c r="H86" s="65"/>
      <c r="O86" s="66"/>
      <c r="P86" s="67"/>
      <c r="Q86" s="66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</row>
    <row r="87" spans="2:32" ht="57.75" customHeight="1" x14ac:dyDescent="0.2">
      <c r="B87" s="65"/>
      <c r="C87" s="65"/>
      <c r="D87" s="65"/>
      <c r="E87" s="65"/>
      <c r="F87" s="65"/>
      <c r="G87" s="65"/>
      <c r="H87" s="65"/>
      <c r="O87" s="66"/>
      <c r="P87" s="67"/>
      <c r="Q87" s="66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</row>
    <row r="88" spans="2:32" ht="57.75" customHeight="1" x14ac:dyDescent="0.2">
      <c r="B88" s="65"/>
      <c r="C88" s="65"/>
      <c r="D88" s="65"/>
      <c r="E88" s="65"/>
      <c r="F88" s="65"/>
      <c r="G88" s="65"/>
      <c r="H88" s="65"/>
      <c r="O88" s="66"/>
      <c r="P88" s="67"/>
      <c r="Q88" s="66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</row>
    <row r="89" spans="2:32" ht="57.75" customHeight="1" x14ac:dyDescent="0.2">
      <c r="B89" s="65"/>
      <c r="C89" s="65"/>
      <c r="D89" s="65"/>
      <c r="E89" s="65"/>
      <c r="F89" s="65"/>
      <c r="G89" s="65"/>
      <c r="H89" s="65"/>
      <c r="O89" s="66"/>
      <c r="P89" s="67"/>
      <c r="Q89" s="66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</row>
    <row r="90" spans="2:32" ht="57.75" customHeight="1" x14ac:dyDescent="0.2">
      <c r="B90" s="65"/>
      <c r="C90" s="65"/>
      <c r="D90" s="65"/>
      <c r="E90" s="65"/>
      <c r="F90" s="65"/>
      <c r="G90" s="65"/>
      <c r="H90" s="65"/>
      <c r="O90" s="66"/>
      <c r="P90" s="67"/>
      <c r="Q90" s="66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</row>
    <row r="91" spans="2:32" ht="57.75" customHeight="1" x14ac:dyDescent="0.2">
      <c r="B91" s="65"/>
      <c r="C91" s="65"/>
      <c r="D91" s="65"/>
      <c r="E91" s="65"/>
      <c r="F91" s="65"/>
      <c r="G91" s="65"/>
      <c r="H91" s="65"/>
      <c r="O91" s="66"/>
      <c r="P91" s="67"/>
      <c r="Q91" s="66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</row>
    <row r="92" spans="2:32" ht="57.75" customHeight="1" x14ac:dyDescent="0.2">
      <c r="B92" s="65"/>
      <c r="C92" s="65"/>
      <c r="D92" s="65"/>
      <c r="E92" s="65"/>
      <c r="F92" s="65"/>
      <c r="G92" s="65"/>
      <c r="H92" s="65"/>
      <c r="O92" s="66"/>
      <c r="P92" s="67"/>
      <c r="Q92" s="66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</row>
    <row r="93" spans="2:32" ht="57.75" customHeight="1" x14ac:dyDescent="0.2">
      <c r="B93" s="65"/>
      <c r="C93" s="65"/>
      <c r="D93" s="65"/>
      <c r="E93" s="65"/>
      <c r="F93" s="65"/>
      <c r="G93" s="65"/>
      <c r="H93" s="65"/>
      <c r="O93" s="66"/>
      <c r="P93" s="67"/>
      <c r="Q93" s="66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</row>
    <row r="94" spans="2:32" ht="57.75" customHeight="1" x14ac:dyDescent="0.2">
      <c r="B94" s="65"/>
      <c r="C94" s="65"/>
      <c r="D94" s="65"/>
      <c r="E94" s="65"/>
      <c r="F94" s="65"/>
      <c r="G94" s="65"/>
      <c r="H94" s="65"/>
      <c r="O94" s="66"/>
      <c r="P94" s="67"/>
      <c r="Q94" s="66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</row>
    <row r="95" spans="2:32" ht="57.75" customHeight="1" x14ac:dyDescent="0.2">
      <c r="B95" s="65"/>
      <c r="C95" s="65"/>
      <c r="D95" s="65"/>
      <c r="E95" s="65"/>
      <c r="F95" s="65"/>
      <c r="G95" s="65"/>
      <c r="H95" s="65"/>
      <c r="O95" s="66"/>
      <c r="P95" s="67"/>
      <c r="Q95" s="66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</row>
    <row r="96" spans="2:32" ht="57.75" customHeight="1" x14ac:dyDescent="0.2">
      <c r="B96" s="65"/>
      <c r="C96" s="65"/>
      <c r="D96" s="65"/>
      <c r="E96" s="65"/>
      <c r="F96" s="65"/>
      <c r="G96" s="65"/>
      <c r="H96" s="65"/>
      <c r="O96" s="66"/>
      <c r="P96" s="67"/>
      <c r="Q96" s="66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</row>
    <row r="97" spans="2:32" ht="57.75" customHeight="1" x14ac:dyDescent="0.2">
      <c r="B97" s="65"/>
      <c r="C97" s="65"/>
      <c r="D97" s="65"/>
      <c r="E97" s="65"/>
      <c r="F97" s="65"/>
      <c r="G97" s="65"/>
      <c r="H97" s="65"/>
      <c r="O97" s="66"/>
      <c r="P97" s="67"/>
      <c r="Q97" s="66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</row>
    <row r="98" spans="2:32" ht="57.75" customHeight="1" x14ac:dyDescent="0.2">
      <c r="B98" s="65"/>
      <c r="C98" s="65"/>
      <c r="D98" s="65"/>
      <c r="E98" s="65"/>
      <c r="F98" s="65"/>
      <c r="G98" s="65"/>
      <c r="H98" s="65"/>
      <c r="O98" s="66"/>
      <c r="P98" s="67"/>
      <c r="Q98" s="66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</row>
    <row r="99" spans="2:32" ht="57.75" customHeight="1" x14ac:dyDescent="0.2">
      <c r="B99" s="65"/>
      <c r="C99" s="65"/>
      <c r="D99" s="65"/>
      <c r="E99" s="65"/>
      <c r="F99" s="65"/>
      <c r="G99" s="65"/>
      <c r="H99" s="65"/>
      <c r="O99" s="66"/>
      <c r="P99" s="67"/>
      <c r="Q99" s="66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</row>
    <row r="100" spans="2:32" ht="57.75" customHeight="1" x14ac:dyDescent="0.2">
      <c r="B100" s="65"/>
      <c r="C100" s="65"/>
      <c r="D100" s="65"/>
      <c r="E100" s="65"/>
      <c r="F100" s="65"/>
      <c r="G100" s="65"/>
      <c r="H100" s="65"/>
      <c r="O100" s="66"/>
      <c r="P100" s="67"/>
      <c r="Q100" s="66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</row>
    <row r="101" spans="2:32" ht="57.75" customHeight="1" x14ac:dyDescent="0.2">
      <c r="B101" s="65"/>
      <c r="C101" s="65"/>
      <c r="D101" s="65"/>
      <c r="E101" s="65"/>
      <c r="F101" s="65"/>
      <c r="G101" s="65"/>
      <c r="H101" s="65"/>
      <c r="O101" s="66"/>
      <c r="P101" s="67"/>
      <c r="Q101" s="66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</row>
    <row r="102" spans="2:32" ht="57.75" customHeight="1" x14ac:dyDescent="0.2">
      <c r="B102" s="65"/>
      <c r="C102" s="65"/>
      <c r="D102" s="65"/>
      <c r="E102" s="65"/>
      <c r="F102" s="65"/>
      <c r="G102" s="65"/>
      <c r="H102" s="65"/>
      <c r="O102" s="66"/>
      <c r="P102" s="67"/>
      <c r="Q102" s="66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</row>
    <row r="103" spans="2:32" ht="57.75" customHeight="1" x14ac:dyDescent="0.2">
      <c r="B103" s="65"/>
      <c r="C103" s="65"/>
      <c r="D103" s="65"/>
      <c r="E103" s="65"/>
      <c r="F103" s="65"/>
      <c r="G103" s="65"/>
      <c r="H103" s="65"/>
      <c r="O103" s="66"/>
      <c r="P103" s="67"/>
      <c r="Q103" s="66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</row>
    <row r="104" spans="2:32" ht="57.75" customHeight="1" x14ac:dyDescent="0.2">
      <c r="B104" s="65"/>
      <c r="C104" s="65"/>
      <c r="D104" s="65"/>
      <c r="E104" s="65"/>
      <c r="F104" s="65"/>
      <c r="G104" s="65"/>
      <c r="H104" s="65"/>
      <c r="O104" s="66"/>
      <c r="P104" s="67"/>
      <c r="Q104" s="66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</row>
    <row r="105" spans="2:32" ht="57.75" customHeight="1" x14ac:dyDescent="0.2">
      <c r="B105" s="65"/>
      <c r="C105" s="65"/>
      <c r="D105" s="65"/>
      <c r="E105" s="65"/>
      <c r="F105" s="65"/>
      <c r="G105" s="65"/>
      <c r="H105" s="65"/>
      <c r="O105" s="66"/>
      <c r="P105" s="67"/>
      <c r="Q105" s="66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</row>
    <row r="106" spans="2:32" ht="57.75" customHeight="1" x14ac:dyDescent="0.2">
      <c r="B106" s="65"/>
      <c r="C106" s="65"/>
      <c r="D106" s="65"/>
      <c r="E106" s="65"/>
      <c r="F106" s="65"/>
      <c r="G106" s="65"/>
      <c r="H106" s="65"/>
      <c r="O106" s="66"/>
      <c r="P106" s="67"/>
      <c r="Q106" s="66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</row>
    <row r="107" spans="2:32" ht="57.75" customHeight="1" x14ac:dyDescent="0.2">
      <c r="B107" s="65"/>
      <c r="C107" s="65"/>
      <c r="D107" s="65"/>
      <c r="E107" s="65"/>
      <c r="F107" s="65"/>
      <c r="G107" s="65"/>
      <c r="H107" s="65"/>
      <c r="O107" s="66"/>
      <c r="P107" s="67"/>
      <c r="Q107" s="66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</row>
    <row r="108" spans="2:32" ht="57.75" customHeight="1" x14ac:dyDescent="0.2">
      <c r="B108" s="65"/>
      <c r="C108" s="65"/>
      <c r="D108" s="65"/>
      <c r="E108" s="65"/>
      <c r="F108" s="65"/>
      <c r="G108" s="65"/>
      <c r="H108" s="65"/>
      <c r="O108" s="66"/>
      <c r="P108" s="67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</row>
    <row r="109" spans="2:32" ht="57.75" customHeight="1" x14ac:dyDescent="0.2">
      <c r="B109" s="65"/>
      <c r="C109" s="65"/>
      <c r="D109" s="65"/>
      <c r="E109" s="65"/>
      <c r="F109" s="65"/>
      <c r="G109" s="65"/>
      <c r="H109" s="65"/>
      <c r="O109" s="66"/>
      <c r="P109" s="67"/>
      <c r="Q109" s="66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</row>
    <row r="110" spans="2:32" ht="57.75" customHeight="1" x14ac:dyDescent="0.2">
      <c r="B110" s="65"/>
      <c r="C110" s="65"/>
      <c r="D110" s="65"/>
      <c r="E110" s="65"/>
      <c r="F110" s="65"/>
      <c r="G110" s="65"/>
      <c r="H110" s="65"/>
      <c r="O110" s="66"/>
      <c r="P110" s="67"/>
      <c r="Q110" s="66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</row>
    <row r="111" spans="2:32" ht="57.75" customHeight="1" x14ac:dyDescent="0.2">
      <c r="B111" s="65"/>
      <c r="C111" s="65"/>
      <c r="D111" s="65"/>
      <c r="E111" s="65"/>
      <c r="F111" s="65"/>
      <c r="G111" s="65"/>
      <c r="H111" s="65"/>
      <c r="O111" s="66"/>
      <c r="P111" s="67"/>
      <c r="Q111" s="66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</row>
    <row r="112" spans="2:32" ht="57.75" customHeight="1" x14ac:dyDescent="0.2">
      <c r="B112" s="65"/>
      <c r="C112" s="65"/>
      <c r="D112" s="65"/>
      <c r="E112" s="65"/>
      <c r="F112" s="65"/>
      <c r="G112" s="65"/>
      <c r="H112" s="65"/>
      <c r="O112" s="66"/>
      <c r="P112" s="67"/>
      <c r="Q112" s="66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</row>
    <row r="113" spans="2:32" ht="57.75" customHeight="1" x14ac:dyDescent="0.2">
      <c r="B113" s="65"/>
      <c r="C113" s="65"/>
      <c r="D113" s="65"/>
      <c r="E113" s="65"/>
      <c r="F113" s="65"/>
      <c r="G113" s="65"/>
      <c r="H113" s="65"/>
      <c r="O113" s="66"/>
      <c r="P113" s="67"/>
      <c r="Q113" s="66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</row>
    <row r="114" spans="2:32" ht="57.75" customHeight="1" x14ac:dyDescent="0.2">
      <c r="B114" s="65"/>
      <c r="C114" s="65"/>
      <c r="D114" s="65"/>
      <c r="E114" s="65"/>
      <c r="F114" s="65"/>
      <c r="G114" s="65"/>
      <c r="H114" s="65"/>
      <c r="O114" s="66"/>
      <c r="P114" s="67"/>
      <c r="Q114" s="66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</row>
    <row r="115" spans="2:32" ht="57.75" customHeight="1" x14ac:dyDescent="0.2">
      <c r="B115" s="65"/>
      <c r="C115" s="65"/>
      <c r="D115" s="65"/>
      <c r="E115" s="65"/>
      <c r="F115" s="65"/>
      <c r="G115" s="65"/>
      <c r="H115" s="65"/>
      <c r="O115" s="66"/>
      <c r="P115" s="67"/>
      <c r="Q115" s="66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</row>
    <row r="116" spans="2:32" ht="57.75" customHeight="1" x14ac:dyDescent="0.2">
      <c r="B116" s="65"/>
      <c r="C116" s="65"/>
      <c r="D116" s="65"/>
      <c r="E116" s="65"/>
      <c r="F116" s="65"/>
      <c r="G116" s="65"/>
      <c r="H116" s="65"/>
      <c r="O116" s="66"/>
      <c r="P116" s="67"/>
      <c r="Q116" s="66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</row>
    <row r="117" spans="2:32" ht="57.75" customHeight="1" x14ac:dyDescent="0.2">
      <c r="B117" s="65"/>
      <c r="C117" s="65"/>
      <c r="D117" s="65"/>
      <c r="E117" s="65"/>
      <c r="F117" s="65"/>
      <c r="G117" s="65"/>
      <c r="H117" s="65"/>
      <c r="O117" s="66"/>
      <c r="P117" s="67"/>
      <c r="Q117" s="66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</row>
    <row r="118" spans="2:32" ht="57.75" customHeight="1" x14ac:dyDescent="0.2">
      <c r="B118" s="65"/>
      <c r="C118" s="65"/>
      <c r="D118" s="65"/>
      <c r="E118" s="65"/>
      <c r="F118" s="65"/>
      <c r="G118" s="65"/>
      <c r="H118" s="65"/>
      <c r="O118" s="66"/>
      <c r="P118" s="67"/>
      <c r="Q118" s="66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</row>
    <row r="119" spans="2:32" ht="57.75" customHeight="1" x14ac:dyDescent="0.2">
      <c r="B119" s="65"/>
      <c r="C119" s="65"/>
      <c r="D119" s="65"/>
      <c r="E119" s="65"/>
      <c r="F119" s="65"/>
      <c r="G119" s="65"/>
      <c r="H119" s="65"/>
      <c r="O119" s="66"/>
      <c r="P119" s="67"/>
      <c r="Q119" s="66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</row>
    <row r="120" spans="2:32" ht="57.75" customHeight="1" x14ac:dyDescent="0.2">
      <c r="B120" s="65"/>
      <c r="C120" s="65"/>
      <c r="D120" s="65"/>
      <c r="E120" s="65"/>
      <c r="F120" s="65"/>
      <c r="G120" s="65"/>
      <c r="H120" s="65"/>
      <c r="O120" s="66"/>
      <c r="P120" s="67"/>
      <c r="Q120" s="66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</row>
    <row r="121" spans="2:32" ht="57.75" customHeight="1" x14ac:dyDescent="0.2">
      <c r="B121" s="65"/>
      <c r="C121" s="65"/>
      <c r="D121" s="65"/>
      <c r="E121" s="65"/>
      <c r="F121" s="65"/>
      <c r="G121" s="65"/>
      <c r="H121" s="65"/>
      <c r="O121" s="66"/>
      <c r="P121" s="67"/>
      <c r="Q121" s="66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</row>
    <row r="122" spans="2:32" ht="57.75" customHeight="1" x14ac:dyDescent="0.2">
      <c r="B122" s="65"/>
      <c r="C122" s="65"/>
      <c r="D122" s="65"/>
      <c r="E122" s="65"/>
      <c r="F122" s="65"/>
      <c r="G122" s="65"/>
      <c r="H122" s="65"/>
      <c r="O122" s="66"/>
      <c r="P122" s="67"/>
      <c r="Q122" s="66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</row>
  </sheetData>
  <mergeCells count="3">
    <mergeCell ref="B2:D5"/>
    <mergeCell ref="E2:E3"/>
    <mergeCell ref="E4:E5"/>
  </mergeCells>
  <conditionalFormatting sqref="B9 C10 B11 B16:B19 B21 B30 B40 B124:B65538">
    <cfRule type="cellIs" dxfId="11" priority="4" stopIfTrue="1" operator="equal">
      <formula>1</formula>
    </cfRule>
    <cfRule type="cellIs" dxfId="10" priority="5" stopIfTrue="1" operator="equal">
      <formula>2</formula>
    </cfRule>
    <cfRule type="cellIs" dxfId="9" priority="6" stopIfTrue="1" operator="equal">
      <formula>3</formula>
    </cfRule>
  </conditionalFormatting>
  <conditionalFormatting sqref="F17:G19">
    <cfRule type="cellIs" dxfId="8" priority="1" stopIfTrue="1" operator="equal">
      <formula>1</formula>
    </cfRule>
    <cfRule type="cellIs" dxfId="7" priority="2" stopIfTrue="1" operator="equal">
      <formula>2</formula>
    </cfRule>
    <cfRule type="cellIs" dxfId="6" priority="3" stopIfTrue="1" operator="equal">
      <formula>3</formula>
    </cfRule>
  </conditionalFormatting>
  <conditionalFormatting sqref="J21 J30 J40 I41 I47 I53 I59 I65 I71 I77">
    <cfRule type="cellIs" dxfId="5" priority="7" stopIfTrue="1" operator="equal">
      <formula>1</formula>
    </cfRule>
    <cfRule type="cellIs" dxfId="4" priority="8" stopIfTrue="1" operator="equal">
      <formula>2</formula>
    </cfRule>
    <cfRule type="cellIs" dxfId="3" priority="9" stopIfTrue="1" operator="equal">
      <formula>3</formula>
    </cfRule>
  </conditionalFormatting>
  <conditionalFormatting sqref="J41 J47">
    <cfRule type="cellIs" dxfId="2" priority="10" stopIfTrue="1" operator="equal">
      <formula>1</formula>
    </cfRule>
    <cfRule type="cellIs" dxfId="1" priority="11" stopIfTrue="1" operator="equal">
      <formula>2</formula>
    </cfRule>
    <cfRule type="cellIs" dxfId="0" priority="12" stopIfTrue="1" operator="equal">
      <formula>3</formula>
    </cfRule>
  </conditionalFormatting>
  <dataValidations count="2">
    <dataValidation type="list" allowBlank="1" showInputMessage="1" showErrorMessage="1" sqref="G21:G27 G77:G80 G59:G62 G30:G37 G41:G44 G47:G50 G53:G56 G65:G68 G71:G74" xr:uid="{22728D9A-A93F-4E8E-8C7E-3C724DA8CFA7}">
      <formula1>$N$20:$N$20</formula1>
    </dataValidation>
    <dataValidation type="list" allowBlank="1" showInputMessage="1" showErrorMessage="1" sqref="F21:F27 F77:F80 F71:F74 F65:F68 F59:F62 F53:F56 F47:F50 F41:F44 F30:F37" xr:uid="{42BB2DC7-6D3B-41E7-BB8C-4D313BFB592B}">
      <formula1>$N$18:$N$20</formula1>
    </dataValidation>
  </dataValidations>
  <pageMargins left="0.78740157480314965" right="0.78740157480314965" top="1.3385826771653544" bottom="0.78740157480314965" header="0" footer="0"/>
  <pageSetup paperSize="9" scale="80" orientation="portrait" r:id="rId1"/>
  <headerFooter alignWithMargins="0">
    <oddFooter>&amp;C_x000D_&amp;1#&amp;"Aptos"&amp;9&amp;K000000 Etiquetado publico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f0ac54-bd62-4580-b069-4089e3842105" xsi:nil="true"/>
    <lcf76f155ced4ddcb4097134ff3c332f xmlns="7ea7980d-8219-4590-bbe2-b80ac504c15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5254FED16F5542B587EACAAD82E697" ma:contentTypeVersion="11" ma:contentTypeDescription="Crear nuevo documento." ma:contentTypeScope="" ma:versionID="07cc30e936aa19678ef9a041f2c16d7c">
  <xsd:schema xmlns:xsd="http://www.w3.org/2001/XMLSchema" xmlns:xs="http://www.w3.org/2001/XMLSchema" xmlns:p="http://schemas.microsoft.com/office/2006/metadata/properties" xmlns:ns2="7ea7980d-8219-4590-bbe2-b80ac504c155" xmlns:ns3="0af0ac54-bd62-4580-b069-4089e3842105" targetNamespace="http://schemas.microsoft.com/office/2006/metadata/properties" ma:root="true" ma:fieldsID="9dbd20219fb86c4c0c9d20d244c195ec" ns2:_="" ns3:_="">
    <xsd:import namespace="7ea7980d-8219-4590-bbe2-b80ac504c155"/>
    <xsd:import namespace="0af0ac54-bd62-4580-b069-4089e3842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7980d-8219-4590-bbe2-b80ac504c1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01f8420-bb92-4e25-a85f-5fdb7c6e6f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0ac54-bd62-4580-b069-4089e38421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4271f7-73a1-459e-bb7d-c15c25e634be}" ma:internalName="TaxCatchAll" ma:showField="CatchAllData" ma:web="0af0ac54-bd62-4580-b069-4089e3842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9CEE7F-6823-49A5-A40D-43160484ED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A22899-54AD-450B-9879-69E865C140EC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0af0ac54-bd62-4580-b069-4089e3842105"/>
    <ds:schemaRef ds:uri="7ea7980d-8219-4590-bbe2-b80ac504c15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1F46618-60D6-4D28-87B2-58E10DCB0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7980d-8219-4590-bbe2-b80ac504c155"/>
    <ds:schemaRef ds:uri="0af0ac54-bd62-4580-b069-4089e3842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de analisis </vt:lpstr>
      <vt:lpstr>Formato de acceso y privilegio </vt:lpstr>
      <vt:lpstr>Formato Impacto_Activo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MORALES MUÑOZ</dc:creator>
  <cp:lastModifiedBy>Carmen Patricia Pacheco Castañeda</cp:lastModifiedBy>
  <cp:lastPrinted>2025-05-04T20:06:13Z</cp:lastPrinted>
  <dcterms:created xsi:type="dcterms:W3CDTF">2005-05-31T03:07:12Z</dcterms:created>
  <dcterms:modified xsi:type="dcterms:W3CDTF">2026-04-30T17:43:10Z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a2033-ac08-4ec8-ba76-ed800dd9f887_Enabled">
    <vt:lpwstr>true</vt:lpwstr>
  </property>
  <property fmtid="{D5CDD505-2E9C-101B-9397-08002B2CF9AE}" pid="3" name="MSIP_Label_61fa2033-ac08-4ec8-ba76-ed800dd9f887_SetDate">
    <vt:lpwstr>2026-04-29T02:26:06Z</vt:lpwstr>
  </property>
  <property fmtid="{D5CDD505-2E9C-101B-9397-08002B2CF9AE}" pid="4" name="MSIP_Label_61fa2033-ac08-4ec8-ba76-ed800dd9f887_Method">
    <vt:lpwstr>Standard</vt:lpwstr>
  </property>
  <property fmtid="{D5CDD505-2E9C-101B-9397-08002B2CF9AE}" pid="5" name="MSIP_Label_61fa2033-ac08-4ec8-ba76-ed800dd9f887_Name">
    <vt:lpwstr>Publico</vt:lpwstr>
  </property>
  <property fmtid="{D5CDD505-2E9C-101B-9397-08002B2CF9AE}" pid="6" name="MSIP_Label_61fa2033-ac08-4ec8-ba76-ed800dd9f887_SiteId">
    <vt:lpwstr>dab5177a-e531-42f5-a585-5d27851768fb</vt:lpwstr>
  </property>
  <property fmtid="{D5CDD505-2E9C-101B-9397-08002B2CF9AE}" pid="7" name="MSIP_Label_61fa2033-ac08-4ec8-ba76-ed800dd9f887_ActionId">
    <vt:lpwstr>3e8b0e0b-8f60-4ad1-a295-78f31cd14301</vt:lpwstr>
  </property>
  <property fmtid="{D5CDD505-2E9C-101B-9397-08002B2CF9AE}" pid="8" name="MSIP_Label_61fa2033-ac08-4ec8-ba76-ed800dd9f887_ContentBits">
    <vt:lpwstr>2</vt:lpwstr>
  </property>
  <property fmtid="{D5CDD505-2E9C-101B-9397-08002B2CF9AE}" pid="9" name="MSIP_Label_61fa2033-ac08-4ec8-ba76-ed800dd9f887_Tag">
    <vt:lpwstr>10, 3, 0, 1</vt:lpwstr>
  </property>
  <property fmtid="{D5CDD505-2E9C-101B-9397-08002B2CF9AE}" pid="10" name="ContentTypeId">
    <vt:lpwstr>0x010100AA5254FED16F5542B587EACAAD82E697</vt:lpwstr>
  </property>
</Properties>
</file>