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UAECOB\UAECOB 2020\INDICADORES\SEGUIMIENTO INDICADORES\MARZO\"/>
    </mc:Choice>
  </mc:AlternateContent>
  <xr:revisionPtr revIDLastSave="0" documentId="13_ncr:1_{6E2E0548-C669-4DBF-A18C-1E037FC3EFA2}" xr6:coauthVersionLast="46" xr6:coauthVersionMax="46" xr10:uidLastSave="{00000000-0000-0000-0000-000000000000}"/>
  <bookViews>
    <workbookView xWindow="-120" yWindow="-120" windowWidth="20730" windowHeight="11160" xr2:uid="{D74EB039-3FA5-4163-AB08-8A44E521D4E8}"/>
  </bookViews>
  <sheets>
    <sheet name="TABLERO INDICADORES 2020 UAECOB" sheetId="1" r:id="rId1"/>
  </sheets>
  <externalReferences>
    <externalReference r:id="rId2"/>
  </externalReferences>
  <definedNames>
    <definedName name="_xlnm._FilterDatabase" localSheetId="0" hidden="1">'TABLERO INDICADORES 2020 UAECOB'!$AB$6:$AY$62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48" i="1" l="1"/>
  <c r="AF8" i="1"/>
  <c r="AF9" i="1"/>
  <c r="AV61" i="1"/>
  <c r="AU61" i="1"/>
  <c r="AR61" i="1"/>
  <c r="AN61" i="1"/>
  <c r="AM61" i="1"/>
  <c r="AJ61" i="1"/>
  <c r="AF61" i="1"/>
  <c r="AE61" i="1"/>
  <c r="AB61" i="1"/>
  <c r="AA61" i="1"/>
  <c r="AV60" i="1"/>
  <c r="AR60" i="1"/>
  <c r="AN60" i="1"/>
  <c r="AJ60" i="1"/>
  <c r="AF60" i="1"/>
  <c r="AB60" i="1"/>
  <c r="AA60" i="1"/>
  <c r="AV59" i="1"/>
  <c r="AT59" i="1"/>
  <c r="AS59" i="1"/>
  <c r="AR59" i="1"/>
  <c r="AN59" i="1"/>
  <c r="AJ59" i="1"/>
  <c r="AF59" i="1"/>
  <c r="AB59" i="1"/>
  <c r="AA59" i="1"/>
  <c r="AV58" i="1"/>
  <c r="AU58" i="1"/>
  <c r="AR58" i="1"/>
  <c r="AN58" i="1"/>
  <c r="AJ58" i="1"/>
  <c r="AF58" i="1"/>
  <c r="AB58" i="1"/>
  <c r="AA58" i="1"/>
  <c r="AV57" i="1"/>
  <c r="AT57" i="1"/>
  <c r="AS57" i="1"/>
  <c r="AU57" i="1" s="1"/>
  <c r="AR57" i="1"/>
  <c r="AN57" i="1"/>
  <c r="AJ57" i="1"/>
  <c r="AF57" i="1"/>
  <c r="AB57" i="1"/>
  <c r="AA57" i="1"/>
  <c r="AV56" i="1"/>
  <c r="AU56" i="1"/>
  <c r="AS56" i="1"/>
  <c r="AR56" i="1"/>
  <c r="AN56" i="1"/>
  <c r="AJ56" i="1"/>
  <c r="AF56" i="1"/>
  <c r="AB56" i="1"/>
  <c r="AA56" i="1"/>
  <c r="AV55" i="1"/>
  <c r="AU55" i="1"/>
  <c r="AR55" i="1"/>
  <c r="AN55" i="1"/>
  <c r="AM55" i="1"/>
  <c r="AJ55" i="1"/>
  <c r="AF55" i="1"/>
  <c r="AE55" i="1"/>
  <c r="AB55" i="1"/>
  <c r="AA55" i="1"/>
  <c r="AV54" i="1"/>
  <c r="AU54" i="1"/>
  <c r="AR54" i="1"/>
  <c r="AN54" i="1"/>
  <c r="AM54" i="1"/>
  <c r="AJ54" i="1"/>
  <c r="AF54" i="1"/>
  <c r="AE54" i="1"/>
  <c r="AB54" i="1"/>
  <c r="AA54" i="1"/>
  <c r="AV53" i="1"/>
  <c r="AU53" i="1"/>
  <c r="AR53" i="1"/>
  <c r="AN53" i="1"/>
  <c r="AM53" i="1"/>
  <c r="AJ53" i="1"/>
  <c r="AF53" i="1"/>
  <c r="AE53" i="1"/>
  <c r="AB53" i="1"/>
  <c r="AA53" i="1"/>
  <c r="AV52" i="1"/>
  <c r="AU52" i="1"/>
  <c r="AR52" i="1"/>
  <c r="AN52" i="1"/>
  <c r="AM52" i="1"/>
  <c r="AJ52" i="1"/>
  <c r="AF52" i="1"/>
  <c r="AE52" i="1"/>
  <c r="AB52" i="1"/>
  <c r="AA52" i="1"/>
  <c r="AV51" i="1"/>
  <c r="AR51" i="1"/>
  <c r="AN51" i="1"/>
  <c r="AJ51" i="1"/>
  <c r="AB51" i="1"/>
  <c r="AA51" i="1"/>
  <c r="AV50" i="1"/>
  <c r="AU50" i="1"/>
  <c r="AR50" i="1"/>
  <c r="AN50" i="1"/>
  <c r="AM50" i="1"/>
  <c r="AJ50" i="1"/>
  <c r="AF50" i="1"/>
  <c r="AE50" i="1"/>
  <c r="AB50" i="1"/>
  <c r="AA50" i="1"/>
  <c r="AV49" i="1"/>
  <c r="AU49" i="1"/>
  <c r="AR49" i="1"/>
  <c r="AN49" i="1"/>
  <c r="AM49" i="1"/>
  <c r="AJ49" i="1"/>
  <c r="AF49" i="1"/>
  <c r="AE49" i="1"/>
  <c r="AB49" i="1"/>
  <c r="AA49" i="1"/>
  <c r="AV48" i="1"/>
  <c r="AR48" i="1"/>
  <c r="AN48" i="1"/>
  <c r="AJ48" i="1"/>
  <c r="AB48" i="1"/>
  <c r="AA48" i="1"/>
  <c r="AV47" i="1"/>
  <c r="AU47" i="1"/>
  <c r="AR47" i="1"/>
  <c r="AN47" i="1"/>
  <c r="AM47" i="1"/>
  <c r="AJ47" i="1"/>
  <c r="AF47" i="1"/>
  <c r="AE47" i="1"/>
  <c r="AB47" i="1"/>
  <c r="AA47" i="1"/>
  <c r="AV46" i="1"/>
  <c r="AU46" i="1"/>
  <c r="AR46" i="1"/>
  <c r="AN46" i="1"/>
  <c r="AM46" i="1"/>
  <c r="AJ46" i="1"/>
  <c r="AF46" i="1"/>
  <c r="AE46" i="1"/>
  <c r="AB46" i="1"/>
  <c r="AA46" i="1"/>
  <c r="AV45" i="1"/>
  <c r="AU45" i="1"/>
  <c r="AR45" i="1"/>
  <c r="AN45" i="1"/>
  <c r="AJ45" i="1"/>
  <c r="AF45" i="1"/>
  <c r="AB45" i="1"/>
  <c r="AA45" i="1"/>
  <c r="AV44" i="1"/>
  <c r="AU44" i="1"/>
  <c r="AR44" i="1"/>
  <c r="AN44" i="1"/>
  <c r="AJ44" i="1"/>
  <c r="AF44" i="1"/>
  <c r="AB44" i="1"/>
  <c r="AA44" i="1"/>
  <c r="AV43" i="1"/>
  <c r="AU43" i="1"/>
  <c r="AR43" i="1"/>
  <c r="AN43" i="1"/>
  <c r="AM43" i="1"/>
  <c r="AJ43" i="1"/>
  <c r="AF43" i="1"/>
  <c r="AE43" i="1"/>
  <c r="AB43" i="1"/>
  <c r="AA43" i="1"/>
  <c r="AV42" i="1"/>
  <c r="AU42" i="1"/>
  <c r="AR42" i="1"/>
  <c r="AN42" i="1"/>
  <c r="AM42" i="1"/>
  <c r="AJ42" i="1"/>
  <c r="AF42" i="1"/>
  <c r="AE42" i="1"/>
  <c r="AB42" i="1"/>
  <c r="AA42" i="1"/>
  <c r="AV41" i="1"/>
  <c r="AR41" i="1"/>
  <c r="AN41" i="1"/>
  <c r="AJ41" i="1"/>
  <c r="AF41" i="1"/>
  <c r="AB41" i="1"/>
  <c r="AA41" i="1"/>
  <c r="AV40" i="1"/>
  <c r="AR40" i="1"/>
  <c r="AN40" i="1"/>
  <c r="AJ40" i="1"/>
  <c r="AF40" i="1"/>
  <c r="AB40" i="1"/>
  <c r="AA40" i="1"/>
  <c r="AV39" i="1"/>
  <c r="AT39" i="1"/>
  <c r="AU39" i="1" s="1"/>
  <c r="AR39" i="1"/>
  <c r="AN39" i="1"/>
  <c r="AJ39" i="1"/>
  <c r="AF39" i="1"/>
  <c r="AB39" i="1"/>
  <c r="AA39" i="1"/>
  <c r="AV38" i="1"/>
  <c r="AR38" i="1"/>
  <c r="AN38" i="1"/>
  <c r="AJ38" i="1"/>
  <c r="AF38" i="1"/>
  <c r="AB38" i="1"/>
  <c r="AA38" i="1"/>
  <c r="AV37" i="1"/>
  <c r="AU37" i="1"/>
  <c r="AR37" i="1"/>
  <c r="AN37" i="1"/>
  <c r="AM37" i="1"/>
  <c r="AJ37" i="1"/>
  <c r="AF37" i="1"/>
  <c r="AE37" i="1"/>
  <c r="AB36" i="1"/>
  <c r="AA36" i="1"/>
  <c r="AV35" i="1"/>
  <c r="AU35" i="1"/>
  <c r="AR35" i="1"/>
  <c r="AN35" i="1"/>
  <c r="AJ35" i="1"/>
  <c r="AF35" i="1"/>
  <c r="AB35" i="1"/>
  <c r="AA35" i="1"/>
  <c r="AV34" i="1"/>
  <c r="AU34" i="1"/>
  <c r="AR34" i="1"/>
  <c r="AN34" i="1"/>
  <c r="AM34" i="1"/>
  <c r="AJ34" i="1"/>
  <c r="AF34" i="1"/>
  <c r="AE34" i="1"/>
  <c r="AB34" i="1"/>
  <c r="AA34" i="1"/>
  <c r="AV33" i="1"/>
  <c r="AR33" i="1"/>
  <c r="AN33" i="1"/>
  <c r="AJ33" i="1"/>
  <c r="AF33" i="1"/>
  <c r="AB33" i="1"/>
  <c r="AA33" i="1"/>
  <c r="AV32" i="1"/>
  <c r="AR32" i="1"/>
  <c r="AN32" i="1"/>
  <c r="AJ32" i="1"/>
  <c r="AF32" i="1"/>
  <c r="AB32" i="1"/>
  <c r="AA32" i="1"/>
  <c r="AV31" i="1"/>
  <c r="AU31" i="1"/>
  <c r="AR31" i="1"/>
  <c r="AN31" i="1"/>
  <c r="AJ31" i="1"/>
  <c r="AF31" i="1"/>
  <c r="AB31" i="1"/>
  <c r="AA31" i="1"/>
  <c r="AV30" i="1"/>
  <c r="AU30" i="1"/>
  <c r="AR30" i="1"/>
  <c r="AN30" i="1"/>
  <c r="AM30" i="1"/>
  <c r="AJ30" i="1"/>
  <c r="AF30" i="1"/>
  <c r="AE30" i="1"/>
  <c r="AB30" i="1"/>
  <c r="AA30" i="1"/>
  <c r="AV29" i="1"/>
  <c r="AR29" i="1"/>
  <c r="AN29" i="1"/>
  <c r="AJ29" i="1"/>
  <c r="AF29" i="1"/>
  <c r="AB29" i="1"/>
  <c r="AA29" i="1"/>
  <c r="AV28" i="1"/>
  <c r="AR28" i="1"/>
  <c r="AN28" i="1"/>
  <c r="AJ28" i="1"/>
  <c r="AF28" i="1"/>
  <c r="AB28" i="1"/>
  <c r="AA28" i="1"/>
  <c r="AV27" i="1"/>
  <c r="AU27" i="1"/>
  <c r="AR27" i="1"/>
  <c r="AN27" i="1"/>
  <c r="AM27" i="1"/>
  <c r="AJ27" i="1"/>
  <c r="AF27" i="1"/>
  <c r="AE27" i="1"/>
  <c r="AB27" i="1"/>
  <c r="AA27" i="1"/>
  <c r="AV26" i="1"/>
  <c r="AU26" i="1"/>
  <c r="AR26" i="1"/>
  <c r="AN26" i="1"/>
  <c r="AM26" i="1"/>
  <c r="AJ26" i="1"/>
  <c r="AF26" i="1"/>
  <c r="AE26" i="1"/>
  <c r="AB26" i="1"/>
  <c r="AA26" i="1"/>
  <c r="AV25" i="1"/>
  <c r="AR25" i="1"/>
  <c r="AN25" i="1"/>
  <c r="AM25" i="1"/>
  <c r="AJ25" i="1"/>
  <c r="AF25" i="1"/>
  <c r="AE25" i="1"/>
  <c r="AB25" i="1"/>
  <c r="AA25" i="1"/>
  <c r="AV24" i="1"/>
  <c r="AR24" i="1"/>
  <c r="AN24" i="1"/>
  <c r="AM24" i="1"/>
  <c r="AJ24" i="1"/>
  <c r="AF24" i="1"/>
  <c r="AB24" i="1"/>
  <c r="AA24" i="1"/>
  <c r="AV23" i="1"/>
  <c r="AU23" i="1"/>
  <c r="AR23" i="1"/>
  <c r="AN23" i="1"/>
  <c r="AM23" i="1"/>
  <c r="AJ23" i="1"/>
  <c r="AF23" i="1"/>
  <c r="AE23" i="1"/>
  <c r="AB23" i="1"/>
  <c r="AA23" i="1"/>
  <c r="AV22" i="1"/>
  <c r="AU22" i="1"/>
  <c r="AR22" i="1"/>
  <c r="AN22" i="1"/>
  <c r="AM22" i="1"/>
  <c r="AJ22" i="1"/>
  <c r="AF22" i="1"/>
  <c r="AE22" i="1"/>
  <c r="AB22" i="1"/>
  <c r="AA22" i="1"/>
  <c r="AV21" i="1"/>
  <c r="AU21" i="1"/>
  <c r="AR21" i="1"/>
  <c r="AN21" i="1"/>
  <c r="AJ21" i="1"/>
  <c r="AF21" i="1"/>
  <c r="AB21" i="1"/>
  <c r="AA21" i="1"/>
  <c r="AV20" i="1"/>
  <c r="AU20" i="1"/>
  <c r="AR20" i="1"/>
  <c r="AN20" i="1"/>
  <c r="AJ20" i="1"/>
  <c r="AF20" i="1"/>
  <c r="AV19" i="1"/>
  <c r="AU19" i="1"/>
  <c r="AR19" i="1"/>
  <c r="AN19" i="1"/>
  <c r="AJ19" i="1"/>
  <c r="AF19" i="1"/>
  <c r="AB19" i="1"/>
  <c r="AA19" i="1"/>
  <c r="AV18" i="1"/>
  <c r="AU18" i="1"/>
  <c r="AR18" i="1"/>
  <c r="AN18" i="1"/>
  <c r="AJ18" i="1"/>
  <c r="AF18" i="1"/>
  <c r="AB18" i="1"/>
  <c r="AA18" i="1"/>
  <c r="AV17" i="1"/>
  <c r="AU17" i="1"/>
  <c r="AR17" i="1"/>
  <c r="AN17" i="1"/>
  <c r="AJ17" i="1"/>
  <c r="AF17" i="1"/>
  <c r="AB17" i="1"/>
  <c r="AA17" i="1"/>
  <c r="AV16" i="1"/>
  <c r="AR16" i="1"/>
  <c r="AN16" i="1"/>
  <c r="AJ16" i="1"/>
  <c r="AF16" i="1"/>
  <c r="AB16" i="1"/>
  <c r="AA16" i="1"/>
  <c r="AV15" i="1"/>
  <c r="AR15" i="1"/>
  <c r="AN15" i="1"/>
  <c r="AJ15" i="1"/>
  <c r="AF15" i="1"/>
  <c r="AB15" i="1"/>
  <c r="AA15" i="1"/>
  <c r="AV14" i="1"/>
  <c r="AR14" i="1"/>
  <c r="AN14" i="1"/>
  <c r="AJ14" i="1"/>
  <c r="AF14" i="1"/>
  <c r="AB14" i="1"/>
  <c r="AA14" i="1"/>
  <c r="AV13" i="1"/>
  <c r="AR13" i="1"/>
  <c r="AN13" i="1"/>
  <c r="AJ13" i="1"/>
  <c r="AF13" i="1"/>
  <c r="AB13" i="1"/>
  <c r="AA13" i="1"/>
  <c r="AV12" i="1"/>
  <c r="AU12" i="1"/>
  <c r="AR12" i="1"/>
  <c r="AN12" i="1"/>
  <c r="AM12" i="1"/>
  <c r="AJ12" i="1"/>
  <c r="AF12" i="1"/>
  <c r="AE12" i="1"/>
  <c r="AA12" i="1"/>
  <c r="AV11" i="1"/>
  <c r="AU11" i="1"/>
  <c r="AR11" i="1"/>
  <c r="AN11" i="1"/>
  <c r="AM11" i="1"/>
  <c r="AJ11" i="1"/>
  <c r="AF11" i="1"/>
  <c r="AE11" i="1"/>
  <c r="AA11" i="1"/>
  <c r="AV10" i="1"/>
  <c r="AU10" i="1"/>
  <c r="AR10" i="1"/>
  <c r="AN10" i="1"/>
  <c r="AJ10" i="1"/>
  <c r="AF10" i="1"/>
  <c r="AB10" i="1"/>
  <c r="AA10" i="1"/>
  <c r="AV9" i="1"/>
  <c r="AB9" i="1"/>
  <c r="AV8" i="1"/>
  <c r="AB8" i="1"/>
  <c r="AV7" i="1"/>
  <c r="AU7" i="1"/>
  <c r="AR7" i="1"/>
  <c r="AN7" i="1"/>
  <c r="AJ7" i="1"/>
  <c r="AF7" i="1"/>
  <c r="AB7" i="1"/>
  <c r="AA7" i="1"/>
  <c r="AU5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Edgar Andrés Ortiz Vivas</author>
    <author>Soporte</author>
  </authors>
  <commentList>
    <comment ref="K20" authorId="0" shapeId="0" xr:uid="{E7876B9F-5357-4630-91A5-13A31790C0C2}">
      <text>
        <r>
          <rPr>
            <b/>
            <sz val="9"/>
            <color indexed="81"/>
            <rFont val="Tahoma"/>
            <family val="2"/>
          </rPr>
          <t>Dias calendario</t>
        </r>
        <r>
          <rPr>
            <sz val="9"/>
            <color indexed="81"/>
            <rFont val="Tahoma"/>
            <family val="2"/>
          </rPr>
          <t xml:space="preserve">
</t>
        </r>
      </text>
    </comment>
    <comment ref="K33" authorId="0" shapeId="0" xr:uid="{D4FC254F-F830-4C44-B9F1-B894E0D30DAE}">
      <text>
        <r>
          <rPr>
            <b/>
            <sz val="9"/>
            <color indexed="81"/>
            <rFont val="Tahoma"/>
            <family val="2"/>
          </rPr>
          <t>&lt;=8:30 minutos</t>
        </r>
      </text>
    </comment>
    <comment ref="Z35" authorId="1" shapeId="0" xr:uid="{1B970B17-9E68-407F-B719-7F3C76214728}">
      <text>
        <r>
          <rPr>
            <b/>
            <sz val="9"/>
            <color indexed="81"/>
            <rFont val="Tahoma"/>
            <family val="2"/>
          </rPr>
          <t xml:space="preserve">citar textualmente los usuarios que utilizan el indicador.. No aplica para toda la entidad
</t>
        </r>
        <r>
          <rPr>
            <sz val="9"/>
            <color indexed="81"/>
            <rFont val="Tahoma"/>
            <family val="2"/>
          </rPr>
          <t xml:space="preserve">
</t>
        </r>
      </text>
    </comment>
    <comment ref="G36" authorId="0" shapeId="0" xr:uid="{341E199C-3402-42C2-9199-A6BF95A3DCC6}">
      <text>
        <r>
          <rPr>
            <b/>
            <sz val="9"/>
            <color indexed="81"/>
            <rFont val="Tahoma"/>
            <family val="2"/>
          </rPr>
          <t>Modificado, solicitud 2018IE5706 11/04/2018</t>
        </r>
        <r>
          <rPr>
            <sz val="9"/>
            <color indexed="81"/>
            <rFont val="Tahoma"/>
            <family val="2"/>
          </rPr>
          <t xml:space="preserve">
</t>
        </r>
      </text>
    </comment>
    <comment ref="G37" authorId="0" shapeId="0" xr:uid="{F74BA17B-B0C5-41D3-A497-506661185973}">
      <text>
        <r>
          <rPr>
            <b/>
            <sz val="9"/>
            <color indexed="81"/>
            <rFont val="Tahoma"/>
            <family val="2"/>
          </rPr>
          <t>Modificado, solicitud 2018IE5706 11/04/2018</t>
        </r>
        <r>
          <rPr>
            <sz val="9"/>
            <color indexed="81"/>
            <rFont val="Tahoma"/>
            <family val="2"/>
          </rPr>
          <t xml:space="preserve">
</t>
        </r>
      </text>
    </comment>
    <comment ref="U41" authorId="1" shapeId="0" xr:uid="{50ED1815-739D-40D4-BF66-93969E58674A}">
      <text>
        <r>
          <rPr>
            <b/>
            <sz val="9"/>
            <color indexed="81"/>
            <rFont val="Tahoma"/>
            <family val="2"/>
          </rPr>
          <t>la calificación de BUENO Debe incluir un rango y cual es la concordancia con la referencia de 13 procesos al mes?</t>
        </r>
        <r>
          <rPr>
            <sz val="9"/>
            <color indexed="81"/>
            <rFont val="Tahoma"/>
            <family val="2"/>
          </rPr>
          <t xml:space="preserve">
</t>
        </r>
      </text>
    </comment>
    <comment ref="K53" authorId="0" shapeId="0" xr:uid="{57990C71-E5D3-40B2-9DCC-17444C56ED72}">
      <text>
        <r>
          <rPr>
            <b/>
            <sz val="9"/>
            <color indexed="81"/>
            <rFont val="Tahoma"/>
            <family val="2"/>
          </rPr>
          <t>dias</t>
        </r>
        <r>
          <rPr>
            <sz val="9"/>
            <color indexed="81"/>
            <rFont val="Tahoma"/>
            <family val="2"/>
          </rPr>
          <t xml:space="preserve">
</t>
        </r>
      </text>
    </comment>
  </commentList>
</comments>
</file>

<file path=xl/sharedStrings.xml><?xml version="1.0" encoding="utf-8"?>
<sst xmlns="http://schemas.openxmlformats.org/spreadsheetml/2006/main" count="1600" uniqueCount="714">
  <si>
    <t>Fecha:  31 de marzo de  2020</t>
  </si>
  <si>
    <t>INFORMACIÓN BASICA DEL INDICADOR</t>
  </si>
  <si>
    <t>DESEMPEÑO</t>
  </si>
  <si>
    <t>RESPONSABLES - INDICADOR</t>
  </si>
  <si>
    <t>ENERO</t>
  </si>
  <si>
    <t>FEBRERO</t>
  </si>
  <si>
    <t>MARZO</t>
  </si>
  <si>
    <t>No.</t>
  </si>
  <si>
    <t>Objetivo Estratégico</t>
  </si>
  <si>
    <t>Proceso</t>
  </si>
  <si>
    <t>TIPO DE PROCESO</t>
  </si>
  <si>
    <t>Dependencia</t>
  </si>
  <si>
    <t xml:space="preserve">Clasificación Estratégico </t>
  </si>
  <si>
    <t>Nombre del indicador</t>
  </si>
  <si>
    <t>Objetivo del indicador</t>
  </si>
  <si>
    <t>Periodicidad</t>
  </si>
  <si>
    <t>Recursos</t>
  </si>
  <si>
    <t>Meta</t>
  </si>
  <si>
    <t>Puntos de lectura</t>
  </si>
  <si>
    <t>Tipo de indicador</t>
  </si>
  <si>
    <t>Formula</t>
  </si>
  <si>
    <t>Escala de medición</t>
  </si>
  <si>
    <t>Fuente de datos</t>
  </si>
  <si>
    <t>Frecuencia de recolección datos</t>
  </si>
  <si>
    <t>Frecuencia de análisis de los datos</t>
  </si>
  <si>
    <t>MALO</t>
  </si>
  <si>
    <t>REGULAR</t>
  </si>
  <si>
    <t>BUENO</t>
  </si>
  <si>
    <t>EXCELENTE</t>
  </si>
  <si>
    <t>Proceso que suministran información y datos al indicador</t>
  </si>
  <si>
    <t>Responsable Calcular indicador</t>
  </si>
  <si>
    <t>Responsable de Analizar indicador</t>
  </si>
  <si>
    <t>Usuarios que utilizan la información (indicador)</t>
  </si>
  <si>
    <t>Meta programada</t>
  </si>
  <si>
    <t>META (per.)</t>
  </si>
  <si>
    <t>Valor numerador</t>
  </si>
  <si>
    <t>Valor denominador</t>
  </si>
  <si>
    <t xml:space="preserve">RESULTADO </t>
  </si>
  <si>
    <t>TENDENCIA
(&gt;=) (&lt;=)</t>
  </si>
  <si>
    <t>ANALISIS Y OBSERVACIONES</t>
  </si>
  <si>
    <t>Acción 
Planteada</t>
  </si>
  <si>
    <t>META (per.)2</t>
  </si>
  <si>
    <t>Valor numerador3</t>
  </si>
  <si>
    <t>Valor denominador4</t>
  </si>
  <si>
    <t>RESULTADO 5</t>
  </si>
  <si>
    <t>TENDENCIA
(&gt;=) (&lt;=)6</t>
  </si>
  <si>
    <t>DESEMPEÑO7</t>
  </si>
  <si>
    <t>ANALISIS Y OBSERVACIONES8</t>
  </si>
  <si>
    <t>Acción 
Planteada9</t>
  </si>
  <si>
    <t>META (per.)10</t>
  </si>
  <si>
    <t>Valor numerador11</t>
  </si>
  <si>
    <t>Valor denominador12</t>
  </si>
  <si>
    <t>RESULTADO 13</t>
  </si>
  <si>
    <t>TENDENCIA
(&gt;=) (&lt;=)14</t>
  </si>
  <si>
    <t>DESEMPEÑO15</t>
  </si>
  <si>
    <t>ANALISIS Y OBSERVACIONES16</t>
  </si>
  <si>
    <t>Acción 
Planteada17</t>
  </si>
  <si>
    <t>4. Fortalecer la capacidad de gestión y desarrollo institucional e interinstitucional, para consolidar la modernización de la UAECOB y llevarla a la excelencia.</t>
  </si>
  <si>
    <t>Gestión de las Comunicaciones Internas y Externas</t>
  </si>
  <si>
    <t>ESTRATEGICOS</t>
  </si>
  <si>
    <t>1. Dirección</t>
  </si>
  <si>
    <t>De gestión</t>
  </si>
  <si>
    <t>Gestión Piezas de comunicaciones interna y Externa realizadas</t>
  </si>
  <si>
    <t>Evaluar la capacidad operativa del área de comunicaciones y prensa, frente al diseño y divulgación de piezas comunicativas</t>
  </si>
  <si>
    <t>Trimestral</t>
  </si>
  <si>
    <t>Personal y Tecnológico (Computador)</t>
  </si>
  <si>
    <t>Final de cada proceso</t>
  </si>
  <si>
    <t>Eficacia</t>
  </si>
  <si>
    <t>(Piezas de comunicación internas y externas realizadas / Piezas de comunicación programadas)*100</t>
  </si>
  <si>
    <t>Porcentaje</t>
  </si>
  <si>
    <t>Consolidado de piezas de comunicación realizadas</t>
  </si>
  <si>
    <t>Mensual</t>
  </si>
  <si>
    <t>&lt;70%</t>
  </si>
  <si>
    <t>≥70% y ≤90%</t>
  </si>
  <si>
    <t>&gt;90%</t>
  </si>
  <si>
    <t>(=100%)</t>
  </si>
  <si>
    <t>Oficina de Comunicaciones y Prensa</t>
  </si>
  <si>
    <t>Encargado de gestionar las piezas de comunicación</t>
  </si>
  <si>
    <t>Líder Oficina de Comunicaciones y Prensa</t>
  </si>
  <si>
    <t>Todas las Dependencias
Ciudadano</t>
  </si>
  <si>
    <t xml:space="preserve">Durante el primer trimestre se realizarón los siguientes productos: una entrega de la revista, correspondiente al mes de enero de 2020. 12 emisiones del producto denominado Bomberos Hoy, el cual fue enviado a la UAECOB y/o compartido por YouTube. 7 emisiones del periodico El Hidrante.  12 cubrimientos y notas de bomberos en acción.  12 fotos de la semana y 12 historias de la UAECOB o crónicas especiales
</t>
  </si>
  <si>
    <t>Evaluación Independiente</t>
  </si>
  <si>
    <t>EVALUACION INDEPENDIENTE</t>
  </si>
  <si>
    <t>2. Oficina de Control Interno</t>
  </si>
  <si>
    <t>Fortalecimiento de la Cultura del Autocontrol, autorregulación y autogestión</t>
  </si>
  <si>
    <t>Generar en los servidores una actitud de hacer bien las cosas en condiciones de justicia, calidad, oportunidad, participación y transparencia</t>
  </si>
  <si>
    <t>Semestral</t>
  </si>
  <si>
    <t xml:space="preserve">Humanos, físicos y Tecnológicos </t>
  </si>
  <si>
    <t>Final de cada actividad, el indicador se calcula sobre las actividades finalizadas</t>
  </si>
  <si>
    <t>Número de Actividades de fomento de control Realizadas/Número de Actividades de fomento de control Programadas)*100</t>
  </si>
  <si>
    <t>Actas de capacitación 
plegables, correos electrónicos tip´s o actividades realizadas.</t>
  </si>
  <si>
    <t>&lt;=50%</t>
  </si>
  <si>
    <t>&gt;50%</t>
  </si>
  <si>
    <t>&gt;=90%</t>
  </si>
  <si>
    <t>Eficiencia en la ejecución del Plan Anual de auditorias</t>
  </si>
  <si>
    <t>Controlar el cumplimiento del cronograma de las actividades a desarrollar en la vigencia</t>
  </si>
  <si>
    <t>Eficiencia</t>
  </si>
  <si>
    <t>(Número de actividades terminadas en los tiempos programados en el período/Número de actividades a terminar programadas en el período) *100</t>
  </si>
  <si>
    <t>Actas, reportes electrónicos e informes que reposan el archivo de la Oficina,  producto de las diferentes tareas realizadas</t>
  </si>
  <si>
    <t>3. Oficina Asesora de Planeación</t>
  </si>
  <si>
    <t>Estratégico</t>
  </si>
  <si>
    <t>Riesgos Materializados</t>
  </si>
  <si>
    <t xml:space="preserve">Identificar los riesgos que se materializan, debido al incumplimiento de los controles por parte de las responsables </t>
  </si>
  <si>
    <t>Seguimiento durante el proceso a los controles para mitigar la materialización de los riesgos</t>
  </si>
  <si>
    <t xml:space="preserve">(Número de riesgos materializados / Número total de riesgos del periodo anterior)*100 </t>
  </si>
  <si>
    <t>Matriz de seguimiento a los Riesgos la UAECOB</t>
  </si>
  <si>
    <t>&gt;20%</t>
  </si>
  <si>
    <t>&gt;15% y  &lt;=20%</t>
  </si>
  <si>
    <t>&lt;=15%</t>
  </si>
  <si>
    <t>&lt;=10%</t>
  </si>
  <si>
    <t>Área de Mejora Continua de la OAP</t>
  </si>
  <si>
    <t>Responsables Dependencias de la UAECOB</t>
  </si>
  <si>
    <t xml:space="preserve">se evidencia que los controles están siendo efectivos:
58 riesgos de gestión a los cuales actualmente se le están efectuando seguimiento por las modificaciones de procedimientos y no presentan materialización de ningún riesgo.
14 riesgos de corrupción los cuales no se han materializado.
Debido a la declaración de emergencia sanitaria del 12 de marzo del 2020 para el país la entidad actualmente se encuentra trabajando desde sus casas y desde allí se están reformulando los procedimientos y protocolos los cuales incidirán en los riesgos de las matrices de los procesos de la UAECOB </t>
  </si>
  <si>
    <t xml:space="preserve">El indicador deberá tener una revisión trimestral y no semestral para evaluar que los controles están siendo efectivos </t>
  </si>
  <si>
    <t>Cumplimiento en la atención de incidentes reportados a la mesa de ayuda.</t>
  </si>
  <si>
    <t>Medir el cumplimiento en la atención de incidentes reportados a la mesa de ayuda mediante el aplicativo de reporte de incidentes tecnologicos</t>
  </si>
  <si>
    <t>*Reportes Aplicativo del reporte de incidencias tecnologicas.
*Personal Mesa de Ayuda</t>
  </si>
  <si>
    <t>Final del proceso de atención a incidentes</t>
  </si>
  <si>
    <t>(Casos cerrados y/o solucionados/ No. de casos reportados)*100</t>
  </si>
  <si>
    <t>Aplicativo de reporte de incidentes de tecnologia</t>
  </si>
  <si>
    <t>Diaria</t>
  </si>
  <si>
    <t>&lt; 75%</t>
  </si>
  <si>
    <t>(&gt;= 75% y &lt; 85%)</t>
  </si>
  <si>
    <t>(&gt;= 85% y &lt; 100%)</t>
  </si>
  <si>
    <t>(= 100%)</t>
  </si>
  <si>
    <t>Mesa de ayuda, Área de tecnología OAP</t>
  </si>
  <si>
    <t>Andrés Veloza Garibello /Alvaro Andres Diaz Caicedo</t>
  </si>
  <si>
    <t>Mariano Garrido</t>
  </si>
  <si>
    <t>Oficina Asesora de Planeación</t>
  </si>
  <si>
    <t>Para el mes de Enero se denota una mejora en el tiempo de respuesta y se crea una mesa de ayuda aleatoria de control doc. que muestra mejores resultados</t>
  </si>
  <si>
    <t>Para el mes de febrero se denota una mejora en el tiempo de respuesta y se crea una mesa de ayuda aleatoria de control doc. que muestra mejores resultados</t>
  </si>
  <si>
    <t>Para el mes de marzo se denota una disminución en el tiempo de respuesta debido a la virtualización por el COVID 19 e implementación de planes de contingencia para Teletrabajo..</t>
  </si>
  <si>
    <t xml:space="preserve">Politica de Teletrabajo e implementacion de protocolos para la contingencia </t>
  </si>
  <si>
    <t>Disponibilidad de servidores -Infraestructura-</t>
  </si>
  <si>
    <t>Medir la disponibilidad de los aplicativos misionales y funcionales de la entidad</t>
  </si>
  <si>
    <t>*Reportes de la disponibilidad de los aplicativos misionales y funcionales de la entidad(logs, etc.)
*Informes mensuales de incidentes</t>
  </si>
  <si>
    <t xml:space="preserve">Final del proceso </t>
  </si>
  <si>
    <t>(Tiempo total de disponibilidad de servidores / Tiempo total de operación) *100</t>
  </si>
  <si>
    <t>Herramientas servidores e informes mensuales de incidentes</t>
  </si>
  <si>
    <t>Semanal</t>
  </si>
  <si>
    <t>Oficina de infraestructura</t>
  </si>
  <si>
    <t xml:space="preserve">"1, Para el mes de enero no se presentó inactividad de los servidores por lo cual presenta un resultado óptimo del 100%,
2, Este resultado está consolidado y al estar al 100 % no tiene variación."
</t>
  </si>
  <si>
    <t xml:space="preserve">"1, Para el mes de febrero no se presentó inactividad de los servidores por lo cual presenta un resultado óptimo del 100%,
2, Este resultado está consolidado y al estar al 100 % no tiene variación."
</t>
  </si>
  <si>
    <t xml:space="preserve">"1, Para el mes de Marzo no se presentó inactividad de los servidores por lo cual presenta un resultado óptimo del 100%,
2, Este resultado está consolidado y al estar al 100 % no tiene variación."
</t>
  </si>
  <si>
    <t>Gestión Estratégica</t>
  </si>
  <si>
    <t>Cumplimiento de los productos del Plan de acción Institucional</t>
  </si>
  <si>
    <t>Verificar el cumplimiento ponderado de las metas de los productos programados en el plan de acción Institucional</t>
  </si>
  <si>
    <t xml:space="preserve">*Personal
*Físicos
*Tecnológicos </t>
  </si>
  <si>
    <t>Al finalizar del cierre trimestral con el reporte por parte de las Dependencias.</t>
  </si>
  <si>
    <t>PROMEDIO (Avance ponderado de los productos de los planes de acción por Dependencia que hacen parte del Plan de Acción Institucional.</t>
  </si>
  <si>
    <t>Formato de Reporte y seguimiento trimestral al Plan de acción Institucional.</t>
  </si>
  <si>
    <t xml:space="preserve">Monitoreo mensual </t>
  </si>
  <si>
    <t>&lt;=60%</t>
  </si>
  <si>
    <t>(&gt; 60% y &lt;=80%)</t>
  </si>
  <si>
    <t>(&gt;80% y &lt;100%)</t>
  </si>
  <si>
    <t>Grupo de Gestión Estratégica</t>
  </si>
  <si>
    <t>Responsable Seguimiento al Plan de Acción Institucional</t>
  </si>
  <si>
    <t>Todas las Dependencias de la Entidad.</t>
  </si>
  <si>
    <t>Avance acumulado en la gestión de las actividades del Plan de Acción Institucional.</t>
  </si>
  <si>
    <t>Verificar el cumplimiento ponderado de todas las actividades que hacen parte del plan de acción Institucional.</t>
  </si>
  <si>
    <t>PROMEDIO (Avance ponderado de las actividades de los planes de acción por Dependencia que hacen parte del Plan de Acción Institucional.</t>
  </si>
  <si>
    <t>Avance en la gestión de las actividades del Plan de Acción Institucional en el periodo evaluado.</t>
  </si>
  <si>
    <t>verificar que actividades debieron cumplirse en el periodo evaluado</t>
  </si>
  <si>
    <t>PROMEDIO (Avance ponderado de las actividades del periodo evaluado de los planes de acción por Dependencia que hacen parte del Plan de Acción Institucional.</t>
  </si>
  <si>
    <t>Oportunidad en la expedición de viabilidades</t>
  </si>
  <si>
    <t>Controlar el tiempo de expedición de las viabilidades solicitadas</t>
  </si>
  <si>
    <t>Al finalizar</t>
  </si>
  <si>
    <t>(Número de viabilidades expedidas en un término no mayor  a 2 días hábiles  / Número de viabilidades solicitadas en el periodo)*100</t>
  </si>
  <si>
    <t>matriz de control de viabilidades</t>
  </si>
  <si>
    <t>semestral</t>
  </si>
  <si>
    <t>(&gt; 50% y &lt;90%)</t>
  </si>
  <si>
    <t>(&gt;= 90% y &lt;100%)</t>
  </si>
  <si>
    <t>Responsables seguimiento Predis y Presupuesto.</t>
  </si>
  <si>
    <t>Responsables seguimiento Presupuesto</t>
  </si>
  <si>
    <t>Oficina de Planeación</t>
  </si>
  <si>
    <t>Gestión de Asuntos Jurídicos</t>
  </si>
  <si>
    <t>APOYO</t>
  </si>
  <si>
    <t>4. Oficina Asesora Jurídica</t>
  </si>
  <si>
    <t>Asistencia Conciliaciones Prejudiciales y Judiciales</t>
  </si>
  <si>
    <t>Cuantificar la gestión de la Oficina Asesora Jurídica en el cumplimiento de la asistencia a las audiencias de conciliación prejudicial y Judicial, conforme a las citaciones que se entreguen en la UAECOBB</t>
  </si>
  <si>
    <t>*Personal y tecnológicos</t>
  </si>
  <si>
    <t>(Asistencia a audiencias conciliación Prejudicial + Asistencia a audiencias conciliación Judicial) / (Citaciones para audiencia de conciliación Prejudicial radicadas en la UAECOB + Notificaciones para audiencia de conciliación judicial)*100</t>
  </si>
  <si>
    <t>Telegramas de citación y Autos recibidos en la UAECOBB</t>
  </si>
  <si>
    <t>≥71% y ≤80%</t>
  </si>
  <si>
    <t>&gt;81%</t>
  </si>
  <si>
    <t>Oficina Asesora Jurídica</t>
  </si>
  <si>
    <t xml:space="preserve">Responsable del seguimiento de las asistencia a las audiencias de conciliación prejudicial y Judicial, </t>
  </si>
  <si>
    <t>Todas las Dependencias de la Entidad</t>
  </si>
  <si>
    <t>Durante el I  Trimestre del año 2020, se brindo asistencia a Diecinueve (19) audiencias</t>
  </si>
  <si>
    <t>Estudio de solicitudes de conciliación</t>
  </si>
  <si>
    <t>Cuantificar la gestión de la Oficina Asesora Jurídica en el cumplimiento del análisis  de las solicitudes de  conciliación que se radiquen en la UAECOB, mediante las fichas técnicas respectivas.</t>
  </si>
  <si>
    <t>(Número de fichas técnicas de conciliación analizadas en comité) / (Número de solicitudes de conciliación)*100</t>
  </si>
  <si>
    <t>Solicitudes de conciliación radicadas en la entidad</t>
  </si>
  <si>
    <t>&lt;90%</t>
  </si>
  <si>
    <t>≥90% y &lt;99%</t>
  </si>
  <si>
    <t>(=99%)</t>
  </si>
  <si>
    <t>Responsable de Conciliaciones</t>
  </si>
  <si>
    <t>Durante el I Trimestre del año 2020, fueron analizadas veintiseis (26) Conciliaciones</t>
  </si>
  <si>
    <t>Aprobación de Estudios Previos</t>
  </si>
  <si>
    <t xml:space="preserve">Evaluar el Porcentaje de estudios previos asesorados jurídicamente por los abogados del área de contratación </t>
  </si>
  <si>
    <t>EFICIENCIA</t>
  </si>
  <si>
    <t>(Número de Estudios Previos asesorados / Número de estudios previos radicados en la OAJ) * 100</t>
  </si>
  <si>
    <t>Libro de Radicación OAJ
Documento Estudios Previos</t>
  </si>
  <si>
    <t>&gt;90 y ≤95%</t>
  </si>
  <si>
    <t>&gt;95%</t>
  </si>
  <si>
    <t>Abogados Área de Contratación</t>
  </si>
  <si>
    <t>Durante el I Trimestre del año 2020, la Oficina Asesora Jurídica brindo asesoria a las diferentes Oficinas y Subdirecciones de la UAECOB en los relacionado con estudios previos, revisión de objeto, obligaciones y valores.</t>
  </si>
  <si>
    <t>Promedio expedición minutas Prestación de servicios</t>
  </si>
  <si>
    <t>Determinar la oportunidad en la elaboración de la minutas de prestación de servicios luego del cumplimiento de los requisitos exigidos</t>
  </si>
  <si>
    <t>Bimestral</t>
  </si>
  <si>
    <t>Final del proceso</t>
  </si>
  <si>
    <t>(Promedio (Fecha de entrega de la minuta para firma de Dirección - Fecha de radicación para elaboración de Minuta))</t>
  </si>
  <si>
    <t>Libro de Radicación OAJ
Libro de Radicación en Dirección</t>
  </si>
  <si>
    <t>&gt;6</t>
  </si>
  <si>
    <t>&gt;4 y ≤6 días</t>
  </si>
  <si>
    <t>≤4</t>
  </si>
  <si>
    <t>≤3</t>
  </si>
  <si>
    <t>EXELENTE</t>
  </si>
  <si>
    <t>Durante el mes de enero de 2020 se  suscribieron  7 minutas de contratos de prestación de servicios contrato 001 a 007 de 2020. El promedio de sacar la minuta fue de 1 dia.</t>
  </si>
  <si>
    <t>Durante el me de febrero de 2020 se  suscribieron  153 minutas de contratos de prestación de servicios contrato 008 al 160 de 2020. El promedio de sacar la minuta fue de 1 a 2  dia.</t>
  </si>
  <si>
    <t>Durante el me de Marzo de 2020 se  suscribieron  116 minutas de contratos de prestación de servicios contrato 161 al 274 de 2020, menos los contratos 194, 239 y 270 los cuales son procesos.Y  el promedio de sacar la minuta fue de 1 a 2  dia.</t>
  </si>
  <si>
    <t>Oportunidad de respuesta a  Derechos de Petición</t>
  </si>
  <si>
    <t>Evaluar la oportunidad de respuesta a Derechos de Petición de competencia de la OAJ</t>
  </si>
  <si>
    <t>(Número de Derechos de petición respondidos oportunamente por la OAJ / Total de derechos de petición con vencimiento en el periodo de competencia de la OAJ)*100</t>
  </si>
  <si>
    <t xml:space="preserve">Radicado Coris de Derechos de Petición
</t>
  </si>
  <si>
    <t>&lt;100%</t>
  </si>
  <si>
    <t>No Aplica</t>
  </si>
  <si>
    <t>La oficina Asesora Jurídica dio respuesta a treinta y tres (33) solicitudes de certificados, circulares las cuales fueron tramitados en su totalidad</t>
  </si>
  <si>
    <t>La oficina Asesora Jurídica dio respuesta a veinticinco (25) solicitudes de certificados, circulares las cuales fueron tramitados en su totalidad</t>
  </si>
  <si>
    <t>La oficina Asesora Jurídica dio respuesta a cuatro (4) solicitudes de certificados, circulares las cuales fueron tramitados en su totalidad</t>
  </si>
  <si>
    <t>3. Consolidar la Gestión del Conocimiento a través del modelo de Gestión del Riesgo y sus líneas de acción.</t>
  </si>
  <si>
    <t>Conocimiento del Riesgo</t>
  </si>
  <si>
    <t>MISIONALES</t>
  </si>
  <si>
    <t>5. Subdirección de Gestión del Riesgo</t>
  </si>
  <si>
    <t>Oportunidad en emisión de constancias de la investigaciones de incendios</t>
  </si>
  <si>
    <t>Hacer seguimiento al tiempo promedio de respuesta de constancias desde su solicitud</t>
  </si>
  <si>
    <t>humanos, físicos y tecnológicos.</t>
  </si>
  <si>
    <t>Final de cada periodo, después de hacer cierre de semestre</t>
  </si>
  <si>
    <t>(Constancias respondidas oportunamente / Total de constancias respondidas en el periodo)*100</t>
  </si>
  <si>
    <t xml:space="preserve">Base de datos e informe s de Gestión Mensual </t>
  </si>
  <si>
    <t>&lt;= 90%</t>
  </si>
  <si>
    <t>(&gt; 91% y &lt; 98%)</t>
  </si>
  <si>
    <t>&gt;=100%</t>
  </si>
  <si>
    <t>Equipo de Investigación de Incendios</t>
  </si>
  <si>
    <t>Se emitieron para el mes de Enero 60 contancias solictadas por los usuarios</t>
  </si>
  <si>
    <t>Se emitieron para el mes de Febrero 55 contancias solictadas por los usuarios</t>
  </si>
  <si>
    <t>Se emitieron para el mes de Marzo 53 contancias solictadas por los usuarios</t>
  </si>
  <si>
    <t>Determinación de causas de investigación de incendios</t>
  </si>
  <si>
    <t>Determinar la efectividad en la determinación de las causas de  los incendios</t>
  </si>
  <si>
    <t>(Número de investigaciones donde se determinaron causas / Investigaciones atendidas en el periodo)*100</t>
  </si>
  <si>
    <t>Para la vigencia se realizaron  22 investigaciones debido a las activaciones realizadasen la cuales se determinaron las causas a todas</t>
  </si>
  <si>
    <t>Para la vigencia se realizaron  21 investigaciones debido a las activaciones realizadasen la cuales se determinaron las causas a todas</t>
  </si>
  <si>
    <t>Para la vigencia se realizaron  20investigaciones debido a las activaciones realizadasen la cuales se determinaron las causas a todas</t>
  </si>
  <si>
    <t>Personas que aprueban el curso de brigadas contra incendio clase I</t>
  </si>
  <si>
    <t>Medir la cantidad de personas que aprueban el curso de brigadas contra incendio clase I</t>
  </si>
  <si>
    <t>eficiencia</t>
  </si>
  <si>
    <t>(Número de personas que aprobaron la capacitación a brigadas contra incendios clase I) / (Número de personas que cursaron la capacitación a brigadas contra incendios clase I) * 100</t>
  </si>
  <si>
    <t>Base de datos de capacitación a brigadas contra incendio clase I</t>
  </si>
  <si>
    <t>&lt;= 75%</t>
  </si>
  <si>
    <t>(&gt; 76% y &lt; 78%)</t>
  </si>
  <si>
    <t>(=79%)</t>
  </si>
  <si>
    <t>&gt;=80%</t>
  </si>
  <si>
    <t>Reducción del Riesgo</t>
  </si>
  <si>
    <t>Personal de Reducción del riesgo</t>
  </si>
  <si>
    <t xml:space="preserve">Para el mes de enero no se realziaron capacitacion a brigadas contra incendio ya que en este mes se realiza la concetacion de objetivos y metas para el año y asu vez se reciben y programan las solictudes capacitacion para dar inicio en el mes de febrero </t>
  </si>
  <si>
    <t>Para el mes febrero las personas que participaron en la capacitacion de brigadas contra incendio clase I aprobaron en su totalidad el curso.</t>
  </si>
  <si>
    <t>Para el mes de marzo debido a la declaratoria de emergencia expedida por el gobierno nacional mediante el decreto 417  del 17 de marzo de 2020 no se pudo dar continuidad a los procesos iniciados en el mes de marzo y debido a eso no se finalizaron los procesos para determinar el grado de avance en esta actividad.</t>
  </si>
  <si>
    <t>2. Generar corresponsabilidad del riesgo mediante la prevención, mitigación, transferencia y preparación con la comunidad ante el riesgo de incendios, incidentes con materiales peligrosos y rescates en general.</t>
  </si>
  <si>
    <t>Nivel de efectividad de sensibilización de la comunidad en auto revisión de establecimientos</t>
  </si>
  <si>
    <t>Evaluar el nivel de interiorización en las personas que asistieron a la sensibilización e auto revisión de establecimientos</t>
  </si>
  <si>
    <t>Final de cada periodo, después de hacer cierre de mes</t>
  </si>
  <si>
    <t>(Número conceptos ratificados en auto revisiones a establecimientos visitados/ total establecimientos de riesgo bajo con seguimiento en el periodo) * 100</t>
  </si>
  <si>
    <t>Informe mensual del personal operativo de la subdirección de gestión del Riesgo</t>
  </si>
  <si>
    <t>&lt;= 80%</t>
  </si>
  <si>
    <t>(&gt; 81% y &lt; 83%)</t>
  </si>
  <si>
    <t>(=84%)</t>
  </si>
  <si>
    <t>&gt;=85%</t>
  </si>
  <si>
    <t>se realizan 3 visitas de verificacion aleatorias a los conceptos de bajo riesgo emitidos por la entidad y se ratifican todos las visitas.</t>
  </si>
  <si>
    <t>se realizan 2 visitas de verificacion aleatorias a los conceptos de bajo riesgo emitidos por la entidad y se ratifican todos las visitas.</t>
  </si>
  <si>
    <t>Eventos masivos de alta complejidad  asistidos por la UAECOB,  que garantizan las condiciones mínimas de seguridad a la ciudadanía.</t>
  </si>
  <si>
    <t>Identificar el grado porcentual de cumplimiento de asistencia de la UAECOB a los eventos masivos de alta complejidad que tengan concepto favorable.</t>
  </si>
  <si>
    <t xml:space="preserve">(Número  de eventos de alta complejidad asistidas / Total de solicitudes de eventos alta complejidad en el periodo)*100 </t>
  </si>
  <si>
    <t>Base de datos aglomeraciones alta complejidad</t>
  </si>
  <si>
    <t>Personal de Conocimiento del Riesgo</t>
  </si>
  <si>
    <t>Se asistieron a todos los eventos programados de puesto fijo o alta complejidad aprobados por la entidad.</t>
  </si>
  <si>
    <t>Para el mes de marzo debido a la declaratoria de emergencia expedida por el gobierno nacional mediante el decreto 417  del 17 de marzo de 2020 no se pudo dar continuidad a los procesos iniciadoslo cual genera una disminucion en esta actividad.</t>
  </si>
  <si>
    <t>Revisiones técnicas de riesgo moderado y alto realizadas oportunamente</t>
  </si>
  <si>
    <t>Evaluar la oportunidad en la realización de revisiones técnicas de riesgo moderado y alto.</t>
  </si>
  <si>
    <t>(Número de revisiones técnicas de riesgo moderado y alto realizadas oportunamente según el periodo de medición)/ Total de revisiones técnicas  de riesgo moderado y alto radicadas en el periodo anterior)*100</t>
  </si>
  <si>
    <t>Revisiones de riesgo moderado y alto realizadas oportunamente</t>
  </si>
  <si>
    <t>Se realizaron las revisiones tecnicas en los tiempos establecidos en los procedimientos  de acuerdo con las disponibilidad de las estaciones. A un con los inconvenientes presentados con la implementacion del tercer turno y con la transicion de los procesos de contratacion</t>
  </si>
  <si>
    <t>Nivel de cumplimiento de las acciones asignadas a la  UAECOB en el Plan de Acción de la Comisión Distrital Prevención y Mitigación de Incendios Forestales</t>
  </si>
  <si>
    <t>Evidenciar el nivel de cumplimiento de las actividades asignadas a la UAECOB en el marco de la Comisión Distrital Prevención y Mitigación de Incendios Forestales.</t>
  </si>
  <si>
    <t>(Nº de actividades desarrolladas en el plan de acción /  Nº de actividades asignadas a la UAECOB en el plan de acción )*100</t>
  </si>
  <si>
    <t>TRD - CARPETA 500-53.26 - INFORMES DE LA UAECOB EN EL PLAN DE ACCION DELA COMISION DISTRITAL DE INCENDIOS FORESTALES</t>
  </si>
  <si>
    <t>Asesoría y acompañamiento a ejercicios de entrenamiento (simulaciones y Simulacros)</t>
  </si>
  <si>
    <t>Realizar seguimiento a los ejercicios de entrenamiento que se soliciten a la Subdirección de Gestión del Riesgo</t>
  </si>
  <si>
    <t>(Numero de asesoría y/o acompañamientos a simulacros y simulaciones realizados)/(Numero total de solicitudes radicadas en el periodo)* 100</t>
  </si>
  <si>
    <t>TRD - CARPETA 500-93 SIMULACROS Y SIMULACIONES</t>
  </si>
  <si>
    <t xml:space="preserve">Oportunidad de gestión en la capacitación comunitaria.   </t>
  </si>
  <si>
    <t xml:space="preserve">Medir el nivel de gestión de la Subdirección de Gestión del Riesgo frente a los requerimientos de capacitación comunitaria. </t>
  </si>
  <si>
    <t>(Número de capacitación comunitaria tramitada) / (Numero total de solicitudes en el periodo) * 100</t>
  </si>
  <si>
    <t>Base de datos de Capacitación comunitaria.</t>
  </si>
  <si>
    <t>Se tramitan las solicitude recibidas con el comandante de enlace en operativa y se direcciona a la estacion correspondiente para su programacion</t>
  </si>
  <si>
    <t>Para el mes de marzo debido a la declaratoria de emergencia expedida por el gobierno nacional mediante el decreto 417  del 17 de marzo de 2020 se observa una disminucion en las solcitudes de esta actividad.</t>
  </si>
  <si>
    <t>Gestión Integral de Incendios</t>
  </si>
  <si>
    <t>6. Subdirección Operativa</t>
  </si>
  <si>
    <t>Actualización de procedimientos para la atención de incendios de la UAECOB.</t>
  </si>
  <si>
    <t>Actualizar los procedimientos asociados al proceso de Atención de Incendios desactualizados con mas de 2,5 años.</t>
  </si>
  <si>
    <t>Tecnológicos,
Físicos, 
Operativos,
Asesorías de planeación</t>
  </si>
  <si>
    <t>Finalizada la actualización de los procedimientos objeto de medición</t>
  </si>
  <si>
    <t>(# procedimientos de incendios actualizados/# procedimientos de incendios con mas de 2,5 años de vigencia)</t>
  </si>
  <si>
    <t>Procedimientos publicados en ruta de la calidad</t>
  </si>
  <si>
    <t>trimestral</t>
  </si>
  <si>
    <t xml:space="preserve"> &lt;=55%</t>
  </si>
  <si>
    <t>56%-75%</t>
  </si>
  <si>
    <t>76%-85%</t>
  </si>
  <si>
    <t>86%-100%</t>
  </si>
  <si>
    <t>Líderes funcionales de los grupos especiales y las 17 Estaciones, áreas de la UAECOB en la que desempeñan funciones el personal operativo</t>
  </si>
  <si>
    <t>Profesional del Sistema Integrado de Gestión de la Subdirección Operativa</t>
  </si>
  <si>
    <t>Profesional Sub.Operativa</t>
  </si>
  <si>
    <t>Subdirector Operativo y las 17 estaciones.</t>
  </si>
  <si>
    <t>Para el primer trimestre de 2020 no se realizo actualización de procedimientos asociados a incendios con mas de 2 años de vigencia.</t>
  </si>
  <si>
    <t>Actualizar los procedimientos asociados durante los siguientes trimestres.</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</si>
  <si>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</si>
  <si>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Disponibilidad de personal</t>
  </si>
  <si>
    <t>Contar con la disponibilidad de personal permanente garantizando el funcionamiento.</t>
  </si>
  <si>
    <t>Tecnológicos,
Físicos, 
Personal</t>
  </si>
  <si>
    <t>* Aplicativo de control de disponibilidad.
*Análisis mensual y
*Análisis anual.</t>
  </si>
  <si>
    <t>cantidad personal operativo reportado como disponible en el turno o sección/cantidad personal asignado en el turno o sección</t>
  </si>
  <si>
    <t>*Estaciones y 
*Central de radio</t>
  </si>
  <si>
    <t>Diario  y mensual</t>
  </si>
  <si>
    <t>&lt;=45%</t>
  </si>
  <si>
    <t>45%-54%</t>
  </si>
  <si>
    <t>55%-64%</t>
  </si>
  <si>
    <t xml:space="preserve">&gt;=65% </t>
  </si>
  <si>
    <t>17 Estaciones, áreas de la UAECOB en la que desempeñan funciones el personal operativo</t>
  </si>
  <si>
    <t>Profesional Sub.Operativa (Disponibilidad de personal)</t>
  </si>
  <si>
    <t>Tiempo de respuesta servicios IMER</t>
  </si>
  <si>
    <t>Buscar estrategias que permitan mejorar el tiempo de respuesta durante el año 2020  de acuerdo con  el  Indicador PMR - Meta Plan (tiempo estimado 2018 ≤ 8:30 minutos.)</t>
  </si>
  <si>
    <t>Registro PROCAD Base de datos única información de incidentes de la CCC.</t>
  </si>
  <si>
    <t xml:space="preserve">Promedio tiempos de respuesta  de servicios IMER  </t>
  </si>
  <si>
    <t>Tiempo (minutos)</t>
  </si>
  <si>
    <t>*Registro PROCAD Base de datos única información de incidentes de la CCC.</t>
  </si>
  <si>
    <t>Permanente</t>
  </si>
  <si>
    <t xml:space="preserve"> &gt; 9:10</t>
  </si>
  <si>
    <t>(&gt; 8:35 y &lt; 9:09)</t>
  </si>
  <si>
    <t>(=8:34)</t>
  </si>
  <si>
    <t>&lt;8:30:00</t>
  </si>
  <si>
    <t>17 Estaciones en las que se desarrollan actividades misionales.
Profesional Apoyo Manejo de Información - Sub. Operativa.</t>
  </si>
  <si>
    <t>Profesional Apoyo Manejo de Información - Sub. Operativa.</t>
  </si>
  <si>
    <t>N/A</t>
  </si>
  <si>
    <t>El tiempo de atención de servicios IMER resultó en 1:21  por encima de la meta, dado que existen factores externos que afectan la movilización a los incidentes.</t>
  </si>
  <si>
    <t>De los  servicios de tipología INCENDIOS no se tendrán  en cuenta la tipologia forestal, dada la complejidad de la atención de este tipo de servicios.</t>
  </si>
  <si>
    <t>El tiempo de atención de servicios IMER resultó en 1:37  por encima de la meta, dado que existen factores externos que afectan la movilización a los incidentes.</t>
  </si>
  <si>
    <t>El tiempo de atención de servicios IMER resultó en 0:22  por encima de la meta, dado que existen factores externos que afectan la movilización a los incidentes.</t>
  </si>
  <si>
    <t>Estadística de atención  de emergencias, incidentes y/o eventos por estación, localidad y fuera del Distrito Capital que fueron atendidos por la UAECOB.</t>
  </si>
  <si>
    <t>Establecer la frecuencia, tipo y cantidad de servicios atendidos por la UAECOB que sirvan de insumos para la toma de decisiones</t>
  </si>
  <si>
    <t>Base de datos única información de incidentes de la CCC.</t>
  </si>
  <si>
    <t>Tipo de emergencia  según lo requerido / Total de emergencias atendidos por la UAECOB.</t>
  </si>
  <si>
    <t xml:space="preserve"> &lt;=50%</t>
  </si>
  <si>
    <t>51%-60%</t>
  </si>
  <si>
    <t>61%-85%</t>
  </si>
  <si>
    <t>Se realizó durante enero 2020, la atención de los servicios de emergencia, conforme a las tipologías o lo requerido.</t>
  </si>
  <si>
    <t>Se realizó durante febrero 2020, la atención de los servicios de emergencia, conforme a las tipologías o lo requerido.</t>
  </si>
  <si>
    <t>Se realizó durante marzo 2020, la atención de los servicios de emergencia, conforme a las tipologías o lo requerido.</t>
  </si>
  <si>
    <t>Gestión Integrada</t>
  </si>
  <si>
    <t>7. Subdirección de Gestión Corporativa</t>
  </si>
  <si>
    <t>Eficacia acciones SIG-MIPG</t>
  </si>
  <si>
    <t>Medir la eficacia de las acciones plantedas para el SIG</t>
  </si>
  <si>
    <t xml:space="preserve">Final de cada trimestre </t>
  </si>
  <si>
    <t>(# acciones efectivas en el periodo / # acciones reportadas) * 100%</t>
  </si>
  <si>
    <t>Evidencia cualitativa o cuantitativa de la eficacia de las acciones</t>
  </si>
  <si>
    <t>&lt;50</t>
  </si>
  <si>
    <t>&gt;=50 y 60%</t>
  </si>
  <si>
    <t>&gt;=61 y 80%</t>
  </si>
  <si>
    <t>&gt;80%</t>
  </si>
  <si>
    <t>Subsistemas del SIG  que cuenten con indicadores</t>
  </si>
  <si>
    <t xml:space="preserve">Líderes de los Subprocesos SIG
</t>
  </si>
  <si>
    <t>Coordinación SIG</t>
  </si>
  <si>
    <t>Directivos, Oficina Asesora de Planeación, coordinadores y referentes del SIG</t>
  </si>
  <si>
    <t xml:space="preserve">De las 34 acciones o tareas asignadas al equipo SIG en el trimestre, 25 de ellas se entregaron con oportunidad y cumpliendo los requisitos. </t>
  </si>
  <si>
    <t>Solicitar el cambio del indicador.</t>
  </si>
  <si>
    <t>Autos impulsados por abogados</t>
  </si>
  <si>
    <t>medir el cumplimiento de la eficacia de los trabajadores de la Oficina de control interno disciplinarios.</t>
  </si>
  <si>
    <t>El indicador se calcula sobre los procesos impulsados</t>
  </si>
  <si>
    <t>Número de procesos impulsados/Número de abogados</t>
  </si>
  <si>
    <t>Número</t>
  </si>
  <si>
    <t>libro de registro de procesos aperturados.
Tabla de Excel donde resume la gestión de los procesos</t>
  </si>
  <si>
    <t>&lt;=7</t>
  </si>
  <si>
    <t>&gt;8 - &lt;11</t>
  </si>
  <si>
    <t>(=)11 y &lt;13</t>
  </si>
  <si>
    <t>(=)13</t>
  </si>
  <si>
    <t>Oficina de Control Interno</t>
  </si>
  <si>
    <t>Asistente Administrativa OCDI</t>
  </si>
  <si>
    <t>Coordinador OCDI</t>
  </si>
  <si>
    <t>Directivos</t>
  </si>
  <si>
    <t>Tiempo de respuesta para decisión de quejas.</t>
  </si>
  <si>
    <t>oportunidad en los tiempos de respuesta</t>
  </si>
  <si>
    <t>Inicio, durante y final del proceso que respuesta</t>
  </si>
  <si>
    <r>
      <t xml:space="preserve">Número total de procesos/ Promedio días </t>
    </r>
    <r>
      <rPr>
        <i/>
        <sz val="13"/>
        <rFont val="Arial"/>
        <family val="2"/>
      </rPr>
      <t>(fecha de apertura-fecha de acta de reparto</t>
    </r>
    <r>
      <rPr>
        <sz val="13"/>
        <rFont val="Arial"/>
        <family val="2"/>
      </rPr>
      <t>)</t>
    </r>
  </si>
  <si>
    <t>Actas de reparto y libro apertura de procesos.</t>
  </si>
  <si>
    <t>&gt;15</t>
  </si>
  <si>
    <t>&lt;=15 y &gt;=13</t>
  </si>
  <si>
    <t>&lt;=12 y &gt;=11</t>
  </si>
  <si>
    <t>&lt;=10</t>
  </si>
  <si>
    <t xml:space="preserve">SE CUMPLIO CON LA META DEBIDO AL EQUIPO ASIGNADO A LA OFICINA </t>
  </si>
  <si>
    <t>Gestión de PQRS</t>
  </si>
  <si>
    <t>Medición del nivel de satisfacción general del ciudadano en los puntos de atención de la UAECOB.</t>
  </si>
  <si>
    <t>Medir el nivel de satisfacción en cuanto a tiempo de respuesta, claridad de la información y trato digno. En el punto principal y red CADE</t>
  </si>
  <si>
    <t>Personal
Físicos(Papelería, Espacio adecuado)
Tecnológicos (encuestas Tabuladas en Excel)</t>
  </si>
  <si>
    <t>Final del ejercicio de atención se mide la satisfacción del ciudadano</t>
  </si>
  <si>
    <t>(% del promedio  de calificación positiva de la encuesta.)</t>
  </si>
  <si>
    <t>Encuestas físicas diligenciadas por la ciudadanía</t>
  </si>
  <si>
    <t>&lt;=75%</t>
  </si>
  <si>
    <t>(&gt;= 76% y &lt; 85%)</t>
  </si>
  <si>
    <t xml:space="preserve"> =85% Y &lt;95%</t>
  </si>
  <si>
    <t>&gt;=95 %</t>
  </si>
  <si>
    <t>Servicio al Ciudadano Procedimiento Satisfacción Ciudadana</t>
  </si>
  <si>
    <t xml:space="preserve">Apoyo a la coordinación y 
Coordinador del Área 
</t>
  </si>
  <si>
    <t>Directivos
Coordinadores 
(Entes de Control Veeduría Distrital y Secretaría general)</t>
  </si>
  <si>
    <t>A un que se cumple con la expectativa, el cual, esta por encima del 90%, meta establecida para cada trimestre, es importante establecer  otras medidas para medir la satisfacción a fin de mejorar la calidad de atención en los momentos de verdad con el ciudadano</t>
  </si>
  <si>
    <t>Oportunidad de las respuestas de los PQRS ingresados a la entidad, y serados en el aplicativo SDQS</t>
  </si>
  <si>
    <t xml:space="preserve">Medir la oportunidad de respuesta al ciudadano, de acuerdo a los tiempos de Ley </t>
  </si>
  <si>
    <t>Sistema Distrital de Quejas y Soluciones y recurso humano</t>
  </si>
  <si>
    <t>Se hace seguimiento durante el proceso de la respuesta de las PQRS</t>
  </si>
  <si>
    <t>Numero de PQRS - SDQS contestadas en los términos de Ley/ Sobre las  PQRS recibidas para la gestión*100</t>
  </si>
  <si>
    <t xml:space="preserve">Sistemas SDQS Reporte de Gestión </t>
  </si>
  <si>
    <t xml:space="preserve">Mensual </t>
  </si>
  <si>
    <t>&lt;=80%</t>
  </si>
  <si>
    <t>(&gt;= 81% y &lt; 89%)</t>
  </si>
  <si>
    <t xml:space="preserve"> =89% Y &lt;95%</t>
  </si>
  <si>
    <t>Servicio al Ciudadano Procedimiento Satisfacción Ciudadana PQRS</t>
  </si>
  <si>
    <t>Para el  primer trimestre de 2020 y un vez consultado el sistema Bogotá Te Escucha, se encuentra una oportunidad del 84%, ya que diez y nueve(19) respuestas a requerimientos fueron cargadas extemporáneamente.
Se puede presumir que el cargue extemporáneo de las respuestas se debe a la intermitencia en el sistema Bogotá te escucha, pero que la entrega a la ciudadanía se dio dentro de términos.</t>
  </si>
  <si>
    <t xml:space="preserve"> A partir del 27 de marzo de 2020, se Implementa un  sistema de Alertas tempranas: notificación a las dependencias parametrizadas con el propósito de informar sobre el estado de los requerimientos para garantizar su trámite oportuno. Semanalmente se remitirá a los jefes de Dependencia y a los designados de operación del sistema, un correo informando el estado del trámite de los requerimientos: condición y/o situación en la que se encuentra la petición y a través de la cual se determina el cierre o continuidad del proceso de seguimiento, así: 
a)    Por Tramitar: hace referencia a los requerimientos que se encuentran en el SDQS y a la fecha están pendientes por respuesta dentro de los términos legales.
b)    Por cierre: hace referencia a aquellos requerimientos pendientes de cierre definitivo de respuesta en el SDQS.
c)    Por clasificar: hace referencia a aquellos requerimientos que están en estado solicitudes de clasificación, es decir, que no han sido asignados para su trámite.
d)    Vencido: hace referencia a aquellos requerimientos cuya fecha para dar respuesta se encuentra fuera de los términos legales establecidos</t>
  </si>
  <si>
    <t xml:space="preserve">Satisfacción ciudadana, frente a la respuesta de fondo </t>
  </si>
  <si>
    <t xml:space="preserve">Medir la satisfacción ciudadana, frente a la respuesta generada </t>
  </si>
  <si>
    <t xml:space="preserve">Recursos tecnológicos, humanos Sistema distrital de Quejas y Soluciones </t>
  </si>
  <si>
    <t>Final del ejercicio en la respuesta generada</t>
  </si>
  <si>
    <t>Encuesta realizada vía telefónicamente por el área a la ciudadanía</t>
  </si>
  <si>
    <t>(&gt;=76% y &lt; 85%)</t>
  </si>
  <si>
    <t xml:space="preserve"> =85% Y &lt;90%</t>
  </si>
  <si>
    <t>&gt;=90 %</t>
  </si>
  <si>
    <t>Servicio al Ciudadano Procedimiento Peticiones, Quejas y Reclamos (PQRS)</t>
  </si>
  <si>
    <t>Verificando los resultados de cada mes, Enero esta sobre el 100% y febrero con el 95% y  marzo genera un resultado bajo con un promedio del 67%, indicando que la mayor inconformidad existe en las respuestas de fondo En este caso, se debe analizar los requerimientos que contengan baja percepción en cuanto a la información solicitada frente a lo que respondió el proceso responsable.</t>
  </si>
  <si>
    <t>Cumplimiento del programa de capacitación PIGA en la UAECOB</t>
  </si>
  <si>
    <t>Socializar al personal de la UAECOB, en el ahorro y uso eficiente de los recursos (agua, energía, gas y papel)</t>
  </si>
  <si>
    <t xml:space="preserve">Seguimiento al cronograma de capacitación </t>
  </si>
  <si>
    <t>(Número capacitaciones  realizadas / Número de capacitaciones programadas) *100</t>
  </si>
  <si>
    <t>Actas de asistencia y desarrollo de la metodología planificada.</t>
  </si>
  <si>
    <t>&lt;50%</t>
  </si>
  <si>
    <t>&gt;51 y &lt; 80</t>
  </si>
  <si>
    <t xml:space="preserve"> =80 Y &lt;100</t>
  </si>
  <si>
    <t>Gestión Ambiental</t>
  </si>
  <si>
    <t>Profesional de Gestión Ambiental</t>
  </si>
  <si>
    <t>Coordinación de Gestión Ambiental</t>
  </si>
  <si>
    <t>Profesional de Gestión Ambiental, Coordinación de Gestión Ambiental, Control Interno, Oficina Asesora de Planeación, Entes de Control, Gestión Administrativa</t>
  </si>
  <si>
    <t xml:space="preserve">En cumplimiento con la resolución 242 de 2014 “Por la cual se adoptan los lineamientos para la formulación, concertación, implementación, evaluación, control y seguimiento del Plan Institucional de Gestión Ambiental –PIGA” Área de Gestión Ambiental , programó para el 25 marzo capacitaciones y/o sensibilizaciones en relación a los  programas  de Uso eficiente de agua y energía  y Gestión Integral de residuos , lo anterior con el fin de dar cumplimiento al programa de capacitaciones que deben ser realizados trimestralmente, sin embargo, es importante precisar que las capacitaciones que se tenían programadas con la Unidad Administrativa Especial de Servicios Públicos – UAESP, Empresa de Acueducto y Alcantarillado y Secretaría Distrital de Ambiente ( como evidencias de lo expuesto anteriormente se tienen correos emitidos a las autoridades ambientales ) , no fueron posibles de realizar debido a la emergencia sanitaria actual, en donde el Ministerio de Salud y Protección Social  indico que  se limitaba el numero de personas en espacios confinados y adicionalmente, el presidente comunicó medida de cuarentena desde el dìa 20 de marzo , razones por las cuales fue imposible realizar las actividades programadas </t>
  </si>
  <si>
    <t>Para dar cumplimiento al programa de capacitaciones , se reprogramará dichas actividades con las entidades ambientales competentes  y adicionalmente se ejecutará con ayuda de el Àrea de Prensa,  la difusión de piezas gráficas mediante mailing masivos, el hidrante y fondos de pantalla en relación al uso eficiente de los recursos  . Por otro lado, se publicarán circualares donde se convoca al cumplimiento en el ahorro y uso eficiente de los recursos, en el marco del Plan Institucional de Gestión Ambiental PIGA de la UAECOB</t>
  </si>
  <si>
    <t>Gestión Financiera</t>
  </si>
  <si>
    <t>Cuentas rechazadas por el área financiera</t>
  </si>
  <si>
    <t>verificar el cumplimiento de los requisitos para la presentación y tramite de las cuentas de cobro de la UAECOB</t>
  </si>
  <si>
    <t>Personal de área
Herramientas Informáticas</t>
  </si>
  <si>
    <t>Final del ejercicio cuando se revisa y se tramita las cuentas de cobro</t>
  </si>
  <si>
    <t>(Cuentas rechazadas / Cuentas radicadas)*100</t>
  </si>
  <si>
    <t>Financiera, lista de chequeo y se registra en Excel para tramite de devolución</t>
  </si>
  <si>
    <t>&gt; 4%</t>
  </si>
  <si>
    <t>&gt;1% y &lt; 4%</t>
  </si>
  <si>
    <t>&lt;1%</t>
  </si>
  <si>
    <t>Pagos</t>
  </si>
  <si>
    <t>Profesional Especializado Financiera</t>
  </si>
  <si>
    <t>Dirección y Subdirección Gestión Corporativa, SIG</t>
  </si>
  <si>
    <t xml:space="preserve">En enero no se presentaron rechazos por parte del área Financiera, lo anterior teniendo en cuenta que en este mes no se tramitan cuentas por cuanto las reservas se aprueban a final de mes.   </t>
  </si>
  <si>
    <t>En este mes no se presentó devoluciones por escrito por parte del área, teniendo en cuenta que las correciones solicitadas por correo fuerón tramitadas en su momento.</t>
  </si>
  <si>
    <t>En el mes marzo no se presentó devolución por escrito por parte del área, teniendo en cuenta que las correciones solicitadas por correo no fue tramitada en su momento.</t>
  </si>
  <si>
    <t>Pagos de cuentas de cobro rechazados por la tesorería distrital</t>
  </si>
  <si>
    <t>Revisar y mantener actualizado los datos y estado de las cuentas bancarias minimizar el rechazo de los pagos.</t>
  </si>
  <si>
    <t>(Cuentas rechazadas de pago por la Tesorería Distrital / Cuentas radicadas)*100</t>
  </si>
  <si>
    <t>Reporte de las cuentas no pagadas por la tesorería Distrital</t>
  </si>
  <si>
    <t>Tesorería Distrital, Dirección y Subdirección Gestión Corporativa, SIG</t>
  </si>
  <si>
    <t>No se presentó ningun rechazo por parte de la Tesoreria en este mes.</t>
  </si>
  <si>
    <t>Se presentó un rechazo por parte de la Tesorería en febrero, por cuenta inactiva.</t>
  </si>
  <si>
    <t>En marzo se presentó un rechazo por parte de la Tesoreria Distrital, por cuenta errada.</t>
  </si>
  <si>
    <t>Giros realizados</t>
  </si>
  <si>
    <t>Medir la ejecución real de la entidad (Para mostrar la relación con lo ejecutado y mostrar avance significativo)</t>
  </si>
  <si>
    <t>Personal de área
Herramientas Informáticas, registros</t>
  </si>
  <si>
    <t>Seguimiento mensual de acuerdo a lo ejecutado
Depende del nivel de ejecución es proporcional al nivel de los giros.</t>
  </si>
  <si>
    <t>(Giros realizados a la fecha / Presupuesto comprometido)*100</t>
  </si>
  <si>
    <t>Ejecución presupuestal del periodo</t>
  </si>
  <si>
    <r>
      <rPr>
        <b/>
        <u/>
        <sz val="13"/>
        <rFont val="Arial"/>
        <family val="2"/>
      </rPr>
      <t>&lt;</t>
    </r>
    <r>
      <rPr>
        <b/>
        <sz val="13"/>
        <rFont val="Arial"/>
        <family val="2"/>
      </rPr>
      <t>50%</t>
    </r>
  </si>
  <si>
    <r>
      <t xml:space="preserve"> </t>
    </r>
    <r>
      <rPr>
        <b/>
        <u/>
        <sz val="13"/>
        <rFont val="Arial"/>
        <family val="2"/>
      </rPr>
      <t>&gt;</t>
    </r>
    <r>
      <rPr>
        <b/>
        <sz val="13"/>
        <rFont val="Arial"/>
        <family val="2"/>
      </rPr>
      <t xml:space="preserve"> 51% y </t>
    </r>
    <r>
      <rPr>
        <b/>
        <u/>
        <sz val="13"/>
        <rFont val="Arial"/>
        <family val="2"/>
      </rPr>
      <t>&lt;</t>
    </r>
    <r>
      <rPr>
        <b/>
        <sz val="13"/>
        <rFont val="Arial"/>
        <family val="2"/>
      </rPr>
      <t xml:space="preserve"> 79%</t>
    </r>
  </si>
  <si>
    <r>
      <rPr>
        <b/>
        <u/>
        <sz val="13"/>
        <rFont val="Arial"/>
        <family val="2"/>
      </rPr>
      <t>&gt;</t>
    </r>
    <r>
      <rPr>
        <b/>
        <sz val="13"/>
        <rFont val="Arial"/>
        <family val="2"/>
      </rPr>
      <t xml:space="preserve">80 y </t>
    </r>
    <r>
      <rPr>
        <b/>
        <u/>
        <sz val="13"/>
        <rFont val="Arial"/>
        <family val="2"/>
      </rPr>
      <t>&lt;</t>
    </r>
    <r>
      <rPr>
        <b/>
        <sz val="13"/>
        <rFont val="Arial"/>
        <family val="2"/>
      </rPr>
      <t xml:space="preserve"> 94%</t>
    </r>
  </si>
  <si>
    <r>
      <rPr>
        <b/>
        <u/>
        <sz val="13"/>
        <rFont val="Arial"/>
        <family val="2"/>
      </rPr>
      <t>&gt;</t>
    </r>
    <r>
      <rPr>
        <b/>
        <sz val="13"/>
        <rFont val="Arial"/>
        <family val="2"/>
      </rPr>
      <t>95%</t>
    </r>
  </si>
  <si>
    <t>Ejecución Presupuestal</t>
  </si>
  <si>
    <t>SHD, Dirección, Subdirección Gestión Corporativa, Oficina Asesora Planeación y SIG</t>
  </si>
  <si>
    <t>En el primer trimestre se giró el 64,96% de los compromisos del mismo periodo, estos pagos corresponde basicamente a nómina y aportes, servicios públicos y contratistas.</t>
  </si>
  <si>
    <t>Reservas giradas</t>
  </si>
  <si>
    <t>Que pasivos exigibles (cuentas susceptibles de pago posteriormente)  que Voy a generar</t>
  </si>
  <si>
    <t>Seguimiento mensual de acuerdo a lo ejecutado</t>
  </si>
  <si>
    <t>(Reservas giradas a la fecha / reservas presupuestadas del año anterior)*100</t>
  </si>
  <si>
    <t xml:space="preserve">En lo que va corrido del año se ha pagado el 12,88% de las reservas, de acuerdo a los plazos contractuales se espera que en el primer semestre se cancele más del 70%. </t>
  </si>
  <si>
    <t>Disponibilidades presupuestales por comprometer</t>
  </si>
  <si>
    <t>Medir el nivel de disponibidades presupuestales sin comprometer</t>
  </si>
  <si>
    <t>(CDP pendientes por comprometer/ Total de disponibilidades solicitadas)</t>
  </si>
  <si>
    <r>
      <rPr>
        <b/>
        <u/>
        <sz val="13"/>
        <rFont val="Arial"/>
        <family val="2"/>
      </rPr>
      <t>&gt;</t>
    </r>
    <r>
      <rPr>
        <b/>
        <sz val="13"/>
        <rFont val="Arial"/>
        <family val="2"/>
      </rPr>
      <t>40%</t>
    </r>
  </si>
  <si>
    <t xml:space="preserve"> &gt; 39% y &lt; =26%</t>
  </si>
  <si>
    <r>
      <t xml:space="preserve">25% y </t>
    </r>
    <r>
      <rPr>
        <b/>
        <u/>
        <sz val="13"/>
        <rFont val="Arial"/>
        <family val="2"/>
      </rPr>
      <t>&lt;</t>
    </r>
    <r>
      <rPr>
        <b/>
        <sz val="13"/>
        <rFont val="Arial"/>
        <family val="2"/>
      </rPr>
      <t>16</t>
    </r>
  </si>
  <si>
    <r>
      <rPr>
        <b/>
        <u/>
        <sz val="13"/>
        <rFont val="Arial"/>
        <family val="2"/>
      </rPr>
      <t>&lt;</t>
    </r>
    <r>
      <rPr>
        <b/>
        <sz val="13"/>
        <rFont val="Arial"/>
        <family val="2"/>
      </rPr>
      <t>15%</t>
    </r>
  </si>
  <si>
    <t>Dirección, Subdirección Gestión Corporativa, Oficina Asesora Jurídica y SIG</t>
  </si>
  <si>
    <t>Con corte al mes de enero esta pendiente de comprometer el 65,72% de las disponibilidades solicitadas, esto corresponde a prestaciones de servicios que se encuentran en tramite y la suspensión del gasto conforme a lo dispuesto en la Circular conjunta 001 de 2020.</t>
  </si>
  <si>
    <t>Al mes de febrero esta pendiente por comprometer el 38,42% de las disponibilidades solicitadas, corresponde a prestaciones de servicios que se encuentran en tramite, la suspensión del gasto conforme a lo dispuesto en la Circular conjunta 001 de 2020 y adiciones de algunos contratos de apoyo.</t>
  </si>
  <si>
    <t>Con corte a marzo esta pendiente de comprometer el 40,77% de las disponibilidades solicitadas, la mayor parte corresponde a prestaciones de servicios en tramite, la suspensión del gasto conforme a lo dispuesto en la Circular conjunta 001 de 2020, adiciones de algunos contratos de apoyo y nuevos procesos de contratación de apoyo.</t>
  </si>
  <si>
    <t>Nivel de Ejecución presupuestal</t>
  </si>
  <si>
    <t>Cumplimiento de la ejecución presupuestal asignado a la UAECOB.</t>
  </si>
  <si>
    <t xml:space="preserve">(Presupuesto comprometido/Presupuesto asignado*100) </t>
  </si>
  <si>
    <r>
      <rPr>
        <b/>
        <u/>
        <sz val="13"/>
        <rFont val="Arial"/>
        <family val="2"/>
      </rPr>
      <t>&gt;</t>
    </r>
    <r>
      <rPr>
        <b/>
        <sz val="13"/>
        <rFont val="Arial"/>
        <family val="2"/>
      </rPr>
      <t xml:space="preserve">80 y </t>
    </r>
    <r>
      <rPr>
        <b/>
        <u/>
        <sz val="13"/>
        <rFont val="Arial"/>
        <family val="2"/>
      </rPr>
      <t>&lt;</t>
    </r>
    <r>
      <rPr>
        <b/>
        <sz val="13"/>
        <rFont val="Arial"/>
        <family val="2"/>
      </rPr>
      <t xml:space="preserve"> 99%</t>
    </r>
  </si>
  <si>
    <t>En este mes la totalidad de la ejecución corresponde a nómina, servicios públicos y unas prestaciones de servicios.</t>
  </si>
  <si>
    <t xml:space="preserve">La ejecución presupuestal a febrero corresponde la mayor parte a los gastos de nómina, servicios públicos y prestaciones de servicios.   </t>
  </si>
  <si>
    <t>En el primer trimestre se ha ejecutado apenas el 16,33% del presupuesto, esto corresponde a contratación de prestación de servicios, nómina y aportes, servicios públicos y unas adiciones a contratos de apoyo.</t>
  </si>
  <si>
    <t>Transferencias primarias documentales</t>
  </si>
  <si>
    <t>Cumplir con la transferencia primaria al archivo central de acuerdo al tiempo de retención de la documentación de la UAECOB</t>
  </si>
  <si>
    <t>Anual</t>
  </si>
  <si>
    <t>Personal y tecnológicos</t>
  </si>
  <si>
    <t>Por Demanda</t>
  </si>
  <si>
    <t>final de cada año</t>
  </si>
  <si>
    <t>(Número de Transferencias realizadas / Número Transferencias programadas)*100</t>
  </si>
  <si>
    <t>Archivos de gestión de cada Área</t>
  </si>
  <si>
    <t>Anual (trimestre posterior a la recolección)</t>
  </si>
  <si>
    <t xml:space="preserve"> &lt; = 50%</t>
  </si>
  <si>
    <t>&gt; 50% y &lt; =80%</t>
  </si>
  <si>
    <t>&gt;81% y &lt; 100%</t>
  </si>
  <si>
    <t>Gestión Documental</t>
  </si>
  <si>
    <t>Técnico de Gestión Documental</t>
  </si>
  <si>
    <t>Coordinador de Gestión Documental</t>
  </si>
  <si>
    <t>Oficina Asesora de Planeación, Sistema Integrado de Gestión y Dirección</t>
  </si>
  <si>
    <t>Gestión de Infraestructura</t>
  </si>
  <si>
    <t>Solicitudes de mantenimiento de locativas atendidas</t>
  </si>
  <si>
    <t>Evaluar el nivel de atención frente a las necesidades locativas.</t>
  </si>
  <si>
    <t>Físicos y humanos del Área de infraestructura</t>
  </si>
  <si>
    <t>Cortes mensuales durante el año, evaluando solicitudes atendidas y pendientes.</t>
  </si>
  <si>
    <t>(Mantenimiento de locativas atendidas/ Necesidades identificadas)*100</t>
  </si>
  <si>
    <t>Las solicitudes que nos hacen a través del correo y la información  reportada tiene como fundamento las actas de obra, la programación y priorización de la inversión, además de la atención de urgencias.</t>
  </si>
  <si>
    <r>
      <rPr>
        <b/>
        <u/>
        <sz val="13"/>
        <rFont val="Arial"/>
        <family val="2"/>
      </rPr>
      <t>&gt;</t>
    </r>
    <r>
      <rPr>
        <b/>
        <sz val="13"/>
        <rFont val="Arial"/>
        <family val="2"/>
      </rPr>
      <t>50% Y &lt;70%</t>
    </r>
  </si>
  <si>
    <r>
      <rPr>
        <b/>
        <u/>
        <sz val="13"/>
        <rFont val="Arial"/>
        <family val="2"/>
      </rPr>
      <t>&gt;</t>
    </r>
    <r>
      <rPr>
        <b/>
        <sz val="13"/>
        <rFont val="Arial"/>
        <family val="2"/>
      </rPr>
      <t>70% Y &lt;=80%</t>
    </r>
  </si>
  <si>
    <t>&gt; 80</t>
  </si>
  <si>
    <t>Área de Infraestructura</t>
  </si>
  <si>
    <t>Apoyo de Infraestructura</t>
  </si>
  <si>
    <t>Coordinador de Infraestructura</t>
  </si>
  <si>
    <t xml:space="preserve">Subdirección de Gestión Corporativa, Oficina Asesora de Planeación </t>
  </si>
  <si>
    <t>Para el mes de Enero de las ordenes de servicio solicitadas se ejecutaron algunas, se ejecutaron tambien  ordenes solicitadas en el mes anterior, ya que se estaba llevando a cabo el procedimiento de visita, elaboracion de diagnostico y aprobacion, el valor que aparece en la casilla es acumulativo del trimestre. Es de resaltar los retrasos presentados en cuento a la aprobación de actividades no previstas por partes del contratista y la interventoria que limitan la atención de las emergencias en las Estaciones.</t>
  </si>
  <si>
    <t>Ejecutar las ordenes de servicio pendientes de los meses anteriores con su respectiva aprobacion y supervision.</t>
  </si>
  <si>
    <t>Para este mes se ejecutaron las ordenes de servicio de los meses del mes y ordenes acumuladas  que estaban pendientes por el proceso de visita, diagnostico y ejecucion. Es de resaltar los retrasos presentados en cuento a la aprobación de actividades no previstas por partes del contratista y la interventoria que limitan la atención de las emergencias en las Estaciones.</t>
  </si>
  <si>
    <t>Modificacion contractual No. 3 del contrato 462 de 2018 ajustando el procedimiento para la aprobacion de los items no previstos, suscrito entre la interventoria y contratista con el fin de agilizar la atencion de los requerimientos y emergencias locativas presentadas en las estaciones</t>
  </si>
  <si>
    <t>Para este mes se ejecutaron las ordenes de servicio de los meses del mes y ordenes acumuladas  que estaban pendientes por el proceso de visita, diagnostico y ejecucion. Es de resaltar los retrasos presentados en cuento a la aprobación de actividades no previstas por partes del contratista y la interventoria que limitan la atención de las emergencias en las Estaciones. Dado las limitantes por parte del contratista para la obtencion de insumos dado el aislamiento preventivo, fue suspendido el contrato 462 de 2018.</t>
  </si>
  <si>
    <t>Modificacion contractual No. 3 del contrato 462 de 2018 ajustando el procedimiento para la aprobacion de los items no previstos, suscrito entre la interventoria y contratista con el fin de agilizar la atencion de los requerimientos y emergencias locativas presentadas en las estaciones. Con la situacion actual por la que atraviesa el contrato debido al COVID-19, se espera mejora de la situacion o medidas de contingencia para poder realizar las ordenes de servicio que se presenten.</t>
  </si>
  <si>
    <t>oportunidad de correspondencia externa por parte de la mensajería contratada</t>
  </si>
  <si>
    <t>Realizar seguimiento a los documentos que se envían por correspondencia externa que son entregados de manera oportuna por la mensajería contratada</t>
  </si>
  <si>
    <t>Personal y tecnológico</t>
  </si>
  <si>
    <t>Se recolecta la información diariamente, cuando se entrega la correspondencia externa</t>
  </si>
  <si>
    <t>Número de documentos entregados por los mensajeros de manera externa en el periodo/número total de documentos relacionados en la planilla de correspondencia en el periodo*100</t>
  </si>
  <si>
    <t>Planilla de comunicaciones oficiales enviadas</t>
  </si>
  <si>
    <t>&gt;50 y &lt;80%</t>
  </si>
  <si>
    <t xml:space="preserve"> =80 Y &lt;95</t>
  </si>
  <si>
    <t>Área Administrativa</t>
  </si>
  <si>
    <t>Auxiliar Administrativo</t>
  </si>
  <si>
    <t>Coordinador Área Administrativa</t>
  </si>
  <si>
    <t>Todas las Áreas de la UAE Cuerpo Oficial de Bomberos</t>
  </si>
  <si>
    <t>Las Comunicaciones Oficiales entregadas por la Firma 4-72 en el mes de  Enero de 2020, fueron 482 se produjeron 45 devoluciones durante el mismo, equivalentes a un  9.3 % que fueron comunicaciones devueltas sin tramite por diferentes razones, a saber: cambios en direccion del destinatario, domicilio o direccion del establecimiento cerrados, direccion incorrecta o porque no se alcanzo a entregar en horarios de oficina por recorridos muy largos. La efectividad inicial fue 437 comunicacones o que representa el 90.6 % aunque al final toda la correspondencia fue entregada, previas correcciones de lo descrito anteriormente.</t>
  </si>
  <si>
    <t xml:space="preserve">Diligenciar correctamente las planillas de entrega fecha, zona, direcciones, nombres,etc.)  a los Motorizados y estos antes de la entrega física  verificar destinatario y evidenciar la entrega (firma de recibido en la planilla), tratar al máximo de hacer efectiva las entregas con lo cual en numero de devoluciones será menor. </t>
  </si>
  <si>
    <t>Las Comunicaciones Oficiales entregadas por la Firma 4-72 en el mes de  Febrero de 2020, fueron 735 se produjeron 55 devoluciones durante el mismo, equivalentes a un 7% que fueron comunicaciones devueltas sin tramite por diferentes razones, a saber: cambios en direccion del destinatario, domicilio o direccion del establecimiento cerrados, direccion incorrecta o porque no se alcanzo a entregar en horarios de oficina por recorridos muy largos.  La efectividad inicial fue 680 comunicaciones lo que representa el 92.5 % aunque al final toda la correspondencia fue entregada, previas correcciones de lo descrito anteriormente.</t>
  </si>
  <si>
    <t>Las Comunicaciones Oficiales entregadas por la Firma 4-72 en el mes de  Marzo de 2020, fueron 489 se produjeron 31 devoluciones durante el mismo, equivalentes a un 6% que fueron comunicaciones devueltas sin tramite por diferentes razones, a saber: cambios en direccion del destinatario, domicilio o direccion del establecimiento cerrados, direccion incorrecta o porque no se alcanzo a entregar en horarios de oficina por recorridos muy largos.  La efectividad inicial fue 458 comunicaciones lo que representa el 93.7 % aunque al final toda la correspondencia fue entregada, previas correcciones de lo descrito anteriormente.</t>
  </si>
  <si>
    <t>Gestión Administrativa</t>
  </si>
  <si>
    <t>Comparativo de faltantes del inventario</t>
  </si>
  <si>
    <t xml:space="preserve">Identificar faltantes del inventario </t>
  </si>
  <si>
    <t>Humanos y tecnológicos</t>
  </si>
  <si>
    <t>Disminuir el 10% de la desviación respecto al semestre anterior</t>
  </si>
  <si>
    <t>Reporte emitido por el área de almacen</t>
  </si>
  <si>
    <t>Existencias según PCT/ Inventario efectuado</t>
  </si>
  <si>
    <t>Sistema PCT</t>
  </si>
  <si>
    <t>&lt; 8%</t>
  </si>
  <si>
    <t>&lt; 8% y &gt; 9.9%</t>
  </si>
  <si>
    <t>Alamcen</t>
  </si>
  <si>
    <t>Profesional de Almacen</t>
  </si>
  <si>
    <t>Gestión Integral de Vehículos y Equipos</t>
  </si>
  <si>
    <t>8. Subdirección Logística</t>
  </si>
  <si>
    <t>Disponibilidad del parque automotor de primera respuesta para la atención de incidentes y emergencias en la ciudad.</t>
  </si>
  <si>
    <t>Verificar mensualmente la Disponibilidad del parque automotor de *primera respuesta  para la atención de incidentes y emergencias en la ciudad.</t>
  </si>
  <si>
    <t>Durante el proceso y monitoreo de la disponibilidad de vehículos.</t>
  </si>
  <si>
    <r>
      <rPr>
        <b/>
        <sz val="13"/>
        <rFont val="Arial"/>
        <family val="2"/>
      </rPr>
      <t>PROMEDIO</t>
    </r>
    <r>
      <rPr>
        <sz val="13"/>
        <rFont val="Arial"/>
        <family val="2"/>
      </rPr>
      <t xml:space="preserve"> (Total de vehículos disponibles de 1ra respuesta para la atención/ total de vehículos existentes de 1ra respuesta para la atención)*100</t>
    </r>
  </si>
  <si>
    <t>Base de datos (Control líder del Parque automotor)</t>
  </si>
  <si>
    <t>Monitoreo Diario</t>
  </si>
  <si>
    <r>
      <rPr>
        <b/>
        <u/>
        <sz val="13"/>
        <rFont val="Arial"/>
        <family val="2"/>
      </rPr>
      <t>&lt;29</t>
    </r>
    <r>
      <rPr>
        <b/>
        <sz val="13"/>
        <rFont val="Arial"/>
        <family val="2"/>
      </rPr>
      <t>%</t>
    </r>
  </si>
  <si>
    <r>
      <t>(</t>
    </r>
    <r>
      <rPr>
        <b/>
        <u/>
        <sz val="13"/>
        <rFont val="Arial"/>
        <family val="2"/>
      </rPr>
      <t>&gt;</t>
    </r>
    <r>
      <rPr>
        <b/>
        <sz val="13"/>
        <rFont val="Arial"/>
        <family val="2"/>
      </rPr>
      <t xml:space="preserve"> 30% y </t>
    </r>
    <r>
      <rPr>
        <b/>
        <u/>
        <sz val="13"/>
        <rFont val="Arial"/>
        <family val="2"/>
      </rPr>
      <t>&lt;59</t>
    </r>
    <r>
      <rPr>
        <b/>
        <sz val="13"/>
        <rFont val="Arial"/>
        <family val="2"/>
      </rPr>
      <t>%)</t>
    </r>
  </si>
  <si>
    <r>
      <t>(</t>
    </r>
    <r>
      <rPr>
        <b/>
        <u/>
        <sz val="13"/>
        <rFont val="Arial"/>
        <family val="2"/>
      </rPr>
      <t>&gt;</t>
    </r>
    <r>
      <rPr>
        <b/>
        <sz val="13"/>
        <rFont val="Arial"/>
        <family val="2"/>
      </rPr>
      <t xml:space="preserve"> 60% y </t>
    </r>
    <r>
      <rPr>
        <b/>
        <u/>
        <sz val="13"/>
        <rFont val="Arial"/>
        <family val="2"/>
      </rPr>
      <t>&lt;89</t>
    </r>
    <r>
      <rPr>
        <b/>
        <sz val="13"/>
        <rFont val="Arial"/>
        <family val="2"/>
      </rPr>
      <t>%)</t>
    </r>
  </si>
  <si>
    <r>
      <rPr>
        <b/>
        <u/>
        <sz val="13"/>
        <rFont val="Arial"/>
        <family val="2"/>
      </rPr>
      <t>&gt;90</t>
    </r>
    <r>
      <rPr>
        <b/>
        <sz val="13"/>
        <rFont val="Arial"/>
        <family val="2"/>
      </rPr>
      <t>%</t>
    </r>
  </si>
  <si>
    <t>PARQUE AUTOMOTOR</t>
  </si>
  <si>
    <t>LIDER DEL PARQUE AUTOMOTOR</t>
  </si>
  <si>
    <t>LIDER DEL PARQUE AUTOMOTOR
SUBDIRECTOR LOGISTICA</t>
  </si>
  <si>
    <t>SUBDIRECCION LOGISTICA
DIRECCION
SUBDIRECCION OPERATIVA
PLANEACION</t>
  </si>
  <si>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Para el periodo en estudio la UAECOB,  contó con 50 vehiculos  operativos efectivos  de primera respuesta que corresponden a carrotanques,  maquinas de altura, maquinas extintoras,  maquina matpel,  maquinas de liquidos inlflamables y  unidades de rescate.
En el mes de </t>
    </r>
    <r>
      <rPr>
        <b/>
        <sz val="12"/>
        <rFont val="Arial"/>
        <family val="2"/>
      </rPr>
      <t>Enero,</t>
    </r>
    <r>
      <rPr>
        <sz val="12"/>
        <rFont val="Arial"/>
        <family val="2"/>
      </rPr>
      <t xml:space="preserve"> el </t>
    </r>
    <r>
      <rPr>
        <b/>
        <sz val="12"/>
        <rFont val="Arial"/>
        <family val="2"/>
      </rPr>
      <t xml:space="preserve"> 62%</t>
    </r>
    <r>
      <rPr>
        <sz val="12"/>
        <rFont val="Arial"/>
        <family val="2"/>
      </rPr>
      <t xml:space="preserve"> de los vehículos de primera respuesta estuvieron  disponibles con un indicador de Desempeño </t>
    </r>
    <r>
      <rPr>
        <b/>
        <sz val="12"/>
        <rFont val="Arial"/>
        <family val="2"/>
      </rPr>
      <t>BUENO.</t>
    </r>
    <r>
      <rPr>
        <sz val="12"/>
        <rFont val="Arial"/>
        <family val="2"/>
      </rPr>
      <t xml:space="preserve">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
El porcentaje obtenido en el periodo de 62 %  fue bajo con respecto a la meta fijada en un minimo de  75% de disponibilidad  por lo que se deben   prender las alertas y priorizar el arreglo de las maquinas teniendo una rotacion sustancial en los talleres de mantenimiento.  
Por otra parte,  la disponibilidad vehicular siempre ha estado brindando la atención oportuna a las emergencias presentadas en cumplimiento de la misionalidad de la UAECOB.
</t>
    </r>
  </si>
  <si>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Para el periodo en estudio la UAECOB,  contó con 50 vehiculos  operativos efectivos  de primera respuesta que corresponden a carrotanques,  maquinas de altura, maquinas extintoras,  maquina matpel,  maquinas de liquidos inlflamables y  unidades de rescate.
En el mes de </t>
    </r>
    <r>
      <rPr>
        <b/>
        <sz val="12"/>
        <rFont val="Arial"/>
        <family val="2"/>
      </rPr>
      <t>Febrero,</t>
    </r>
    <r>
      <rPr>
        <sz val="12"/>
        <rFont val="Arial"/>
        <family val="2"/>
      </rPr>
      <t xml:space="preserve"> el </t>
    </r>
    <r>
      <rPr>
        <b/>
        <sz val="12"/>
        <rFont val="Arial"/>
        <family val="2"/>
      </rPr>
      <t xml:space="preserve"> 66%</t>
    </r>
    <r>
      <rPr>
        <sz val="12"/>
        <rFont val="Arial"/>
        <family val="2"/>
      </rPr>
      <t xml:space="preserve"> de los vehículos de primera respuesta estuvieron  disponibles con un indicador de Desempeño </t>
    </r>
    <r>
      <rPr>
        <b/>
        <sz val="12"/>
        <rFont val="Arial"/>
        <family val="2"/>
      </rPr>
      <t>BUENO.</t>
    </r>
    <r>
      <rPr>
        <sz val="12"/>
        <rFont val="Arial"/>
        <family val="2"/>
      </rPr>
      <t xml:space="preserve">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
El porcentaje obtenido en el periodo de 66 %  fue bajo con respecto a la meta fijada en un minimo de  75% de disponibilidad  por lo que se deben   prender las alertas y priorizar el arreglo de las maquinas teniendo una rotacion sustancial en los talleres de mantenimiento.  
Por otra parte,  la disponibilidad vehicular siempre ha estado brindando la atención oportuna a las emergencias presentadas en cumplimiento de la misionalidad de la UAECOB.</t>
    </r>
  </si>
  <si>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Para el periodo en estudio la UAECOB,  contó con 50 vehiculos  operativos efectivos  de primera respuesta que corresponden a carrotanques,  maquinas de altura, maquinas extintoras,  maquina matpel,  maquinas de liquidos inlflamables y  unidades de rescate.
En el mes de </t>
    </r>
    <r>
      <rPr>
        <b/>
        <sz val="12"/>
        <rFont val="Arial"/>
        <family val="2"/>
      </rPr>
      <t>Marzo</t>
    </r>
    <r>
      <rPr>
        <sz val="12"/>
        <rFont val="Arial"/>
        <family val="2"/>
      </rPr>
      <t xml:space="preserve"> el  </t>
    </r>
    <r>
      <rPr>
        <b/>
        <sz val="12"/>
        <rFont val="Arial"/>
        <family val="2"/>
      </rPr>
      <t>66%</t>
    </r>
    <r>
      <rPr>
        <sz val="12"/>
        <rFont val="Arial"/>
        <family val="2"/>
      </rPr>
      <t xml:space="preserve"> de los vehículos de primera respuesta estuvieron  disponibles con un indicador de Desempeño </t>
    </r>
    <r>
      <rPr>
        <b/>
        <sz val="12"/>
        <rFont val="Arial"/>
        <family val="2"/>
      </rPr>
      <t>BUENO.</t>
    </r>
    <r>
      <rPr>
        <sz val="12"/>
        <rFont val="Arial"/>
        <family val="2"/>
      </rPr>
      <t xml:space="preserve"> No se logró alcanzar la meta propuesta del 75% debido a que constantemente el Parque Automotor presenta daños imprevistos en sus vehiculos, que requieren de mantenimientos correctivos de caracter urgente, los cuales, afectan directamente la disponibilidad.  Es preciso anotar que varias maquinas para su arreglo dependen de la nueva contratacion puesto que el contratro existente esta limitado presupuestalmente.
El porcentaje obtenido en el periodo de 66 %  fue bajo con respecto a la meta fijada en un minimo de  75% de disponibilidad  por lo que se deben   prender las alertas y priorizar el arreglo de las maquinas teniendo una rotacion sustancial en los talleres de mantenimiento.  
Por otra parte,  la disponibilidad vehicular siempre ha estado brindando la atención oportuna a las emergencias presentadas en cumplimiento de la misionalidad de la UAECOB.
</t>
    </r>
  </si>
  <si>
    <t>Tiempo de respuesta en la ejecución de mantenimientos correctivos frecuentes en taller a los vehículos de la UAECOB.</t>
  </si>
  <si>
    <t>Identificar el tiempo promedio para atención de actividades de mantenimiento correctivo frecuente con el fin de proyectar la programación de mantenimientos para la disponibilidad de vehículos.</t>
  </si>
  <si>
    <t xml:space="preserve">*Personal (Técnicos administrativos y uniformados)
*Físicos
*Tecnológicos </t>
  </si>
  <si>
    <t>Durante el proceso, de acuerdo a los reportes diarios del residente del taller.</t>
  </si>
  <si>
    <r>
      <rPr>
        <b/>
        <u/>
        <sz val="13"/>
        <rFont val="Arial"/>
        <family val="2"/>
      </rPr>
      <t>Promedio mensual</t>
    </r>
    <r>
      <rPr>
        <sz val="13"/>
        <rFont val="Arial"/>
        <family val="2"/>
      </rPr>
      <t xml:space="preserve"> (suma de los días de vehículos atendidos por mantenimiento / el numero de  vehículos en mantenimiento)
</t>
    </r>
    <r>
      <rPr>
        <i/>
        <sz val="13"/>
        <rFont val="Arial"/>
        <family val="2"/>
      </rPr>
      <t xml:space="preserve">Ref.: </t>
    </r>
    <r>
      <rPr>
        <i/>
        <u/>
        <sz val="13"/>
        <rFont val="Arial"/>
        <family val="2"/>
      </rPr>
      <t>Fecha de entrada al taller-fecha de salida del taller</t>
    </r>
    <r>
      <rPr>
        <i/>
        <sz val="13"/>
        <rFont val="Arial"/>
        <family val="2"/>
      </rPr>
      <t xml:space="preserve">
</t>
    </r>
  </si>
  <si>
    <t>Tiempo (Días)</t>
  </si>
  <si>
    <t xml:space="preserve">Informe diario enviado por el residente del taller  y base de datos del líder parque automotor. </t>
  </si>
  <si>
    <r>
      <rPr>
        <b/>
        <u/>
        <sz val="13"/>
        <rFont val="Arial"/>
        <family val="2"/>
      </rPr>
      <t>&gt;</t>
    </r>
    <r>
      <rPr>
        <b/>
        <sz val="13"/>
        <rFont val="Arial"/>
        <family val="2"/>
      </rPr>
      <t xml:space="preserve"> 21 DIAS</t>
    </r>
  </si>
  <si>
    <r>
      <t>(</t>
    </r>
    <r>
      <rPr>
        <b/>
        <u/>
        <sz val="13"/>
        <rFont val="Arial"/>
        <family val="2"/>
      </rPr>
      <t>&gt;</t>
    </r>
    <r>
      <rPr>
        <b/>
        <sz val="13"/>
        <rFont val="Arial"/>
        <family val="2"/>
      </rPr>
      <t xml:space="preserve"> 13 DIAS y </t>
    </r>
    <r>
      <rPr>
        <b/>
        <u/>
        <sz val="13"/>
        <rFont val="Arial"/>
        <family val="2"/>
      </rPr>
      <t>&lt;</t>
    </r>
    <r>
      <rPr>
        <b/>
        <sz val="13"/>
        <rFont val="Arial"/>
        <family val="2"/>
      </rPr>
      <t xml:space="preserve"> 20 DIAS)</t>
    </r>
  </si>
  <si>
    <r>
      <t>(</t>
    </r>
    <r>
      <rPr>
        <b/>
        <u/>
        <sz val="13"/>
        <rFont val="Arial"/>
        <family val="2"/>
      </rPr>
      <t>&gt;6</t>
    </r>
    <r>
      <rPr>
        <b/>
        <sz val="13"/>
        <rFont val="Arial"/>
        <family val="2"/>
      </rPr>
      <t xml:space="preserve"> DIAS y  </t>
    </r>
    <r>
      <rPr>
        <b/>
        <u/>
        <sz val="13"/>
        <rFont val="Arial"/>
        <family val="2"/>
      </rPr>
      <t>&lt;</t>
    </r>
    <r>
      <rPr>
        <b/>
        <sz val="13"/>
        <rFont val="Arial"/>
        <family val="2"/>
      </rPr>
      <t xml:space="preserve"> 12 DIAS)</t>
    </r>
  </si>
  <si>
    <r>
      <rPr>
        <b/>
        <u/>
        <sz val="13"/>
        <rFont val="Arial"/>
        <family val="2"/>
      </rPr>
      <t>&lt; 5</t>
    </r>
    <r>
      <rPr>
        <b/>
        <sz val="13"/>
        <rFont val="Arial"/>
        <family val="2"/>
      </rPr>
      <t xml:space="preserve"> DIAS </t>
    </r>
  </si>
  <si>
    <r>
      <t xml:space="preserve">El tiempo de respuesta en la ejecución de mantenimientos correctivos y preventivos en taller  por el contratista REIMPODISEL a los vehículos de la UAECOB en el mes de </t>
    </r>
    <r>
      <rPr>
        <b/>
        <sz val="12"/>
        <rFont val="Arial"/>
        <family val="2"/>
      </rPr>
      <t>Enero</t>
    </r>
    <r>
      <rPr>
        <sz val="12"/>
        <rFont val="Arial"/>
        <family val="2"/>
      </rPr>
      <t xml:space="preserve">  fue en promedio 4 dias, con un indicador de Desempeño </t>
    </r>
    <r>
      <rPr>
        <b/>
        <sz val="12"/>
        <rFont val="Arial"/>
        <family val="2"/>
      </rPr>
      <t>EXCELENTE.</t>
    </r>
    <r>
      <rPr>
        <sz val="12"/>
        <rFont val="Arial"/>
        <family val="2"/>
      </rPr>
      <t xml:space="preserve">  Se tuvo un promedio de estadía en taller de 4 días para  los   casos presentados  en  el periodo es bueno  como quiera  que los resultados  estan por debajo de la meta del indicador propuesto de un maximo de quince (15)  días para el periodo.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Es precioso manifestar que algunos vehículos se pueden considerar con vida util cumplida y antiguos  por tanto sus repuestos en algunas oportunidades son de difícil adquisición y deben ser importados lo que genera retrasos y una estadía mayor en  taller. 
</t>
    </r>
  </si>
  <si>
    <r>
      <t xml:space="preserve">El tiempo de respuesta en la ejecución de mantenimientos correctivos y preventivos en taller  por el contratista REIMPODISEL a los vehículos de la UAECOB en el mes de </t>
    </r>
    <r>
      <rPr>
        <b/>
        <sz val="12"/>
        <rFont val="Arial"/>
        <family val="2"/>
      </rPr>
      <t>FEBRERO</t>
    </r>
    <r>
      <rPr>
        <sz val="12"/>
        <rFont val="Arial"/>
        <family val="2"/>
      </rPr>
      <t xml:space="preserve">  fue en promedio </t>
    </r>
    <r>
      <rPr>
        <b/>
        <sz val="12"/>
        <rFont val="Arial"/>
        <family val="2"/>
      </rPr>
      <t>8 dias</t>
    </r>
    <r>
      <rPr>
        <sz val="12"/>
        <rFont val="Arial"/>
        <family val="2"/>
      </rPr>
      <t xml:space="preserve">, con un indicador de Desempeño </t>
    </r>
    <r>
      <rPr>
        <b/>
        <sz val="12"/>
        <rFont val="Arial"/>
        <family val="2"/>
      </rPr>
      <t>BUENO.</t>
    </r>
    <r>
      <rPr>
        <sz val="12"/>
        <rFont val="Arial"/>
        <family val="2"/>
      </rPr>
      <t xml:space="preserve">  Se tuvo un promedio de estadía en taller de 8 días para  los   casos presentados  en el periodo es bueno  como quiera  que los resultados  estan por debajo de la meta del indicador propuesto de un maximo de quince (15)  días para el periodo.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Es precioso manifestar que algunos vehículos se pueden considerar con vida util cumplida y antiguos  por tanto sus repuestos en algunas oportunidades son de difícil adquisición y deben ser importados lo que genera retrasos y una estadía mayor en  taller. 
</t>
    </r>
  </si>
  <si>
    <r>
      <t xml:space="preserve">El tiempo de respuesta en la ejecución de mantenimientos correctivos y preventivos en taller  por el contratista REIMPODISEL a los vehículos de la UAECOB en el mes de </t>
    </r>
    <r>
      <rPr>
        <b/>
        <sz val="12"/>
        <rFont val="Arial"/>
        <family val="2"/>
      </rPr>
      <t>MARZO</t>
    </r>
    <r>
      <rPr>
        <sz val="12"/>
        <rFont val="Arial"/>
        <family val="2"/>
      </rPr>
      <t xml:space="preserve">  fue en promedio </t>
    </r>
    <r>
      <rPr>
        <b/>
        <sz val="12"/>
        <rFont val="Arial"/>
        <family val="2"/>
      </rPr>
      <t>5</t>
    </r>
    <r>
      <rPr>
        <sz val="12"/>
        <rFont val="Arial"/>
        <family val="2"/>
      </rPr>
      <t xml:space="preserve"> dias, con un indicador de Desempeño </t>
    </r>
    <r>
      <rPr>
        <b/>
        <sz val="12"/>
        <rFont val="Arial"/>
        <family val="2"/>
      </rPr>
      <t>EXCELENTE.</t>
    </r>
    <r>
      <rPr>
        <sz val="12"/>
        <rFont val="Arial"/>
        <family val="2"/>
      </rPr>
      <t xml:space="preserve">  Se tuvo un promedio de estadía en taller de 5 días para  los   casos presentados  en  el periodo es bueno  como quiera  que los resultados  estan por debajo de la meta del indicador propuesto de un maximo de quince (15)  días para el periodo.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Es precioso manifestar que algunos vehículos se pueden considerar con vida util cumplida y antiguos  por tanto sus repuestos en algunas oportunidades son de difícil adquisición y deben ser importados lo que genera retrasos y una estadía mayor en  taller. </t>
    </r>
  </si>
  <si>
    <t>Disponibilidad del Equipo menor (mayor frecuencia y/o rotación) para la atención de incidentes y emergencias en la ciudad.</t>
  </si>
  <si>
    <t>Verificar mensualmente la Disponibilidad del Equipo menor (mayor frecuencia de utilización) para la atención de incidentes y emergencias en la ciudad.</t>
  </si>
  <si>
    <t>Durante el proceso y monitoreo de la disponibilidad de Equipo menor (mayor frecuencia y/o rotación).</t>
  </si>
  <si>
    <r>
      <rPr>
        <b/>
        <sz val="13"/>
        <rFont val="Arial"/>
        <family val="2"/>
      </rPr>
      <t>PROMEDIO SEMANAL</t>
    </r>
    <r>
      <rPr>
        <sz val="13"/>
        <rFont val="Arial"/>
        <family val="2"/>
      </rPr>
      <t xml:space="preserve"> (Total de equipo menor (mayor frecuencia y/o rotación) disponible para la atencion </t>
    </r>
    <r>
      <rPr>
        <b/>
        <sz val="13"/>
        <rFont val="Arial"/>
        <family val="2"/>
      </rPr>
      <t>segun base de disponibilidad</t>
    </r>
    <r>
      <rPr>
        <sz val="13"/>
        <rFont val="Arial"/>
        <family val="2"/>
      </rPr>
      <t>/ total de equipo menor (mayor frecuencia y/o rotación). para la atención)*100</t>
    </r>
  </si>
  <si>
    <t>Base de datos</t>
  </si>
  <si>
    <t>Monitoreo Semanal</t>
  </si>
  <si>
    <r>
      <rPr>
        <b/>
        <u/>
        <sz val="13"/>
        <rFont val="Arial"/>
        <family val="2"/>
      </rPr>
      <t>&lt;</t>
    </r>
    <r>
      <rPr>
        <b/>
        <sz val="13"/>
        <rFont val="Arial"/>
        <family val="2"/>
      </rPr>
      <t>29%</t>
    </r>
  </si>
  <si>
    <r>
      <t>(</t>
    </r>
    <r>
      <rPr>
        <b/>
        <u/>
        <sz val="13"/>
        <rFont val="Arial"/>
        <family val="2"/>
      </rPr>
      <t>&gt;</t>
    </r>
    <r>
      <rPr>
        <b/>
        <sz val="13"/>
        <rFont val="Arial"/>
        <family val="2"/>
      </rPr>
      <t xml:space="preserve"> 30% y </t>
    </r>
    <r>
      <rPr>
        <b/>
        <u/>
        <sz val="13"/>
        <rFont val="Arial"/>
        <family val="2"/>
      </rPr>
      <t>&lt;</t>
    </r>
    <r>
      <rPr>
        <b/>
        <sz val="13"/>
        <rFont val="Arial"/>
        <family val="2"/>
      </rPr>
      <t>59%)</t>
    </r>
  </si>
  <si>
    <r>
      <t>(</t>
    </r>
    <r>
      <rPr>
        <b/>
        <u/>
        <sz val="13"/>
        <rFont val="Arial"/>
        <family val="2"/>
      </rPr>
      <t>&gt;</t>
    </r>
    <r>
      <rPr>
        <b/>
        <sz val="13"/>
        <rFont val="Arial"/>
        <family val="2"/>
      </rPr>
      <t xml:space="preserve"> 60% y </t>
    </r>
    <r>
      <rPr>
        <b/>
        <u/>
        <sz val="13"/>
        <rFont val="Arial"/>
        <family val="2"/>
      </rPr>
      <t>&lt;84</t>
    </r>
    <r>
      <rPr>
        <b/>
        <sz val="13"/>
        <rFont val="Arial"/>
        <family val="2"/>
      </rPr>
      <t>%)</t>
    </r>
  </si>
  <si>
    <r>
      <rPr>
        <b/>
        <u/>
        <sz val="13"/>
        <rFont val="Arial"/>
        <family val="2"/>
      </rPr>
      <t>&gt;</t>
    </r>
    <r>
      <rPr>
        <b/>
        <sz val="13"/>
        <rFont val="Arial"/>
        <family val="2"/>
      </rPr>
      <t>85%</t>
    </r>
  </si>
  <si>
    <t>EQUIPO MENOR</t>
  </si>
  <si>
    <t>LIDER EQUIPO MENOR</t>
  </si>
  <si>
    <t>LIDER DE EQUIPO MENOR 
SUBDIRECTOR LOGISTICA</t>
  </si>
  <si>
    <t xml:space="preserve">SUBDIRECCION LOGISTICA
DIRECCION
PLANEACION
SUBDIRECCION OPERATIVA
</t>
  </si>
  <si>
    <r>
      <t xml:space="preserve">En </t>
    </r>
    <r>
      <rPr>
        <b/>
        <sz val="12"/>
        <rFont val="Arial"/>
        <family val="2"/>
      </rPr>
      <t>ENERO</t>
    </r>
    <r>
      <rPr>
        <sz val="12"/>
        <rFont val="Arial"/>
        <family val="2"/>
      </rPr>
      <t xml:space="preserve"> se encuentra disponible el </t>
    </r>
    <r>
      <rPr>
        <b/>
        <sz val="12"/>
        <rFont val="Arial"/>
        <family val="2"/>
      </rPr>
      <t>87%</t>
    </r>
    <r>
      <rPr>
        <sz val="12"/>
        <rFont val="Arial"/>
        <family val="2"/>
      </rPr>
      <t xml:space="preserve"> de los equipos Menores de Mayor rotacion para la operación en cuanto a: motosierras, motobombas, mototrozadoras, generadores, equipo rescate vehicular.  Dando como resultado un indicador con Desempeño </t>
    </r>
    <r>
      <rPr>
        <b/>
        <sz val="12"/>
        <rFont val="Arial"/>
        <family val="2"/>
      </rPr>
      <t>EXCELENTE.</t>
    </r>
    <r>
      <rPr>
        <sz val="12"/>
        <rFont val="Arial"/>
        <family val="2"/>
      </rPr>
      <t xml:space="preserve">
La información  de disponibilidad  de equipo menor es emitida por central de radio, donde se toman los equipos de mayor rotación y la cantidad total de estos.
El indicador está dentro de los parámetros, La base de datos se encuentra en el PC del Ingeniero Juan Pablo Cardenas.   </t>
    </r>
  </si>
  <si>
    <r>
      <t xml:space="preserve">En </t>
    </r>
    <r>
      <rPr>
        <b/>
        <sz val="12"/>
        <rFont val="Arial"/>
        <family val="2"/>
      </rPr>
      <t>FEBRERO</t>
    </r>
    <r>
      <rPr>
        <sz val="12"/>
        <rFont val="Arial"/>
        <family val="2"/>
      </rPr>
      <t xml:space="preserve"> se encuentra disponible el </t>
    </r>
    <r>
      <rPr>
        <b/>
        <sz val="12"/>
        <rFont val="Arial"/>
        <family val="2"/>
      </rPr>
      <t>88%</t>
    </r>
    <r>
      <rPr>
        <sz val="12"/>
        <rFont val="Arial"/>
        <family val="2"/>
      </rPr>
      <t xml:space="preserve">  de los equipos Menores de Mayor rotacion para la operación en cuanto a: motosierras, motobombas, mototrozadoras, generadores, equipo rescate vehicular.  Dando como resultado un indicador con Desempeño </t>
    </r>
    <r>
      <rPr>
        <b/>
        <sz val="12"/>
        <rFont val="Arial"/>
        <family val="2"/>
      </rPr>
      <t>EXCELENTE.</t>
    </r>
    <r>
      <rPr>
        <sz val="12"/>
        <rFont val="Arial"/>
        <family val="2"/>
      </rPr>
      <t xml:space="preserve">
La información  de disponibilidad  de equipo menor es emitida por central de radio, donde se toman los equipos de mayor rotación y la cantidad total de estos.
El indicador está dentro de los parámetros,  La base de datos se encuentra en el PC del Ingeniero Juan Pablo Cardenas.   </t>
    </r>
  </si>
  <si>
    <r>
      <t xml:space="preserve">En </t>
    </r>
    <r>
      <rPr>
        <b/>
        <sz val="12"/>
        <rFont val="Arial"/>
        <family val="2"/>
      </rPr>
      <t>MARZO</t>
    </r>
    <r>
      <rPr>
        <sz val="12"/>
        <rFont val="Arial"/>
        <family val="2"/>
      </rPr>
      <t xml:space="preserve"> se encuentra disponible el </t>
    </r>
    <r>
      <rPr>
        <b/>
        <sz val="12"/>
        <rFont val="Arial"/>
        <family val="2"/>
      </rPr>
      <t>87%</t>
    </r>
    <r>
      <rPr>
        <sz val="12"/>
        <rFont val="Arial"/>
        <family val="2"/>
      </rPr>
      <t xml:space="preserve">  de los equipos Menores de Mayor rotacion  para la operación en cuanto a: motosierras, motobombas, mototrozadoras, generadores, equipo rescate vehicular.  Dando como resultado un indicador con Desempeño </t>
    </r>
    <r>
      <rPr>
        <b/>
        <sz val="12"/>
        <rFont val="Arial"/>
        <family val="2"/>
      </rPr>
      <t>EXCELENTE.</t>
    </r>
    <r>
      <rPr>
        <sz val="12"/>
        <rFont val="Arial"/>
        <family val="2"/>
      </rPr>
      <t xml:space="preserve">
La información  de disponibilidad  de equipo menor es emitida por central de radio, donde se toman los equipos de mayor rotación y la cantidad total de estos.
El indicador está dentro de los parámetros,  La base de datos se encuentra en el PC del Ingeniero Juan Pablo Cardenas.   </t>
    </r>
  </si>
  <si>
    <t>Gestión Logística en Emergencias</t>
  </si>
  <si>
    <t>Nivel de eficiencia de las activaciones a Logística en Emergencias, incidentes, eventos y suministros</t>
  </si>
  <si>
    <t>Evaluar el nivel de Eficiencia de disponibilidad de logística para la atención de emergencias según activaciones realizadas por personal operativo</t>
  </si>
  <si>
    <t>Durante el proceso y monitoreo de la disponibilidad de activaciones requeridas.</t>
  </si>
  <si>
    <t>(Total de emergencias apoyadas por el área logística en emergencias)/ (Total de solicitudes de apoyo logístico a las emergencias hechas a través de la central de radio)*100</t>
  </si>
  <si>
    <t xml:space="preserve">Reporte por Personal Uniformados B3 Logística
La información se obtiene del reporte de Central de Radio y las bitácoras de los equipos operativos a cargo de la atención de logística en emergencias y eventos
</t>
  </si>
  <si>
    <t>Monitoreo mensual</t>
  </si>
  <si>
    <r>
      <rPr>
        <b/>
        <u/>
        <sz val="13"/>
        <rFont val="Arial"/>
        <family val="2"/>
      </rPr>
      <t>&lt;</t>
    </r>
    <r>
      <rPr>
        <b/>
        <sz val="13"/>
        <rFont val="Arial"/>
        <family val="2"/>
      </rPr>
      <t>59%</t>
    </r>
  </si>
  <si>
    <r>
      <t>(</t>
    </r>
    <r>
      <rPr>
        <b/>
        <u/>
        <sz val="13"/>
        <rFont val="Arial"/>
        <family val="2"/>
      </rPr>
      <t>&gt;</t>
    </r>
    <r>
      <rPr>
        <b/>
        <sz val="13"/>
        <rFont val="Arial"/>
        <family val="2"/>
      </rPr>
      <t xml:space="preserve"> 60% y </t>
    </r>
    <r>
      <rPr>
        <b/>
        <u/>
        <sz val="13"/>
        <rFont val="Arial"/>
        <family val="2"/>
      </rPr>
      <t>&lt;</t>
    </r>
    <r>
      <rPr>
        <b/>
        <sz val="13"/>
        <rFont val="Arial"/>
        <family val="2"/>
      </rPr>
      <t>79%)</t>
    </r>
  </si>
  <si>
    <r>
      <t>(</t>
    </r>
    <r>
      <rPr>
        <b/>
        <u/>
        <sz val="13"/>
        <rFont val="Arial"/>
        <family val="2"/>
      </rPr>
      <t>&gt;</t>
    </r>
    <r>
      <rPr>
        <b/>
        <sz val="13"/>
        <rFont val="Arial"/>
        <family val="2"/>
      </rPr>
      <t xml:space="preserve"> 80% y </t>
    </r>
    <r>
      <rPr>
        <b/>
        <u/>
        <sz val="13"/>
        <rFont val="Arial"/>
        <family val="2"/>
      </rPr>
      <t>&lt;</t>
    </r>
    <r>
      <rPr>
        <b/>
        <sz val="13"/>
        <rFont val="Arial"/>
        <family val="2"/>
      </rPr>
      <t>89%)</t>
    </r>
  </si>
  <si>
    <r>
      <rPr>
        <b/>
        <u/>
        <sz val="13"/>
        <rFont val="Arial"/>
        <family val="2"/>
      </rPr>
      <t>&gt;</t>
    </r>
    <r>
      <rPr>
        <b/>
        <sz val="13"/>
        <rFont val="Arial"/>
        <family val="2"/>
      </rPr>
      <t>90%</t>
    </r>
  </si>
  <si>
    <t>LOGISTICA PARA SUMINISTROS EN EMERGENCIA</t>
  </si>
  <si>
    <t>PERSONAL UNIFORMADO B3</t>
  </si>
  <si>
    <t>SUBDIRECTOR LOGISTICO</t>
  </si>
  <si>
    <r>
      <t xml:space="preserve">Se realizo cuatro  </t>
    </r>
    <r>
      <rPr>
        <b/>
        <sz val="12"/>
        <rFont val="Arial"/>
        <family val="2"/>
      </rPr>
      <t>(4)</t>
    </r>
    <r>
      <rPr>
        <sz val="12"/>
        <rFont val="Arial"/>
        <family val="2"/>
      </rPr>
      <t xml:space="preserve"> activaciones de apoyo Logistico a emergencias en el mes de </t>
    </r>
    <r>
      <rPr>
        <b/>
        <sz val="12"/>
        <rFont val="Arial"/>
        <family val="2"/>
      </rPr>
      <t>ENERO</t>
    </r>
    <r>
      <rPr>
        <sz val="12"/>
        <rFont val="Arial"/>
        <family val="2"/>
      </rPr>
      <t xml:space="preserve">  2020 con números de incidente  2424, 3132  para  atender incidentes de emergencias como  Incendios forestales, incendios estructurales, Inundaciones  y demas presentadas en la comunidad,  siendo atendidas en conformidad con las solicitudes realizadas para la entrega de suministros entre estos (Alimentacion e Hidratacion: Agua,  almuerzos, refrigerios)  y Combustible, aceite, espuma y bloqueador según  las necesidades que se presentaron.
Resultado del indicador </t>
    </r>
    <r>
      <rPr>
        <b/>
        <sz val="12"/>
        <rFont val="Arial"/>
        <family val="2"/>
      </rPr>
      <t>EXCELENTE</t>
    </r>
    <r>
      <rPr>
        <sz val="12"/>
        <rFont val="Arial"/>
        <family val="2"/>
      </rPr>
      <t xml:space="preserve"> en un 100%; puesto que todas las solicitudes requeridas fueron atendidas oportunamente.</t>
    </r>
  </si>
  <si>
    <r>
      <t xml:space="preserve">Se realizo ocho </t>
    </r>
    <r>
      <rPr>
        <b/>
        <sz val="12"/>
        <rFont val="Arial"/>
        <family val="2"/>
      </rPr>
      <t xml:space="preserve">(8) </t>
    </r>
    <r>
      <rPr>
        <sz val="12"/>
        <rFont val="Arial"/>
        <family val="2"/>
      </rPr>
      <t xml:space="preserve">activaciones de apoyo Logistico a emergencias en el mes de </t>
    </r>
    <r>
      <rPr>
        <b/>
        <sz val="12"/>
        <rFont val="Arial"/>
        <family val="2"/>
      </rPr>
      <t>FEBRERO</t>
    </r>
    <r>
      <rPr>
        <sz val="12"/>
        <rFont val="Arial"/>
        <family val="2"/>
      </rPr>
      <t xml:space="preserve">  2020 a diferentes estaciones con números de incidente:  11915, 12394, 12967,  13170, 16222 ,  18846,   para  atender   Incendios forestales, incendios estructurales, Inundaciones  y demas,  siendo atendidas en conformidad con las solicitudes realizadas para la entrega de suministros entre estos (Alimentacion e Hidratacion: Almuerzos, refrigerios, raciones, Agua)  Combustible: gasolina, Aceite, Cadenol , protector solar, entre otros  según  las necesidades que se presentaron.
Resultado del indicador </t>
    </r>
    <r>
      <rPr>
        <b/>
        <sz val="12"/>
        <rFont val="Arial"/>
        <family val="2"/>
      </rPr>
      <t>EXCELENTE</t>
    </r>
    <r>
      <rPr>
        <sz val="12"/>
        <rFont val="Arial"/>
        <family val="2"/>
      </rPr>
      <t xml:space="preserve"> en un 100%; puesto que todas las solicitudes requeridas fueron atendidas oportunamente.</t>
    </r>
  </si>
  <si>
    <r>
      <t xml:space="preserve">Se realizo siete </t>
    </r>
    <r>
      <rPr>
        <b/>
        <sz val="12"/>
        <rFont val="Arial"/>
        <family val="2"/>
      </rPr>
      <t xml:space="preserve">(7) </t>
    </r>
    <r>
      <rPr>
        <sz val="12"/>
        <rFont val="Arial"/>
        <family val="2"/>
      </rPr>
      <t xml:space="preserve">activaciones de apoyo Logistico a emergencias en el mes de </t>
    </r>
    <r>
      <rPr>
        <b/>
        <sz val="12"/>
        <rFont val="Arial"/>
        <family val="2"/>
      </rPr>
      <t>MARZO</t>
    </r>
    <r>
      <rPr>
        <sz val="12"/>
        <rFont val="Arial"/>
        <family val="2"/>
      </rPr>
      <t xml:space="preserve">  2020 a diferentes estaciones con números de incidente:  24212,  24998,   25301,  25393, 26029, etc.   para  atender incidentes de emergencias como  Incendios forestales, incendios estructurales, Inundaciones  y demas presentadas en la comunidad,   Siendo atendidas en conformidad con las solicitudes realizadas para la entrega de suministros entre estos (Alimentacion e Hidratacion: Almuerzos,  Agua,  Bebida caliente, raciones,  Combustible: Gasolina, Aceite, Cadenol, ACPM, Guantes nitrilo, Tapabocas, Monogafas,  Recargas de Cilindros,   Bloqueador solar, Espuma entre otros  según  las necesidades que se presentaron.
Resultado del indicador </t>
    </r>
    <r>
      <rPr>
        <b/>
        <sz val="12"/>
        <rFont val="Arial"/>
        <family val="2"/>
      </rPr>
      <t>EXCELENTE</t>
    </r>
    <r>
      <rPr>
        <sz val="12"/>
        <rFont val="Arial"/>
        <family val="2"/>
      </rPr>
      <t xml:space="preserve"> en un 100%; puesto que todas las solicitudes requeridas fueron atendidas oportunamente.</t>
    </r>
  </si>
  <si>
    <t>Gestión del Talento Humano</t>
  </si>
  <si>
    <t>9. Subdirección de Gestión Humana</t>
  </si>
  <si>
    <t>Tasa de Accidentalidad</t>
  </si>
  <si>
    <t>Hacer seguimiento a la frecuencia de accidentes incapacitantes</t>
  </si>
  <si>
    <t>AL final de cada periodo</t>
  </si>
  <si>
    <t>Efectividad</t>
  </si>
  <si>
    <t>(Número de accidentes incapacitantes / Total de funcionarios)*100</t>
  </si>
  <si>
    <t>Los datos se obtienen de la bases de datos de accidentes de trabajo de la UAECOB, la cual se verifica periódicamente con la información enviada por ARL POSITIVA</t>
  </si>
  <si>
    <t>&gt;7%</t>
  </si>
  <si>
    <t>≥5% y ≤7%</t>
  </si>
  <si>
    <t xml:space="preserve">≥ 3,5% y ≤5% </t>
  </si>
  <si>
    <t>&lt; 3,5%</t>
  </si>
  <si>
    <t>SGH- SYST</t>
  </si>
  <si>
    <t>SGH- Profesional Especializado SYST</t>
  </si>
  <si>
    <t>SGH, SOP, Alta Dirección.</t>
  </si>
  <si>
    <t xml:space="preserve"> Para el primer trimestre hubo 20 eventos con uno o más días de incapacidad, valor que se encuentra dentro de las metas definidas. Se destaca la reducción de la severidad con respecto al mismo trimestre para el año anterior, con 90 días menos.</t>
  </si>
  <si>
    <t>Índice de Ausentismo por enfermedad común</t>
  </si>
  <si>
    <t>Conocer la cantidad de horas hombres perdidas por enfermedad común respecto a las HHT en el período</t>
  </si>
  <si>
    <t>(HH perdidos por EC en el periodo / Número H.H. Trabajadas en el periodo)*100</t>
  </si>
  <si>
    <t>Los datos se obtienen de la bases de datos de ausentismo de la UAECOB</t>
  </si>
  <si>
    <t xml:space="preserve">≥ 4% y ≤5% </t>
  </si>
  <si>
    <t>&lt; 4%</t>
  </si>
  <si>
    <t>Para el primer trimestre se registraron 430 dias perdidos por incapacidad de origen común , valor que se encuentra dentro de las metas definidas. Los diagnósticos mas recurrentes fueron asociados a lumbalgias, gastritis y otros digestivos.
De acuerdo a los años anteriores se evidencia que se realizaba el promedio de los valores y no la suma de los mismos.</t>
  </si>
  <si>
    <t>Cumplimiento del programa de Bienestar</t>
  </si>
  <si>
    <t>Hacer seguimiento a la ejecución de las actividades de bienestar establecidas</t>
  </si>
  <si>
    <t>El indicador se calcula en el desarrollo de las actividades en el año</t>
  </si>
  <si>
    <t>(Actividades de Bienestar Desarrolladas/Actividades de Bienestar Establecidas para el periodo) *100%</t>
  </si>
  <si>
    <t>área de Bienestar- actividades de bienestar realizadas</t>
  </si>
  <si>
    <t>&gt;= 75% y &lt;85%</t>
  </si>
  <si>
    <t>&gt;= 85% &lt;= 95%</t>
  </si>
  <si>
    <t>SGH- BIENESTAR</t>
  </si>
  <si>
    <t>Profesional Universitario área de Bienestar</t>
  </si>
  <si>
    <t>Subdirección de Gestión Humana, Alta Dirección, Entidades de Control (contraloría)</t>
  </si>
  <si>
    <t>En Enero, se llevo a cabo la actividad de Encuentro de Familias programada para el turno 1 del Personal Opertivo de la Entidad.
En Marzo, se conmemoro el día de la Mujer para el personal de Planta y contratistas de la Entidad, a través de una actividad de integración y una conferencia. Se da inicio a la actividad deportiva Torneo Interno de Voleibol</t>
  </si>
  <si>
    <t>Participación en el programa de Bienestar</t>
  </si>
  <si>
    <t>(Número de servidores públicos que participan programas B.S / Total de funcionarios programados B.S.) *100</t>
  </si>
  <si>
    <t>&lt; 70%</t>
  </si>
  <si>
    <t>&gt;= 70% y &lt;80%</t>
  </si>
  <si>
    <t>&gt;= 80% &lt;= 95%</t>
  </si>
  <si>
    <t>Asisitío el personal inscrito para la actividad Encuentro de Familias, 178 funcionarios con sus familias para un total de 619 personas.
Para el personal de planta de la Enitdad se programo un desayuno de integración, al cual asistio el 60% de las mujeres de la Entidad. Se dio inicio a la primera fase de partidos a los cuales se inscribieron 16 equipos integrados entre 6 y 12 personas, de las diferentes Estaciones y áreas de la Entidad.</t>
  </si>
  <si>
    <t>Evaluación a la capacitación impartida</t>
  </si>
  <si>
    <t>Hacer seguimiento a la efectividad de la capacitación</t>
  </si>
  <si>
    <t>Al final de cada proceso de capacitación</t>
  </si>
  <si>
    <t>(Número de calificaciones satisfactorias y sobresalientes / Total de participantes )*100%</t>
  </si>
  <si>
    <t>Consolidado resultados de evaluaciones</t>
  </si>
  <si>
    <t>&lt; 80%</t>
  </si>
  <si>
    <t>≥ 80% y &lt;85%</t>
  </si>
  <si>
    <t>&gt;= 85% ≤ 95%</t>
  </si>
  <si>
    <t>SGH- ACADEMIA</t>
  </si>
  <si>
    <t>Profesional Contratista área de ACADEMIA</t>
  </si>
  <si>
    <t>Para el Primer Semestre se programo un programa de Reentrenamiento, el cual no ha culminado por tanto no se ha presentado el respectivo informe del programa</t>
  </si>
  <si>
    <t>Cumplimiento en las Actividades Programadas de capacitación</t>
  </si>
  <si>
    <t>Hacer seguimiento al cumplimiento del Plan de Capacitación</t>
  </si>
  <si>
    <t>(Número de capacitaciones ejecutadas / Número de Capacitaciones programadas en el periodo)*100</t>
  </si>
  <si>
    <t>Base de datos e ADAMDEMIA de cursos de capacitación realizados</t>
  </si>
  <si>
    <t>&gt;= 85% ≤95%</t>
  </si>
  <si>
    <t>El Desempeño se refleja como malo sin embargo esto lo afecto factores externos, debido a la coyuntura de emergencia sanitaria presentada</t>
  </si>
  <si>
    <t>Se reactivara el programa de capacitación según los lineamientos que de el Gobierno Nacional y Distrital, por la emergencia sanitaria presentada.</t>
  </si>
  <si>
    <r>
      <t>&gt;</t>
    </r>
    <r>
      <rPr>
        <b/>
        <sz val="13"/>
        <rFont val="Arial"/>
        <family val="2"/>
      </rPr>
      <t xml:space="preserve"> 10%</t>
    </r>
  </si>
  <si>
    <r>
      <rPr>
        <b/>
        <u/>
        <sz val="13"/>
        <rFont val="Arial"/>
        <family val="2"/>
      </rPr>
      <t>&gt;</t>
    </r>
    <r>
      <rPr>
        <b/>
        <sz val="13"/>
        <rFont val="Arial"/>
        <family val="2"/>
      </rPr>
      <t>20%</t>
    </r>
  </si>
  <si>
    <t>Profesional 219 grado 20</t>
  </si>
  <si>
    <t>Jefe de la Oficina de Control Interno</t>
  </si>
  <si>
    <t>Alta Dirección
Oficina Asesora de Planeación
Jefe de la Oficina de Control Interno
Profesionales de la Oficina de Control Interno</t>
  </si>
  <si>
    <t>Secretaría General de la Alcaldía Mayor
Alta Dirección
Oficina Asesora de Planeación
Jefe de la Oficina de Control Interno
Profesionales de la Oficina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</si>
</sst>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40A]\ * #,##0.00_);_([$$-240A]\ * \(#,##0.00\);_([$$-240A]\ * &quot;-&quot;??_);_(@_)"/>
  </numFmts>
  <fonts count="25" x14ac:knownFonts="1">
    <font>
      <sz val="11"/>
      <color theme="1"/>
      <name val="Calibri"/>
      <family val="2"/>
      <scheme val="minor"/>
    </font>
    <font>
      <sz val="11"/>
      <color theme="1"/>
      <name val="Calibri"/>
      <family val="2"/>
      <scheme val="minor"/>
    </font>
    <font>
      <sz val="11"/>
      <color rgb="FFC00000"/>
      <name val="Arial"/>
      <family val="2"/>
    </font>
    <font>
      <b/>
      <sz val="11"/>
      <color rgb="FFC00000"/>
      <name val="Arial"/>
      <family val="2"/>
    </font>
    <font>
      <b/>
      <sz val="11"/>
      <color theme="0"/>
      <name val="Arial"/>
      <family val="2"/>
    </font>
    <font>
      <b/>
      <sz val="25"/>
      <color rgb="FFC00000"/>
      <name val="Arial"/>
      <family val="2"/>
    </font>
    <font>
      <sz val="11"/>
      <name val="Arial"/>
      <family val="2"/>
    </font>
    <font>
      <b/>
      <sz val="14"/>
      <color theme="0"/>
      <name val="Arial"/>
      <family val="2"/>
    </font>
    <font>
      <sz val="11"/>
      <color rgb="FF000000"/>
      <name val="Calibri"/>
      <family val="2"/>
    </font>
    <font>
      <b/>
      <sz val="13"/>
      <color theme="0"/>
      <name val="Arial"/>
      <family val="2"/>
    </font>
    <font>
      <b/>
      <sz val="13"/>
      <name val="Arial"/>
      <family val="2"/>
    </font>
    <font>
      <b/>
      <sz val="12"/>
      <color theme="0"/>
      <name val="Arial"/>
      <family val="2"/>
    </font>
    <font>
      <sz val="11"/>
      <color theme="0"/>
      <name val="Arial"/>
      <family val="2"/>
    </font>
    <font>
      <b/>
      <sz val="12"/>
      <name val="Arial"/>
      <family val="2"/>
    </font>
    <font>
      <sz val="13"/>
      <name val="Arial"/>
      <family val="2"/>
    </font>
    <font>
      <sz val="12"/>
      <name val="Verdana"/>
      <family val="2"/>
    </font>
    <font>
      <sz val="12"/>
      <name val="Arial"/>
      <family val="2"/>
    </font>
    <font>
      <b/>
      <u/>
      <sz val="13"/>
      <name val="Arial"/>
      <family val="2"/>
    </font>
    <font>
      <i/>
      <sz val="13"/>
      <name val="Arial"/>
      <family val="2"/>
    </font>
    <font>
      <i/>
      <u/>
      <sz val="13"/>
      <name val="Arial"/>
      <family val="2"/>
    </font>
    <font>
      <b/>
      <sz val="9"/>
      <color indexed="81"/>
      <name val="Tahoma"/>
      <family val="2"/>
    </font>
    <font>
      <sz val="9"/>
      <color indexed="81"/>
      <name val="Tahoma"/>
      <family val="2"/>
    </font>
    <font>
      <b/>
      <sz val="15"/>
      <color theme="0"/>
      <name val="Arial"/>
      <family val="2"/>
    </font>
    <font>
      <b/>
      <sz val="16"/>
      <color theme="0"/>
      <name val="Calibri"/>
      <family val="2"/>
      <scheme val="minor"/>
    </font>
    <font>
      <sz val="13"/>
      <color theme="1"/>
      <name val="Arial"/>
    </font>
  </fonts>
  <fills count="22">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499984740745262"/>
        <bgColor indexed="64"/>
      </patternFill>
    </fill>
    <fill>
      <patternFill patternType="solid">
        <fgColor theme="9" tint="-0.499984740745262"/>
        <bgColor indexed="64"/>
      </patternFill>
    </fill>
    <fill>
      <patternFill patternType="solid">
        <fgColor theme="1"/>
        <bgColor indexed="64"/>
      </patternFill>
    </fill>
    <fill>
      <patternFill patternType="solid">
        <fgColor theme="8" tint="-0.499984740745262"/>
        <bgColor indexed="64"/>
      </patternFill>
    </fill>
    <fill>
      <patternFill patternType="solid">
        <fgColor theme="1" tint="0.499984740745262"/>
        <bgColor indexed="64"/>
      </patternFill>
    </fill>
    <fill>
      <patternFill patternType="solid">
        <fgColor theme="0" tint="-4.9989318521683403E-2"/>
        <bgColor rgb="FFBFBFBF"/>
      </patternFill>
    </fill>
    <fill>
      <patternFill patternType="solid">
        <fgColor rgb="FF002060"/>
        <bgColor rgb="FFBFBFBF"/>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theme="8" tint="0.79998168889431442"/>
        <bgColor rgb="FFBFBFBF"/>
      </patternFill>
    </fill>
    <fill>
      <patternFill patternType="solid">
        <fgColor rgb="FF002060"/>
        <bgColor indexed="64"/>
      </patternFill>
    </fill>
    <fill>
      <patternFill patternType="solid">
        <fgColor theme="8" tint="-0.249977111117893"/>
        <bgColor indexed="64"/>
      </patternFill>
    </fill>
    <fill>
      <patternFill patternType="solid">
        <fgColor rgb="FFC00000"/>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theme="4" tint="0.39997558519241921"/>
      </bottom>
      <diagonal/>
    </border>
    <border>
      <left style="thin">
        <color indexed="64"/>
      </left>
      <right/>
      <top style="thin">
        <color indexed="64"/>
      </top>
      <bottom style="thin">
        <color theme="4"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9" fontId="1" fillId="0" borderId="0" applyFont="0" applyFill="0" applyBorder="0" applyAlignment="0" applyProtection="0"/>
    <xf numFmtId="0" fontId="8" fillId="0" borderId="0"/>
    <xf numFmtId="164" fontId="1" fillId="0" borderId="0"/>
  </cellStyleXfs>
  <cellXfs count="94">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xf>
    <xf numFmtId="0" fontId="3" fillId="2" borderId="0" xfId="0" applyFont="1" applyFill="1" applyAlignment="1">
      <alignment vertical="center"/>
    </xf>
    <xf numFmtId="0" fontId="4" fillId="2" borderId="0" xfId="0" applyFont="1" applyFill="1" applyAlignment="1">
      <alignment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2" fillId="0" borderId="0" xfId="0" applyFont="1" applyAlignment="1">
      <alignment vertical="center"/>
    </xf>
    <xf numFmtId="0" fontId="6" fillId="0" borderId="0" xfId="0" applyFont="1" applyAlignment="1">
      <alignment vertical="center"/>
    </xf>
    <xf numFmtId="0" fontId="7" fillId="6" borderId="0" xfId="0" applyFont="1" applyFill="1" applyAlignment="1">
      <alignment horizontal="center"/>
    </xf>
    <xf numFmtId="0" fontId="9" fillId="9" borderId="12" xfId="2" applyFont="1" applyFill="1" applyBorder="1" applyAlignment="1">
      <alignment horizontal="center" vertical="center" wrapText="1"/>
    </xf>
    <xf numFmtId="0" fontId="9" fillId="10" borderId="13" xfId="2" applyFont="1" applyFill="1" applyBorder="1" applyAlignment="1">
      <alignment horizontal="center" vertical="center" wrapText="1"/>
    </xf>
    <xf numFmtId="0" fontId="9" fillId="10" borderId="14" xfId="2" applyFont="1" applyFill="1" applyBorder="1" applyAlignment="1">
      <alignment horizontal="center" vertical="center" wrapText="1"/>
    </xf>
    <xf numFmtId="0" fontId="9" fillId="11" borderId="15" xfId="0" applyFont="1" applyFill="1" applyBorder="1" applyAlignment="1">
      <alignment horizontal="center" vertical="center"/>
    </xf>
    <xf numFmtId="0" fontId="9" fillId="3" borderId="15" xfId="0" applyFont="1" applyFill="1" applyBorder="1" applyAlignment="1">
      <alignment horizontal="center" vertical="center"/>
    </xf>
    <xf numFmtId="0" fontId="9" fillId="12" borderId="15" xfId="0" applyFont="1" applyFill="1" applyBorder="1" applyAlignment="1">
      <alignment horizontal="center" vertical="center"/>
    </xf>
    <xf numFmtId="0" fontId="9" fillId="13" borderId="15" xfId="0" applyFont="1" applyFill="1" applyBorder="1" applyAlignment="1">
      <alignment horizontal="center" vertical="center"/>
    </xf>
    <xf numFmtId="0" fontId="10" fillId="14" borderId="16" xfId="2" applyFont="1" applyFill="1" applyBorder="1" applyAlignment="1">
      <alignment horizontal="center" vertical="center" wrapText="1"/>
    </xf>
    <xf numFmtId="0" fontId="9" fillId="15" borderId="16" xfId="0" applyFont="1" applyFill="1" applyBorder="1" applyAlignment="1">
      <alignment horizontal="center" vertical="center" wrapText="1"/>
    </xf>
    <xf numFmtId="0" fontId="11" fillId="16" borderId="17" xfId="0" applyFont="1" applyFill="1" applyBorder="1" applyAlignment="1">
      <alignment horizontal="center" vertical="center" wrapText="1"/>
    </xf>
    <xf numFmtId="0" fontId="11" fillId="16" borderId="18" xfId="0" applyFont="1" applyFill="1" applyBorder="1" applyAlignment="1">
      <alignment horizontal="center" vertical="center" wrapText="1"/>
    </xf>
    <xf numFmtId="0" fontId="12" fillId="0" borderId="0" xfId="0" applyFont="1" applyAlignment="1">
      <alignment horizontal="center" vertical="center"/>
    </xf>
    <xf numFmtId="0" fontId="13" fillId="2" borderId="15" xfId="0" applyFont="1" applyFill="1" applyBorder="1" applyAlignment="1">
      <alignment horizontal="center" vertical="center" wrapText="1"/>
    </xf>
    <xf numFmtId="0" fontId="14" fillId="0" borderId="15" xfId="0" applyFont="1" applyBorder="1" applyAlignment="1">
      <alignment horizontal="left" vertical="center" wrapText="1"/>
    </xf>
    <xf numFmtId="0" fontId="14" fillId="0" borderId="15" xfId="0" applyFont="1" applyBorder="1" applyAlignment="1">
      <alignment horizontal="center" vertical="center" wrapText="1"/>
    </xf>
    <xf numFmtId="0" fontId="14" fillId="0" borderId="15" xfId="0" applyFont="1" applyBorder="1" applyAlignment="1">
      <alignment horizontal="center" vertical="center"/>
    </xf>
    <xf numFmtId="3" fontId="14" fillId="0" borderId="15" xfId="0" applyNumberFormat="1" applyFont="1" applyBorder="1" applyAlignment="1">
      <alignment horizontal="left" vertical="center" wrapText="1"/>
    </xf>
    <xf numFmtId="9" fontId="14" fillId="0" borderId="15" xfId="0" applyNumberFormat="1" applyFont="1" applyBorder="1" applyAlignment="1">
      <alignment horizontal="center" vertical="center" wrapText="1"/>
    </xf>
    <xf numFmtId="0" fontId="10" fillId="17" borderId="15"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12" borderId="15" xfId="0" applyFont="1" applyFill="1" applyBorder="1" applyAlignment="1">
      <alignment horizontal="center" vertical="center" wrapText="1"/>
    </xf>
    <xf numFmtId="9" fontId="10" fillId="13" borderId="15" xfId="0" applyNumberFormat="1" applyFont="1" applyFill="1" applyBorder="1" applyAlignment="1">
      <alignment horizontal="center" vertical="center"/>
    </xf>
    <xf numFmtId="9" fontId="14" fillId="18" borderId="15" xfId="1" applyFont="1" applyFill="1" applyBorder="1" applyAlignment="1">
      <alignment horizontal="center" vertical="center"/>
    </xf>
    <xf numFmtId="9" fontId="15" fillId="19" borderId="19" xfId="0" applyNumberFormat="1" applyFont="1" applyFill="1" applyBorder="1" applyAlignment="1">
      <alignment horizontal="center" vertical="center"/>
    </xf>
    <xf numFmtId="0" fontId="16" fillId="20" borderId="16" xfId="0" applyFont="1" applyFill="1" applyBorder="1" applyAlignment="1">
      <alignment horizontal="center" vertical="center" wrapText="1"/>
    </xf>
    <xf numFmtId="9" fontId="16" fillId="20" borderId="16" xfId="1" applyFont="1" applyFill="1" applyBorder="1" applyAlignment="1">
      <alignment horizontal="center" vertical="center" wrapText="1"/>
    </xf>
    <xf numFmtId="9" fontId="16" fillId="20" borderId="16" xfId="0" applyNumberFormat="1" applyFont="1" applyFill="1" applyBorder="1" applyAlignment="1">
      <alignment horizontal="center" vertical="center" wrapText="1"/>
    </xf>
    <xf numFmtId="9" fontId="14" fillId="0" borderId="15" xfId="0" applyNumberFormat="1" applyFont="1" applyBorder="1" applyAlignment="1">
      <alignment horizontal="center" vertical="center"/>
    </xf>
    <xf numFmtId="0" fontId="10" fillId="17" borderId="15" xfId="0" applyFont="1" applyFill="1" applyBorder="1" applyAlignment="1">
      <alignment horizontal="center" vertical="center"/>
    </xf>
    <xf numFmtId="0" fontId="10" fillId="3" borderId="15" xfId="0" applyFont="1" applyFill="1" applyBorder="1" applyAlignment="1">
      <alignment horizontal="center" vertical="center"/>
    </xf>
    <xf numFmtId="0" fontId="10" fillId="12" borderId="15" xfId="0" applyFont="1" applyFill="1" applyBorder="1" applyAlignment="1">
      <alignment horizontal="center" vertical="center"/>
    </xf>
    <xf numFmtId="0" fontId="10" fillId="13" borderId="15" xfId="0" applyFont="1" applyFill="1" applyBorder="1" applyAlignment="1">
      <alignment horizontal="center" vertical="center"/>
    </xf>
    <xf numFmtId="9" fontId="15" fillId="21" borderId="19" xfId="0" applyNumberFormat="1" applyFont="1" applyFill="1" applyBorder="1" applyAlignment="1">
      <alignment horizontal="center" vertical="center"/>
    </xf>
    <xf numFmtId="20" fontId="10" fillId="13" borderId="15" xfId="0" applyNumberFormat="1" applyFont="1" applyFill="1" applyBorder="1" applyAlignment="1">
      <alignment horizontal="center" vertical="center"/>
    </xf>
    <xf numFmtId="0" fontId="10" fillId="0" borderId="15" xfId="0" applyFont="1" applyBorder="1" applyAlignment="1">
      <alignment horizontal="center" vertical="center"/>
    </xf>
    <xf numFmtId="0" fontId="10" fillId="0" borderId="15" xfId="0" applyFont="1" applyBorder="1" applyAlignment="1">
      <alignment horizontal="center" vertical="center" wrapText="1"/>
    </xf>
    <xf numFmtId="20" fontId="10" fillId="0" borderId="15" xfId="0" applyNumberFormat="1" applyFont="1" applyBorder="1" applyAlignment="1">
      <alignment horizontal="center" vertical="center"/>
    </xf>
    <xf numFmtId="1" fontId="16" fillId="20" borderId="16" xfId="0" applyNumberFormat="1" applyFont="1" applyFill="1" applyBorder="1" applyAlignment="1">
      <alignment horizontal="center" vertical="center" wrapText="1"/>
    </xf>
    <xf numFmtId="0" fontId="10" fillId="13" borderId="15" xfId="0" applyFont="1" applyFill="1" applyBorder="1" applyAlignment="1">
      <alignment horizontal="center" vertical="center" wrapText="1"/>
    </xf>
    <xf numFmtId="9" fontId="10" fillId="12" borderId="15" xfId="0" applyNumberFormat="1" applyFont="1" applyFill="1" applyBorder="1" applyAlignment="1">
      <alignment horizontal="center" vertical="center" wrapText="1"/>
    </xf>
    <xf numFmtId="9" fontId="10" fillId="13" borderId="15" xfId="0" applyNumberFormat="1" applyFont="1" applyFill="1" applyBorder="1" applyAlignment="1">
      <alignment horizontal="center" vertical="center" wrapText="1"/>
    </xf>
    <xf numFmtId="0" fontId="14" fillId="0" borderId="15" xfId="3" applyNumberFormat="1" applyFont="1" applyBorder="1" applyAlignment="1">
      <alignment horizontal="left" vertical="center" wrapText="1"/>
    </xf>
    <xf numFmtId="164" fontId="14" fillId="0" borderId="15" xfId="3" applyFont="1" applyBorder="1" applyAlignment="1">
      <alignment horizontal="left" vertical="center" wrapText="1"/>
    </xf>
    <xf numFmtId="20" fontId="14" fillId="0" borderId="15" xfId="0" applyNumberFormat="1" applyFont="1" applyBorder="1" applyAlignment="1">
      <alignment horizontal="center" vertical="center" wrapText="1"/>
    </xf>
    <xf numFmtId="20" fontId="14" fillId="0" borderId="15" xfId="0" applyNumberFormat="1" applyFont="1" applyBorder="1" applyAlignment="1">
      <alignment horizontal="left" vertical="center" wrapText="1"/>
    </xf>
    <xf numFmtId="9" fontId="14" fillId="0" borderId="15" xfId="1" applyFont="1" applyFill="1" applyBorder="1" applyAlignment="1">
      <alignment horizontal="center" vertical="center"/>
    </xf>
    <xf numFmtId="49" fontId="14" fillId="0" borderId="15" xfId="0" applyNumberFormat="1" applyFont="1" applyBorder="1" applyAlignment="1">
      <alignment horizontal="center" vertical="center" wrapText="1"/>
    </xf>
    <xf numFmtId="0" fontId="14" fillId="2" borderId="15" xfId="0" applyFont="1" applyFill="1" applyBorder="1" applyAlignment="1">
      <alignment horizontal="center" vertical="center" wrapText="1"/>
    </xf>
    <xf numFmtId="0" fontId="14" fillId="0" borderId="19" xfId="0" applyFont="1" applyBorder="1" applyAlignment="1">
      <alignment horizontal="left" vertical="center" wrapText="1"/>
    </xf>
    <xf numFmtId="0" fontId="14" fillId="0" borderId="19" xfId="0" applyFont="1" applyBorder="1" applyAlignment="1">
      <alignment horizontal="center" vertical="center" wrapText="1"/>
    </xf>
    <xf numFmtId="9" fontId="14" fillId="0" borderId="19"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9" xfId="0"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12" fillId="2" borderId="0" xfId="0" applyFont="1" applyFill="1" applyAlignment="1">
      <alignment vertical="center"/>
    </xf>
    <xf numFmtId="0" fontId="12" fillId="0" borderId="0" xfId="0" applyFont="1" applyAlignment="1">
      <alignment vertical="center"/>
    </xf>
    <xf numFmtId="0" fontId="7" fillId="7" borderId="0" xfId="0" applyFont="1" applyFill="1" applyAlignment="1">
      <alignment horizontal="center"/>
    </xf>
    <xf numFmtId="0" fontId="7" fillId="5" borderId="0" xfId="0" applyFont="1" applyFill="1" applyAlignment="1">
      <alignment horizontal="center" vertical="center"/>
    </xf>
    <xf numFmtId="0" fontId="23" fillId="8" borderId="9" xfId="0" applyFont="1" applyFill="1" applyBorder="1" applyAlignment="1">
      <alignment horizontal="center"/>
    </xf>
    <xf numFmtId="0" fontId="23" fillId="8" borderId="10" xfId="0" applyFont="1" applyFill="1" applyBorder="1" applyAlignment="1">
      <alignment horizontal="center"/>
    </xf>
    <xf numFmtId="0" fontId="23" fillId="8" borderId="0" xfId="0" applyFont="1" applyFill="1" applyAlignment="1">
      <alignment horizontal="center"/>
    </xf>
    <xf numFmtId="0" fontId="23" fillId="8" borderId="11" xfId="0" applyFont="1" applyFill="1" applyBorder="1" applyAlignment="1">
      <alignment horizontal="center"/>
    </xf>
    <xf numFmtId="0" fontId="2" fillId="0" borderId="0" xfId="0" applyFont="1" applyFill="1" applyAlignment="1">
      <alignment vertical="center"/>
    </xf>
    <xf numFmtId="0" fontId="12" fillId="0" borderId="0" xfId="0" applyFont="1" applyFill="1" applyAlignment="1">
      <alignment vertical="center"/>
    </xf>
    <xf numFmtId="0" fontId="24" fillId="0" borderId="24" xfId="0" applyFont="1" applyBorder="1" applyAlignment="1">
      <alignment horizontal="center" vertical="center" wrapText="1"/>
    </xf>
    <xf numFmtId="0" fontId="23" fillId="8" borderId="6" xfId="0" applyFont="1" applyFill="1" applyBorder="1" applyAlignment="1">
      <alignment horizontal="center"/>
    </xf>
    <xf numFmtId="0" fontId="23" fillId="8" borderId="7" xfId="0" applyFont="1" applyFill="1" applyBorder="1" applyAlignment="1">
      <alignment horizontal="center"/>
    </xf>
    <xf numFmtId="0" fontId="23" fillId="3" borderId="7" xfId="0" applyFont="1" applyFill="1" applyBorder="1" applyAlignment="1">
      <alignment horizontal="center"/>
    </xf>
    <xf numFmtId="0" fontId="23" fillId="8" borderId="8" xfId="0" applyFont="1" applyFill="1" applyBorder="1" applyAlignment="1">
      <alignment horizontal="center"/>
    </xf>
    <xf numFmtId="0" fontId="22" fillId="4" borderId="4" xfId="0" applyFont="1" applyFill="1" applyBorder="1" applyAlignment="1">
      <alignment horizontal="left" vertical="center"/>
    </xf>
    <xf numFmtId="0" fontId="7" fillId="5" borderId="5" xfId="0" applyFont="1" applyFill="1" applyBorder="1" applyAlignment="1">
      <alignment horizontal="center" vertical="center"/>
    </xf>
    <xf numFmtId="0" fontId="7" fillId="6" borderId="0" xfId="0" applyFont="1" applyFill="1" applyAlignment="1">
      <alignment horizontal="center"/>
    </xf>
    <xf numFmtId="0" fontId="7" fillId="7" borderId="0" xfId="0" applyFont="1" applyFill="1" applyAlignment="1">
      <alignment horizontal="center"/>
    </xf>
    <xf numFmtId="0" fontId="13" fillId="20" borderId="21" xfId="0" applyFont="1" applyFill="1" applyBorder="1" applyAlignment="1">
      <alignment horizontal="center" vertical="center" wrapText="1"/>
    </xf>
    <xf numFmtId="0" fontId="13" fillId="20" borderId="22" xfId="0" applyFont="1" applyFill="1" applyBorder="1" applyAlignment="1">
      <alignment horizontal="center" vertical="center" wrapText="1"/>
    </xf>
    <xf numFmtId="0" fontId="13" fillId="20" borderId="23" xfId="0" applyFont="1" applyFill="1" applyBorder="1" applyAlignment="1">
      <alignment horizontal="center" vertical="center" wrapText="1"/>
    </xf>
    <xf numFmtId="9" fontId="15" fillId="19" borderId="15" xfId="0" applyNumberFormat="1" applyFont="1" applyFill="1" applyBorder="1" applyAlignment="1">
      <alignment horizontal="center" vertical="center"/>
    </xf>
    <xf numFmtId="0" fontId="16" fillId="20" borderId="15" xfId="0" applyFont="1" applyFill="1" applyBorder="1" applyAlignment="1">
      <alignment horizontal="center" vertical="center" wrapText="1"/>
    </xf>
    <xf numFmtId="9" fontId="16" fillId="20" borderId="15" xfId="1" applyFont="1" applyFill="1" applyBorder="1" applyAlignment="1">
      <alignment horizontal="center" vertical="center" wrapText="1"/>
    </xf>
    <xf numFmtId="1" fontId="16" fillId="20" borderId="15" xfId="0" applyNumberFormat="1" applyFont="1" applyFill="1" applyBorder="1" applyAlignment="1">
      <alignment horizontal="center" vertical="center" wrapText="1"/>
    </xf>
  </cellXfs>
  <cellStyles count="4">
    <cellStyle name="Normal" xfId="0" builtinId="0"/>
    <cellStyle name="Normal 3" xfId="2" xr:uid="{97310A7D-A519-456B-8D46-20120C2EC4A3}"/>
    <cellStyle name="Normal 4" xfId="3" xr:uid="{FA71E508-7696-4C19-BCA5-B1608C83B56F}"/>
    <cellStyle name="Porcentaje" xfId="1" builtinId="5"/>
  </cellStyles>
  <dxfs count="30">
    <dxf>
      <font>
        <b val="0"/>
        <i val="0"/>
        <strike val="0"/>
        <condense val="0"/>
        <extend val="0"/>
        <outline val="0"/>
        <shadow val="0"/>
        <u val="none"/>
        <vertAlign val="baseline"/>
        <sz val="13"/>
        <color auto="1"/>
        <name val="Arial"/>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Arial"/>
        <scheme val="none"/>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Arial"/>
        <scheme val="none"/>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Arial"/>
        <scheme val="none"/>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Arial"/>
        <scheme val="none"/>
      </font>
      <fill>
        <patternFill patternType="none">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3"/>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3"/>
        <color auto="1"/>
        <name val="Arial"/>
        <family val="2"/>
        <scheme val="none"/>
      </font>
      <fill>
        <patternFill patternType="none">
          <bgColor auto="1"/>
        </patternFill>
      </fill>
      <alignment horizontal="center" vertical="center" textRotation="0" wrapText="1" 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3"/>
        <color auto="1"/>
        <name val="Arial"/>
        <family val="2"/>
        <scheme val="none"/>
      </font>
      <fill>
        <patternFill patternType="none">
          <bgColor auto="1"/>
        </patternFill>
      </fill>
      <alignment horizontal="center" vertical="center" textRotation="0" wrapText="1" 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3"/>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3"/>
        <color auto="1"/>
        <name val="Arial"/>
        <scheme val="none"/>
      </font>
      <fill>
        <patternFill patternType="none">
          <bgColor auto="1"/>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3"/>
        <color auto="1"/>
        <name val="Arial"/>
        <scheme val="none"/>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Arial"/>
        <scheme val="none"/>
      </font>
      <fill>
        <patternFill patternType="none">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Arial"/>
        <scheme val="none"/>
      </font>
      <fill>
        <patternFill patternType="none">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Arial"/>
        <scheme val="none"/>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Arial"/>
        <scheme val="none"/>
      </font>
      <numFmt numFmtId="13" formatCode="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Arial"/>
        <scheme val="none"/>
      </font>
      <fill>
        <patternFill patternType="none">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Arial"/>
        <scheme val="none"/>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Arial"/>
        <scheme val="none"/>
      </font>
      <fill>
        <patternFill patternType="none">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theme="4" tint="0.39997558519241921"/>
        </bottom>
      </border>
    </dxf>
    <dxf>
      <font>
        <b val="0"/>
        <i val="0"/>
        <strike val="0"/>
        <condense val="0"/>
        <extend val="0"/>
        <outline val="0"/>
        <shadow val="0"/>
        <u val="none"/>
        <vertAlign val="baseline"/>
        <sz val="13"/>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theme="4" tint="0.39997558519241921"/>
        </bottom>
      </border>
    </dxf>
    <dxf>
      <font>
        <b val="0"/>
        <i val="0"/>
        <strike val="0"/>
        <condense val="0"/>
        <extend val="0"/>
        <outline val="0"/>
        <shadow val="0"/>
        <u val="none"/>
        <vertAlign val="baseline"/>
        <sz val="13"/>
        <color auto="1"/>
        <name val="Arial"/>
        <scheme val="none"/>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Arial"/>
        <scheme val="none"/>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right style="thin">
          <color indexed="64"/>
        </right>
      </border>
    </dxf>
    <dxf>
      <font>
        <strike val="0"/>
        <outline val="0"/>
        <shadow val="0"/>
        <vertAlign val="baseline"/>
        <color auto="1"/>
        <name val="Arial"/>
        <scheme val="none"/>
      </font>
    </dxf>
    <dxf>
      <font>
        <strike val="0"/>
        <outline val="0"/>
        <shadow val="0"/>
        <u val="none"/>
        <vertAlign val="baseline"/>
        <sz val="13"/>
        <color theme="0"/>
        <name val="Arial"/>
        <family val="2"/>
        <scheme val="none"/>
      </font>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2763736</xdr:colOff>
      <xdr:row>1</xdr:row>
      <xdr:rowOff>154905</xdr:rowOff>
    </xdr:from>
    <xdr:to>
      <xdr:col>26</xdr:col>
      <xdr:colOff>2913414</xdr:colOff>
      <xdr:row>1</xdr:row>
      <xdr:rowOff>1104249</xdr:rowOff>
    </xdr:to>
    <xdr:pic>
      <xdr:nvPicPr>
        <xdr:cNvPr id="2" name="Imagen 1">
          <a:extLst>
            <a:ext uri="{FF2B5EF4-FFF2-40B4-BE49-F238E27FC236}">
              <a16:creationId xmlns:a16="http://schemas.microsoft.com/office/drawing/2014/main" id="{DEC132BA-617F-4C8B-AC88-2700C32FF5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80411" y="354930"/>
          <a:ext cx="3388178" cy="949344"/>
        </a:xfrm>
        <a:prstGeom prst="rect">
          <a:avLst/>
        </a:prstGeom>
      </xdr:spPr>
    </xdr:pic>
    <xdr:clientData/>
  </xdr:twoCellAnchor>
  <xdr:twoCellAnchor editAs="oneCell">
    <xdr:from>
      <xdr:col>1</xdr:col>
      <xdr:colOff>188877</xdr:colOff>
      <xdr:row>1</xdr:row>
      <xdr:rowOff>220266</xdr:rowOff>
    </xdr:from>
    <xdr:to>
      <xdr:col>2</xdr:col>
      <xdr:colOff>37961</xdr:colOff>
      <xdr:row>1</xdr:row>
      <xdr:rowOff>1160860</xdr:rowOff>
    </xdr:to>
    <xdr:pic>
      <xdr:nvPicPr>
        <xdr:cNvPr id="3" name="Imagen 2">
          <a:extLst>
            <a:ext uri="{FF2B5EF4-FFF2-40B4-BE49-F238E27FC236}">
              <a16:creationId xmlns:a16="http://schemas.microsoft.com/office/drawing/2014/main" id="{9123843E-5A54-4B6D-B29E-A56326A9836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8203" b="15751"/>
        <a:stretch/>
      </xdr:blipFill>
      <xdr:spPr>
        <a:xfrm>
          <a:off x="579402" y="420291"/>
          <a:ext cx="3535259" cy="9405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Seguimiento_4to_Trimestre_Indicadores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s"/>
      <sheetName val="Indicadores 4to-2019 UAECOB"/>
      <sheetName val="Tablas 4to tri"/>
      <sheetName val="tablas"/>
      <sheetName val="Indicadores eliminados"/>
      <sheetName val="Indi. eliminados"/>
      <sheetName val="Seguimiento_4to_Trimestre_Indic"/>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333F4B-8548-4F47-AD71-21234AF35B8B}" name="Tabla1" displayName="Tabla1" ref="A6:AA61" totalsRowShown="0" headerRowDxfId="29" dataDxfId="28" tableBorderDxfId="27">
  <tableColumns count="27">
    <tableColumn id="1" xr3:uid="{1092BCCB-FBB0-48BF-ADD3-102C148AF65F}" name="No." dataDxfId="26"/>
    <tableColumn id="2" xr3:uid="{9EE81080-222E-49F8-B0D2-CFA9D7348283}" name="Objetivo Estratégico" dataDxfId="25"/>
    <tableColumn id="3" xr3:uid="{A5411157-D9D6-4A9D-9BDE-DA17D10F04B0}" name="Proceso" dataDxfId="24"/>
    <tableColumn id="27" xr3:uid="{7F696D5C-1ADE-49A3-8CB9-CA4EBE47B5B0}" name="TIPO DE PROCESO" dataDxfId="23"/>
    <tableColumn id="4" xr3:uid="{6802C4D7-1DB3-4F62-97D0-370F791A12BD}" name="Dependencia" dataDxfId="22"/>
    <tableColumn id="28" xr3:uid="{06280314-CBA1-4DA6-A7DC-DA7B7D562CA8}" name="Clasificación Estratégico " dataDxfId="21"/>
    <tableColumn id="6" xr3:uid="{CBDAC16D-EBFC-492D-B5B4-00D74051430A}" name="Nombre del indicador" dataDxfId="20"/>
    <tableColumn id="7" xr3:uid="{E94045C0-224B-4928-AEC0-E686AFB2D85C}" name="Objetivo del indicador" dataDxfId="19"/>
    <tableColumn id="8" xr3:uid="{BAC20EBB-E90D-4089-BFE1-5635544E5250}" name="Periodicidad" dataDxfId="18"/>
    <tableColumn id="9" xr3:uid="{3B0E62E0-5267-413B-8247-942FF2D56853}" name="Recursos" dataDxfId="17"/>
    <tableColumn id="10" xr3:uid="{A2D90B14-7C98-4B5B-BF93-EB9B30E0E437}" name="Meta" dataDxfId="16"/>
    <tableColumn id="11" xr3:uid="{6A2E083C-E70F-4512-AF77-B16DC0B7DAF2}" name="Puntos de lectura" dataDxfId="15"/>
    <tableColumn id="12" xr3:uid="{2883442A-E0AD-4BCF-B4C8-DDDF23A39C3A}" name="Tipo de indicador" dataDxfId="14"/>
    <tableColumn id="13" xr3:uid="{B7A88DE3-2538-42EC-92D1-62A141705F4F}" name="Formula" dataDxfId="13"/>
    <tableColumn id="14" xr3:uid="{B0AFDAC2-F76D-410A-B9C2-ABD262448DC5}" name="Escala de medición" dataDxfId="12"/>
    <tableColumn id="15" xr3:uid="{563AB27F-3D67-46DD-9BC0-D41E3DDA869E}" name="Fuente de datos" dataDxfId="11"/>
    <tableColumn id="16" xr3:uid="{92B266AC-3AC6-45B9-8AB6-B256B0242221}" name="Frecuencia de recolección datos" dataDxfId="10"/>
    <tableColumn id="17" xr3:uid="{6F5A25E9-BCE1-45C5-9ACC-FA9953EFC591}" name="Frecuencia de análisis de los datos" dataDxfId="9"/>
    <tableColumn id="18" xr3:uid="{5BB6B315-99A8-4838-986A-B00987931AFB}" name="MALO" dataDxfId="8"/>
    <tableColumn id="19" xr3:uid="{C786B055-98B8-41FD-8F1C-4455B8FF38FE}" name="REGULAR" dataDxfId="7"/>
    <tableColumn id="20" xr3:uid="{8A2ED40B-119B-413F-80A6-45930EB126D9}" name="BUENO" dataDxfId="6"/>
    <tableColumn id="21" xr3:uid="{129AEBC1-0161-4B8F-A6BD-95E747F2B5B7}" name="EXCELENTE" dataDxfId="5"/>
    <tableColumn id="22" xr3:uid="{7FF27F17-4701-4325-BC8E-C252E4081859}" name="Proceso que suministran información y datos al indicador" dataDxfId="4"/>
    <tableColumn id="23" xr3:uid="{99084F23-A823-4EBE-AD59-DF360A5D78F0}" name="Responsable Calcular indicador" dataDxfId="3"/>
    <tableColumn id="24" xr3:uid="{1B6BA994-6BA2-43FF-911A-067167085BCF}" name="Responsable de Analizar indicador" dataDxfId="2"/>
    <tableColumn id="25" xr3:uid="{1C00F21F-FC2A-4535-8520-57A32E29E2A1}" name="Usuarios que utilizan la información (indicador)" dataDxfId="1"/>
    <tableColumn id="110" xr3:uid="{440D9F41-E24D-4B66-80A7-0242632D6C55}" name="Meta programada" dataDxfId="0">
      <calculatedColumnFormula>Tabla1[[#This Row],[Meta]]</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6386A-B777-4869-A171-664C3082E6A6}">
  <sheetPr>
    <tabColor theme="6" tint="-0.249977111117893"/>
  </sheetPr>
  <dimension ref="A1:AY62"/>
  <sheetViews>
    <sheetView showGridLines="0" tabSelected="1" topLeftCell="AW1" zoomScale="59" zoomScaleNormal="59" workbookViewId="0">
      <selection activeCell="AX65" sqref="AX65"/>
    </sheetView>
  </sheetViews>
  <sheetFormatPr baseColWidth="10" defaultColWidth="11.42578125" defaultRowHeight="15" x14ac:dyDescent="0.25"/>
  <cols>
    <col min="1" max="1" width="5.85546875" style="8" customWidth="1"/>
    <col min="2" max="2" width="55.28515625" style="8" customWidth="1"/>
    <col min="3" max="4" width="21.140625" style="8" customWidth="1"/>
    <col min="5" max="6" width="28.42578125" style="8" customWidth="1"/>
    <col min="7" max="7" width="34.5703125" style="8" customWidth="1"/>
    <col min="8" max="8" width="44.7109375" style="8" customWidth="1"/>
    <col min="9" max="9" width="24" style="8" customWidth="1"/>
    <col min="10" max="10" width="30.42578125" style="65" customWidth="1"/>
    <col min="11" max="11" width="28.5703125" style="8" customWidth="1"/>
    <col min="12" max="12" width="37.7109375" style="65" customWidth="1"/>
    <col min="13" max="13" width="28.5703125" style="8" customWidth="1"/>
    <col min="14" max="14" width="45.140625" style="65" customWidth="1"/>
    <col min="15" max="15" width="28.5703125" style="8" customWidth="1"/>
    <col min="16" max="16" width="40.7109375" style="65" customWidth="1"/>
    <col min="17" max="17" width="33.85546875" style="8" customWidth="1"/>
    <col min="18" max="18" width="36.42578125" style="8" customWidth="1"/>
    <col min="19" max="19" width="28.5703125" style="66" customWidth="1"/>
    <col min="20" max="22" width="28.5703125" style="67" customWidth="1"/>
    <col min="23" max="23" width="58.140625" style="8" customWidth="1"/>
    <col min="24" max="24" width="32.7109375" style="8" customWidth="1"/>
    <col min="25" max="25" width="35.85546875" style="8" customWidth="1"/>
    <col min="26" max="27" width="48.5703125" style="8" customWidth="1"/>
    <col min="28" max="29" width="31.85546875" style="8" customWidth="1"/>
    <col min="30" max="30" width="40.7109375" style="8" customWidth="1"/>
    <col min="31" max="32" width="31.85546875" style="8" customWidth="1"/>
    <col min="33" max="33" width="23.140625" style="8" customWidth="1"/>
    <col min="34" max="34" width="75.140625" style="8" customWidth="1"/>
    <col min="35" max="41" width="31.85546875" style="8" customWidth="1"/>
    <col min="42" max="42" width="83" style="8" customWidth="1"/>
    <col min="43" max="48" width="31.85546875" style="8" customWidth="1"/>
    <col min="49" max="49" width="27.7109375" style="76" customWidth="1"/>
    <col min="50" max="50" width="107.28515625" style="8" customWidth="1"/>
    <col min="51" max="51" width="63.85546875" style="8" customWidth="1"/>
    <col min="52" max="54" width="11.42578125" style="8"/>
    <col min="55" max="55" width="45.42578125" style="8" customWidth="1"/>
    <col min="56" max="16384" width="11.42578125" style="8"/>
  </cols>
  <sheetData>
    <row r="1" spans="1:51" s="1" customFormat="1" ht="15.75" thickBot="1" x14ac:dyDescent="0.3">
      <c r="J1" s="2"/>
      <c r="L1" s="2"/>
      <c r="N1" s="2"/>
      <c r="P1" s="2"/>
      <c r="S1" s="3"/>
      <c r="T1" s="4"/>
      <c r="U1" s="4"/>
      <c r="V1" s="4"/>
      <c r="AW1" s="76"/>
    </row>
    <row r="2" spans="1:51" ht="119.25" customHeight="1" thickBot="1" x14ac:dyDescent="0.3">
      <c r="A2" s="1"/>
      <c r="B2" s="5"/>
      <c r="C2" s="6"/>
      <c r="D2" s="6"/>
      <c r="E2" s="6"/>
      <c r="F2" s="6"/>
      <c r="G2" s="6"/>
      <c r="H2" s="6"/>
      <c r="I2" s="6"/>
      <c r="J2" s="6"/>
      <c r="K2" s="6"/>
      <c r="L2" s="6"/>
      <c r="M2" s="6"/>
      <c r="N2" s="6"/>
      <c r="O2" s="6"/>
      <c r="P2" s="6"/>
      <c r="Q2" s="6"/>
      <c r="R2" s="6"/>
      <c r="S2" s="6"/>
      <c r="T2" s="6"/>
      <c r="U2" s="6"/>
      <c r="V2" s="6"/>
      <c r="W2" s="6"/>
      <c r="X2" s="6"/>
      <c r="Y2" s="6"/>
      <c r="Z2" s="6"/>
      <c r="AA2" s="7"/>
    </row>
    <row r="3" spans="1:51" s="69" customFormat="1" ht="22.5" customHeight="1" x14ac:dyDescent="0.25">
      <c r="A3" s="68"/>
      <c r="B3" s="83" t="s">
        <v>0</v>
      </c>
      <c r="C3" s="83"/>
      <c r="D3" s="83"/>
      <c r="E3" s="83"/>
      <c r="F3" s="83"/>
      <c r="G3" s="83"/>
      <c r="H3" s="83"/>
      <c r="I3" s="83"/>
      <c r="J3" s="83"/>
      <c r="K3" s="83"/>
      <c r="L3" s="83"/>
      <c r="M3" s="83"/>
      <c r="N3" s="83"/>
      <c r="O3" s="83"/>
      <c r="P3" s="83"/>
      <c r="Q3" s="83"/>
      <c r="R3" s="83"/>
      <c r="S3" s="83"/>
      <c r="T3" s="83"/>
      <c r="U3" s="83"/>
      <c r="V3" s="83"/>
      <c r="W3" s="83"/>
      <c r="X3" s="83"/>
      <c r="Y3" s="83"/>
      <c r="Z3" s="83"/>
      <c r="AA3" s="83"/>
      <c r="AW3" s="77"/>
    </row>
    <row r="4" spans="1:51" s="69" customFormat="1" ht="24.75" customHeight="1" thickBot="1" x14ac:dyDescent="0.4">
      <c r="A4" s="68"/>
      <c r="B4" s="84" t="s">
        <v>1</v>
      </c>
      <c r="C4" s="84"/>
      <c r="D4" s="84"/>
      <c r="E4" s="84"/>
      <c r="F4" s="84"/>
      <c r="G4" s="84"/>
      <c r="H4" s="84"/>
      <c r="I4" s="84"/>
      <c r="J4" s="84"/>
      <c r="K4" s="84"/>
      <c r="L4" s="84"/>
      <c r="M4" s="84"/>
      <c r="N4" s="84"/>
      <c r="O4" s="84"/>
      <c r="P4" s="84"/>
      <c r="Q4" s="84"/>
      <c r="R4" s="84"/>
      <c r="S4" s="85" t="s">
        <v>2</v>
      </c>
      <c r="T4" s="85"/>
      <c r="U4" s="85"/>
      <c r="V4" s="85"/>
      <c r="W4" s="86" t="s">
        <v>3</v>
      </c>
      <c r="X4" s="86"/>
      <c r="Y4" s="86"/>
      <c r="Z4" s="86"/>
      <c r="AA4" s="70"/>
      <c r="AB4" s="87" t="s">
        <v>4</v>
      </c>
      <c r="AC4" s="88"/>
      <c r="AD4" s="88"/>
      <c r="AE4" s="88"/>
      <c r="AF4" s="88"/>
      <c r="AG4" s="88"/>
      <c r="AH4" s="88"/>
      <c r="AI4" s="89"/>
      <c r="AJ4" s="79" t="s">
        <v>5</v>
      </c>
      <c r="AK4" s="80"/>
      <c r="AL4" s="80"/>
      <c r="AM4" s="80"/>
      <c r="AN4" s="80"/>
      <c r="AO4" s="80"/>
      <c r="AP4" s="80"/>
      <c r="AQ4" s="82"/>
      <c r="AR4" s="79" t="s">
        <v>6</v>
      </c>
      <c r="AS4" s="80"/>
      <c r="AT4" s="80"/>
      <c r="AU4" s="80"/>
      <c r="AV4" s="80"/>
      <c r="AW4" s="81"/>
      <c r="AX4" s="80"/>
      <c r="AY4" s="82"/>
    </row>
    <row r="5" spans="1:51" s="69" customFormat="1" ht="24.75" customHeight="1" thickBot="1" x14ac:dyDescent="0.4">
      <c r="A5" s="68"/>
      <c r="B5" s="71"/>
      <c r="C5" s="71"/>
      <c r="D5" s="71"/>
      <c r="E5" s="71"/>
      <c r="F5" s="71"/>
      <c r="G5" s="71"/>
      <c r="H5" s="71"/>
      <c r="I5" s="71"/>
      <c r="J5" s="71"/>
      <c r="K5" s="71"/>
      <c r="L5" s="71"/>
      <c r="M5" s="71"/>
      <c r="N5" s="71"/>
      <c r="O5" s="71"/>
      <c r="P5" s="71"/>
      <c r="Q5" s="71"/>
      <c r="R5" s="71"/>
      <c r="S5" s="10"/>
      <c r="T5" s="10"/>
      <c r="U5" s="10"/>
      <c r="V5" s="10"/>
      <c r="W5" s="70"/>
      <c r="X5" s="70"/>
      <c r="Y5" s="70"/>
      <c r="Z5" s="70"/>
      <c r="AA5" s="70"/>
      <c r="AB5" s="72"/>
      <c r="AC5" s="73"/>
      <c r="AD5" s="73"/>
      <c r="AE5" s="73"/>
      <c r="AF5" s="73"/>
      <c r="AG5" s="73"/>
      <c r="AH5" s="74"/>
      <c r="AI5" s="75"/>
      <c r="AJ5" s="72"/>
      <c r="AK5" s="73"/>
      <c r="AL5" s="73"/>
      <c r="AM5" s="73"/>
      <c r="AN5" s="73"/>
      <c r="AO5" s="73"/>
      <c r="AP5" s="74"/>
      <c r="AQ5" s="75"/>
      <c r="AR5" s="35"/>
      <c r="AS5" s="35"/>
      <c r="AT5" s="35"/>
      <c r="AU5" s="35"/>
      <c r="AV5" s="35"/>
      <c r="AW5" s="35"/>
      <c r="AX5" s="35"/>
      <c r="AY5" s="35"/>
    </row>
    <row r="6" spans="1:51" s="22" customFormat="1" ht="89.25" customHeight="1" x14ac:dyDescent="0.25">
      <c r="A6" s="11" t="s">
        <v>7</v>
      </c>
      <c r="B6" s="12" t="s">
        <v>8</v>
      </c>
      <c r="C6" s="12" t="s">
        <v>9</v>
      </c>
      <c r="D6" s="12" t="s">
        <v>10</v>
      </c>
      <c r="E6" s="12" t="s">
        <v>11</v>
      </c>
      <c r="F6" s="12" t="s">
        <v>12</v>
      </c>
      <c r="G6" s="13" t="s">
        <v>13</v>
      </c>
      <c r="H6" s="13" t="s">
        <v>14</v>
      </c>
      <c r="I6" s="13" t="s">
        <v>15</v>
      </c>
      <c r="J6" s="13" t="s">
        <v>16</v>
      </c>
      <c r="K6" s="12" t="s">
        <v>17</v>
      </c>
      <c r="L6" s="12" t="s">
        <v>18</v>
      </c>
      <c r="M6" s="12" t="s">
        <v>19</v>
      </c>
      <c r="N6" s="12" t="s">
        <v>20</v>
      </c>
      <c r="O6" s="12" t="s">
        <v>21</v>
      </c>
      <c r="P6" s="12" t="s">
        <v>22</v>
      </c>
      <c r="Q6" s="12" t="s">
        <v>23</v>
      </c>
      <c r="R6" s="12" t="s">
        <v>24</v>
      </c>
      <c r="S6" s="14" t="s">
        <v>25</v>
      </c>
      <c r="T6" s="15" t="s">
        <v>26</v>
      </c>
      <c r="U6" s="16" t="s">
        <v>27</v>
      </c>
      <c r="V6" s="17" t="s">
        <v>28</v>
      </c>
      <c r="W6" s="18" t="s">
        <v>29</v>
      </c>
      <c r="X6" s="18" t="s">
        <v>30</v>
      </c>
      <c r="Y6" s="18" t="s">
        <v>31</v>
      </c>
      <c r="Z6" s="18" t="s">
        <v>32</v>
      </c>
      <c r="AA6" s="19" t="s">
        <v>33</v>
      </c>
      <c r="AB6" s="20" t="s">
        <v>34</v>
      </c>
      <c r="AC6" s="20" t="s">
        <v>35</v>
      </c>
      <c r="AD6" s="20" t="s">
        <v>36</v>
      </c>
      <c r="AE6" s="20" t="s">
        <v>37</v>
      </c>
      <c r="AF6" s="20" t="s">
        <v>38</v>
      </c>
      <c r="AG6" s="20" t="s">
        <v>2</v>
      </c>
      <c r="AH6" s="21" t="s">
        <v>39</v>
      </c>
      <c r="AI6" s="20" t="s">
        <v>40</v>
      </c>
      <c r="AJ6" s="20" t="s">
        <v>41</v>
      </c>
      <c r="AK6" s="20" t="s">
        <v>42</v>
      </c>
      <c r="AL6" s="20" t="s">
        <v>43</v>
      </c>
      <c r="AM6" s="20" t="s">
        <v>44</v>
      </c>
      <c r="AN6" s="20" t="s">
        <v>45</v>
      </c>
      <c r="AO6" s="20" t="s">
        <v>46</v>
      </c>
      <c r="AP6" s="21" t="s">
        <v>47</v>
      </c>
      <c r="AQ6" s="20" t="s">
        <v>48</v>
      </c>
      <c r="AR6" s="20" t="s">
        <v>49</v>
      </c>
      <c r="AS6" s="20" t="s">
        <v>50</v>
      </c>
      <c r="AT6" s="20" t="s">
        <v>51</v>
      </c>
      <c r="AU6" s="20" t="s">
        <v>52</v>
      </c>
      <c r="AV6" s="20" t="s">
        <v>53</v>
      </c>
      <c r="AW6" s="20" t="s">
        <v>54</v>
      </c>
      <c r="AX6" s="21" t="s">
        <v>55</v>
      </c>
      <c r="AY6" s="20" t="s">
        <v>56</v>
      </c>
    </row>
    <row r="7" spans="1:51" s="9" customFormat="1" ht="90" x14ac:dyDescent="0.25">
      <c r="A7" s="23">
        <v>1</v>
      </c>
      <c r="B7" s="24" t="s">
        <v>57</v>
      </c>
      <c r="C7" s="25" t="s">
        <v>58</v>
      </c>
      <c r="D7" s="25" t="s">
        <v>59</v>
      </c>
      <c r="E7" s="25" t="s">
        <v>60</v>
      </c>
      <c r="F7" s="26" t="s">
        <v>61</v>
      </c>
      <c r="G7" s="27" t="s">
        <v>62</v>
      </c>
      <c r="H7" s="27" t="s">
        <v>63</v>
      </c>
      <c r="I7" s="25" t="s">
        <v>64</v>
      </c>
      <c r="J7" s="24" t="s">
        <v>65</v>
      </c>
      <c r="K7" s="28">
        <v>0.9</v>
      </c>
      <c r="L7" s="24" t="s">
        <v>66</v>
      </c>
      <c r="M7" s="26" t="s">
        <v>67</v>
      </c>
      <c r="N7" s="24" t="s">
        <v>68</v>
      </c>
      <c r="O7" s="25" t="s">
        <v>69</v>
      </c>
      <c r="P7" s="24" t="s">
        <v>70</v>
      </c>
      <c r="Q7" s="26" t="s">
        <v>71</v>
      </c>
      <c r="R7" s="26" t="s">
        <v>71</v>
      </c>
      <c r="S7" s="29" t="s">
        <v>72</v>
      </c>
      <c r="T7" s="30" t="s">
        <v>73</v>
      </c>
      <c r="U7" s="31" t="s">
        <v>74</v>
      </c>
      <c r="V7" s="32" t="s">
        <v>75</v>
      </c>
      <c r="W7" s="25" t="s">
        <v>76</v>
      </c>
      <c r="X7" s="25" t="s">
        <v>77</v>
      </c>
      <c r="Y7" s="25" t="s">
        <v>78</v>
      </c>
      <c r="Z7" s="25" t="s">
        <v>79</v>
      </c>
      <c r="AA7" s="33">
        <f>Tabla1[[#This Row],[Meta]]</f>
        <v>0.9</v>
      </c>
      <c r="AB7" s="34">
        <f>Tabla1[[#This Row],[Meta]]</f>
        <v>0.9</v>
      </c>
      <c r="AC7" s="35"/>
      <c r="AD7" s="35"/>
      <c r="AE7" s="35"/>
      <c r="AF7" s="35" t="str">
        <f>Tabla1[[#This Row],[EXCELENTE]]</f>
        <v>(=100%)</v>
      </c>
      <c r="AG7" s="35"/>
      <c r="AH7" s="35"/>
      <c r="AI7" s="35"/>
      <c r="AJ7" s="34">
        <f>Tabla1[[#This Row],[Meta]]</f>
        <v>0.9</v>
      </c>
      <c r="AK7" s="35"/>
      <c r="AL7" s="35"/>
      <c r="AM7" s="36"/>
      <c r="AN7" s="35" t="str">
        <f>Tabla1[[#This Row],[EXCELENTE]]</f>
        <v>(=100%)</v>
      </c>
      <c r="AO7" s="35"/>
      <c r="AP7" s="35"/>
      <c r="AQ7" s="35"/>
      <c r="AR7" s="34">
        <f>Tabla1[[#This Row],[Meta]]</f>
        <v>0.9</v>
      </c>
      <c r="AS7" s="35">
        <v>56</v>
      </c>
      <c r="AT7" s="35">
        <v>63</v>
      </c>
      <c r="AU7" s="37">
        <f>+AS7/AT7</f>
        <v>0.88888888888888884</v>
      </c>
      <c r="AV7" s="35" t="str">
        <f>Tabla1[[#This Row],[EXCELENTE]]</f>
        <v>(=100%)</v>
      </c>
      <c r="AW7" s="35" t="s">
        <v>28</v>
      </c>
      <c r="AX7" s="35" t="s">
        <v>80</v>
      </c>
      <c r="AY7" s="35"/>
    </row>
    <row r="8" spans="1:51" s="9" customFormat="1" ht="82.5" x14ac:dyDescent="0.25">
      <c r="A8" s="23">
        <v>2</v>
      </c>
      <c r="B8" s="24" t="s">
        <v>57</v>
      </c>
      <c r="C8" s="25" t="s">
        <v>81</v>
      </c>
      <c r="D8" s="25" t="s">
        <v>82</v>
      </c>
      <c r="E8" s="25" t="s">
        <v>83</v>
      </c>
      <c r="F8" s="26" t="s">
        <v>61</v>
      </c>
      <c r="G8" s="27" t="s">
        <v>84</v>
      </c>
      <c r="H8" s="27" t="s">
        <v>85</v>
      </c>
      <c r="I8" s="25" t="s">
        <v>86</v>
      </c>
      <c r="J8" s="24" t="s">
        <v>87</v>
      </c>
      <c r="K8" s="28">
        <v>1</v>
      </c>
      <c r="L8" s="24" t="s">
        <v>88</v>
      </c>
      <c r="M8" s="26" t="s">
        <v>67</v>
      </c>
      <c r="N8" s="24" t="s">
        <v>89</v>
      </c>
      <c r="O8" s="25" t="s">
        <v>69</v>
      </c>
      <c r="P8" s="24" t="s">
        <v>90</v>
      </c>
      <c r="Q8" s="26" t="s">
        <v>64</v>
      </c>
      <c r="R8" s="26" t="s">
        <v>64</v>
      </c>
      <c r="S8" s="29" t="s">
        <v>91</v>
      </c>
      <c r="T8" s="30" t="s">
        <v>92</v>
      </c>
      <c r="U8" s="31" t="s">
        <v>93</v>
      </c>
      <c r="V8" s="32">
        <v>1</v>
      </c>
      <c r="W8" s="25" t="s">
        <v>393</v>
      </c>
      <c r="X8" s="78" t="s">
        <v>710</v>
      </c>
      <c r="Y8" s="78" t="s">
        <v>711</v>
      </c>
      <c r="Z8" s="78" t="s">
        <v>712</v>
      </c>
      <c r="AA8" s="33">
        <v>1</v>
      </c>
      <c r="AB8" s="34">
        <f>Tabla1[[#This Row],[Meta]]</f>
        <v>1</v>
      </c>
      <c r="AC8" s="35"/>
      <c r="AD8" s="35"/>
      <c r="AE8" s="35"/>
      <c r="AF8" s="35">
        <f>Tabla1[[#This Row],[EXCELENTE]]</f>
        <v>1</v>
      </c>
      <c r="AG8" s="35"/>
      <c r="AH8" s="35"/>
      <c r="AI8" s="35"/>
      <c r="AJ8" s="34"/>
      <c r="AK8" s="35"/>
      <c r="AL8" s="35"/>
      <c r="AM8" s="36"/>
      <c r="AN8" s="35"/>
      <c r="AO8" s="35"/>
      <c r="AP8" s="35"/>
      <c r="AQ8" s="35"/>
      <c r="AR8" s="34"/>
      <c r="AS8" s="35"/>
      <c r="AT8" s="35"/>
      <c r="AU8" s="35"/>
      <c r="AV8" s="35">
        <f>Tabla1[[#This Row],[EXCELENTE]]</f>
        <v>1</v>
      </c>
      <c r="AW8" s="35" t="s">
        <v>28</v>
      </c>
      <c r="AX8" s="35"/>
      <c r="AY8" s="35"/>
    </row>
    <row r="9" spans="1:51" s="9" customFormat="1" ht="99" x14ac:dyDescent="0.25">
      <c r="A9" s="23">
        <v>3</v>
      </c>
      <c r="B9" s="24" t="s">
        <v>57</v>
      </c>
      <c r="C9" s="25" t="s">
        <v>81</v>
      </c>
      <c r="D9" s="25" t="s">
        <v>82</v>
      </c>
      <c r="E9" s="25" t="s">
        <v>83</v>
      </c>
      <c r="F9" s="26" t="s">
        <v>61</v>
      </c>
      <c r="G9" s="27" t="s">
        <v>94</v>
      </c>
      <c r="H9" s="27" t="s">
        <v>95</v>
      </c>
      <c r="I9" s="25" t="s">
        <v>86</v>
      </c>
      <c r="J9" s="24" t="s">
        <v>87</v>
      </c>
      <c r="K9" s="28">
        <v>1</v>
      </c>
      <c r="L9" s="24" t="s">
        <v>88</v>
      </c>
      <c r="M9" s="26" t="s">
        <v>96</v>
      </c>
      <c r="N9" s="24" t="s">
        <v>97</v>
      </c>
      <c r="O9" s="25" t="s">
        <v>69</v>
      </c>
      <c r="P9" s="24" t="s">
        <v>98</v>
      </c>
      <c r="Q9" s="26" t="s">
        <v>64</v>
      </c>
      <c r="R9" s="26" t="s">
        <v>64</v>
      </c>
      <c r="S9" s="29" t="s">
        <v>91</v>
      </c>
      <c r="T9" s="30" t="s">
        <v>92</v>
      </c>
      <c r="U9" s="31" t="s">
        <v>93</v>
      </c>
      <c r="V9" s="32">
        <v>1</v>
      </c>
      <c r="W9" s="25" t="s">
        <v>393</v>
      </c>
      <c r="X9" s="78" t="s">
        <v>710</v>
      </c>
      <c r="Y9" s="78" t="s">
        <v>711</v>
      </c>
      <c r="Z9" s="78" t="s">
        <v>713</v>
      </c>
      <c r="AA9" s="33">
        <v>1</v>
      </c>
      <c r="AB9" s="34">
        <f>Tabla1[[#This Row],[Meta]]</f>
        <v>1</v>
      </c>
      <c r="AC9" s="35"/>
      <c r="AD9" s="35"/>
      <c r="AE9" s="35"/>
      <c r="AF9" s="35">
        <f>Tabla1[[#This Row],[EXCELENTE]]</f>
        <v>1</v>
      </c>
      <c r="AG9" s="35"/>
      <c r="AH9" s="35"/>
      <c r="AI9" s="35"/>
      <c r="AJ9" s="34"/>
      <c r="AK9" s="35"/>
      <c r="AL9" s="35"/>
      <c r="AM9" s="36"/>
      <c r="AN9" s="35"/>
      <c r="AO9" s="35"/>
      <c r="AP9" s="35"/>
      <c r="AQ9" s="35"/>
      <c r="AR9" s="34"/>
      <c r="AS9" s="35"/>
      <c r="AT9" s="35"/>
      <c r="AU9" s="37"/>
      <c r="AV9" s="35">
        <f>Tabla1[[#This Row],[EXCELENTE]]</f>
        <v>1</v>
      </c>
      <c r="AW9" s="35" t="s">
        <v>28</v>
      </c>
      <c r="AX9" s="35"/>
      <c r="AY9" s="35"/>
    </row>
    <row r="10" spans="1:51" s="9" customFormat="1" ht="165" x14ac:dyDescent="0.25">
      <c r="A10" s="23">
        <v>4</v>
      </c>
      <c r="B10" s="24" t="s">
        <v>57</v>
      </c>
      <c r="C10" s="25" t="s">
        <v>81</v>
      </c>
      <c r="D10" s="25" t="s">
        <v>82</v>
      </c>
      <c r="E10" s="25" t="s">
        <v>99</v>
      </c>
      <c r="F10" s="26" t="s">
        <v>100</v>
      </c>
      <c r="G10" s="24" t="s">
        <v>101</v>
      </c>
      <c r="H10" s="24" t="s">
        <v>102</v>
      </c>
      <c r="I10" s="25" t="s">
        <v>64</v>
      </c>
      <c r="J10" s="24" t="s">
        <v>65</v>
      </c>
      <c r="K10" s="28">
        <v>0.15</v>
      </c>
      <c r="L10" s="24" t="s">
        <v>103</v>
      </c>
      <c r="M10" s="26" t="s">
        <v>96</v>
      </c>
      <c r="N10" s="24" t="s">
        <v>104</v>
      </c>
      <c r="O10" s="25" t="s">
        <v>69</v>
      </c>
      <c r="P10" s="24" t="s">
        <v>105</v>
      </c>
      <c r="Q10" s="26" t="s">
        <v>64</v>
      </c>
      <c r="R10" s="26" t="s">
        <v>64</v>
      </c>
      <c r="S10" s="29" t="s">
        <v>106</v>
      </c>
      <c r="T10" s="30" t="s">
        <v>107</v>
      </c>
      <c r="U10" s="31" t="s">
        <v>108</v>
      </c>
      <c r="V10" s="32" t="s">
        <v>109</v>
      </c>
      <c r="W10" s="25" t="s">
        <v>110</v>
      </c>
      <c r="X10" s="25" t="s">
        <v>110</v>
      </c>
      <c r="Y10" s="25" t="s">
        <v>110</v>
      </c>
      <c r="Z10" s="25" t="s">
        <v>111</v>
      </c>
      <c r="AA10" s="33">
        <f>Tabla1[[#This Row],[Meta]]</f>
        <v>0.15</v>
      </c>
      <c r="AB10" s="34">
        <f>Tabla1[[#This Row],[Meta]]</f>
        <v>0.15</v>
      </c>
      <c r="AC10" s="35"/>
      <c r="AD10" s="35"/>
      <c r="AE10" s="35"/>
      <c r="AF10" s="35" t="str">
        <f>Tabla1[[#This Row],[EXCELENTE]]</f>
        <v>&lt;=10%</v>
      </c>
      <c r="AG10" s="35"/>
      <c r="AH10" s="35"/>
      <c r="AI10" s="35"/>
      <c r="AJ10" s="34">
        <f>Tabla1[[#This Row],[Meta]]</f>
        <v>0.15</v>
      </c>
      <c r="AK10" s="35"/>
      <c r="AL10" s="35"/>
      <c r="AM10" s="36"/>
      <c r="AN10" s="35" t="str">
        <f>Tabla1[[#This Row],[EXCELENTE]]</f>
        <v>&lt;=10%</v>
      </c>
      <c r="AO10" s="35"/>
      <c r="AP10" s="35"/>
      <c r="AQ10" s="35"/>
      <c r="AR10" s="34">
        <f>Tabla1[[#This Row],[Meta]]</f>
        <v>0.15</v>
      </c>
      <c r="AS10" s="35">
        <v>0</v>
      </c>
      <c r="AT10" s="35">
        <v>72</v>
      </c>
      <c r="AU10" s="37">
        <f>+AS10/AT10</f>
        <v>0</v>
      </c>
      <c r="AV10" s="35" t="str">
        <f>Tabla1[[#This Row],[EXCELENTE]]</f>
        <v>&lt;=10%</v>
      </c>
      <c r="AW10" s="35" t="s">
        <v>28</v>
      </c>
      <c r="AX10" s="35" t="s">
        <v>112</v>
      </c>
      <c r="AY10" s="35" t="s">
        <v>113</v>
      </c>
    </row>
    <row r="11" spans="1:51" s="9" customFormat="1" ht="97.5" customHeight="1" x14ac:dyDescent="0.25">
      <c r="A11" s="23">
        <v>5</v>
      </c>
      <c r="B11" s="24" t="s">
        <v>57</v>
      </c>
      <c r="C11" s="25" t="s">
        <v>58</v>
      </c>
      <c r="D11" s="25" t="s">
        <v>59</v>
      </c>
      <c r="E11" s="25" t="s">
        <v>99</v>
      </c>
      <c r="F11" s="26" t="s">
        <v>61</v>
      </c>
      <c r="G11" s="24" t="s">
        <v>114</v>
      </c>
      <c r="H11" s="24" t="s">
        <v>115</v>
      </c>
      <c r="I11" s="25" t="s">
        <v>71</v>
      </c>
      <c r="J11" s="24" t="s">
        <v>116</v>
      </c>
      <c r="K11" s="38">
        <v>1</v>
      </c>
      <c r="L11" s="24" t="s">
        <v>117</v>
      </c>
      <c r="M11" s="26" t="s">
        <v>67</v>
      </c>
      <c r="N11" s="24" t="s">
        <v>118</v>
      </c>
      <c r="O11" s="25" t="s">
        <v>69</v>
      </c>
      <c r="P11" s="24" t="s">
        <v>119</v>
      </c>
      <c r="Q11" s="26" t="s">
        <v>120</v>
      </c>
      <c r="R11" s="26" t="s">
        <v>71</v>
      </c>
      <c r="S11" s="39" t="s">
        <v>121</v>
      </c>
      <c r="T11" s="40" t="s">
        <v>122</v>
      </c>
      <c r="U11" s="41" t="s">
        <v>123</v>
      </c>
      <c r="V11" s="42" t="s">
        <v>124</v>
      </c>
      <c r="W11" s="25" t="s">
        <v>125</v>
      </c>
      <c r="X11" s="25" t="s">
        <v>126</v>
      </c>
      <c r="Y11" s="25" t="s">
        <v>127</v>
      </c>
      <c r="Z11" s="25" t="s">
        <v>128</v>
      </c>
      <c r="AA11" s="33">
        <f>Tabla1[[#This Row],[Meta]]</f>
        <v>1</v>
      </c>
      <c r="AB11" s="43">
        <v>1</v>
      </c>
      <c r="AC11" s="35">
        <v>351</v>
      </c>
      <c r="AD11" s="35">
        <v>385</v>
      </c>
      <c r="AE11" s="35">
        <f>ABS((AC11/AD11)*100%)</f>
        <v>0.91168831168831166</v>
      </c>
      <c r="AF11" s="35" t="str">
        <f>Tabla1[[#This Row],[EXCELENTE]]</f>
        <v>(= 100%)</v>
      </c>
      <c r="AG11" s="35"/>
      <c r="AH11" s="35" t="s">
        <v>129</v>
      </c>
      <c r="AI11" s="35"/>
      <c r="AJ11" s="34">
        <f>Tabla1[[#This Row],[Meta]]</f>
        <v>1</v>
      </c>
      <c r="AK11" s="35">
        <v>397</v>
      </c>
      <c r="AL11" s="35">
        <v>423</v>
      </c>
      <c r="AM11" s="35">
        <f>ABS((AK11/AL11)*100%)</f>
        <v>0.9385342789598109</v>
      </c>
      <c r="AN11" s="35" t="str">
        <f>Tabla1[[#This Row],[EXCELENTE]]</f>
        <v>(= 100%)</v>
      </c>
      <c r="AO11" s="35"/>
      <c r="AP11" s="35" t="s">
        <v>130</v>
      </c>
      <c r="AQ11" s="35"/>
      <c r="AR11" s="34">
        <f>Tabla1[[#This Row],[Meta]]</f>
        <v>1</v>
      </c>
      <c r="AS11" s="35">
        <v>328</v>
      </c>
      <c r="AT11" s="35">
        <v>405</v>
      </c>
      <c r="AU11" s="37">
        <f t="shared" ref="AU11:AU12" si="0">+AS11/AT11</f>
        <v>0.80987654320987656</v>
      </c>
      <c r="AV11" s="35" t="str">
        <f>Tabla1[[#This Row],[EXCELENTE]]</f>
        <v>(= 100%)</v>
      </c>
      <c r="AW11" s="35" t="s">
        <v>27</v>
      </c>
      <c r="AX11" s="35" t="s">
        <v>131</v>
      </c>
      <c r="AY11" s="35" t="s">
        <v>132</v>
      </c>
    </row>
    <row r="12" spans="1:51" s="9" customFormat="1" ht="115.5" x14ac:dyDescent="0.25">
      <c r="A12" s="23">
        <v>6</v>
      </c>
      <c r="B12" s="24" t="s">
        <v>57</v>
      </c>
      <c r="C12" s="25" t="s">
        <v>58</v>
      </c>
      <c r="D12" s="25" t="s">
        <v>59</v>
      </c>
      <c r="E12" s="25" t="s">
        <v>99</v>
      </c>
      <c r="F12" s="26" t="s">
        <v>61</v>
      </c>
      <c r="G12" s="24" t="s">
        <v>133</v>
      </c>
      <c r="H12" s="24" t="s">
        <v>134</v>
      </c>
      <c r="I12" s="25" t="s">
        <v>71</v>
      </c>
      <c r="J12" s="24" t="s">
        <v>135</v>
      </c>
      <c r="K12" s="38">
        <v>1</v>
      </c>
      <c r="L12" s="24" t="s">
        <v>136</v>
      </c>
      <c r="M12" s="25" t="s">
        <v>67</v>
      </c>
      <c r="N12" s="24" t="s">
        <v>137</v>
      </c>
      <c r="O12" s="25" t="s">
        <v>69</v>
      </c>
      <c r="P12" s="24" t="s">
        <v>138</v>
      </c>
      <c r="Q12" s="25" t="s">
        <v>139</v>
      </c>
      <c r="R12" s="25" t="s">
        <v>71</v>
      </c>
      <c r="S12" s="39" t="s">
        <v>121</v>
      </c>
      <c r="T12" s="40" t="s">
        <v>122</v>
      </c>
      <c r="U12" s="41" t="s">
        <v>123</v>
      </c>
      <c r="V12" s="42" t="s">
        <v>124</v>
      </c>
      <c r="W12" s="25" t="s">
        <v>140</v>
      </c>
      <c r="X12" s="25" t="s">
        <v>126</v>
      </c>
      <c r="Y12" s="25" t="s">
        <v>127</v>
      </c>
      <c r="Z12" s="25" t="s">
        <v>128</v>
      </c>
      <c r="AA12" s="33">
        <f>Tabla1[[#This Row],[Meta]]</f>
        <v>1</v>
      </c>
      <c r="AB12" s="43">
        <v>1</v>
      </c>
      <c r="AC12" s="35">
        <v>720</v>
      </c>
      <c r="AD12" s="35">
        <v>720</v>
      </c>
      <c r="AE12" s="35">
        <f>ABS((AC12/AD12)*100%)</f>
        <v>1</v>
      </c>
      <c r="AF12" s="35" t="str">
        <f>Tabla1[[#This Row],[EXCELENTE]]</f>
        <v>(= 100%)</v>
      </c>
      <c r="AG12" s="35"/>
      <c r="AH12" s="35" t="s">
        <v>141</v>
      </c>
      <c r="AI12" s="35"/>
      <c r="AJ12" s="34">
        <f>Tabla1[[#This Row],[Meta]]</f>
        <v>1</v>
      </c>
      <c r="AK12" s="35">
        <v>720</v>
      </c>
      <c r="AL12" s="35">
        <v>720</v>
      </c>
      <c r="AM12" s="36">
        <f>ABS((AK12/AL12)*100%)</f>
        <v>1</v>
      </c>
      <c r="AN12" s="35" t="str">
        <f>Tabla1[[#This Row],[EXCELENTE]]</f>
        <v>(= 100%)</v>
      </c>
      <c r="AO12" s="35"/>
      <c r="AP12" s="35" t="s">
        <v>142</v>
      </c>
      <c r="AQ12" s="35"/>
      <c r="AR12" s="34">
        <f>Tabla1[[#This Row],[Meta]]</f>
        <v>1</v>
      </c>
      <c r="AS12" s="35">
        <v>720</v>
      </c>
      <c r="AT12" s="35">
        <v>720</v>
      </c>
      <c r="AU12" s="37">
        <f t="shared" si="0"/>
        <v>1</v>
      </c>
      <c r="AV12" s="35" t="str">
        <f>Tabla1[[#This Row],[EXCELENTE]]</f>
        <v>(= 100%)</v>
      </c>
      <c r="AW12" s="35" t="s">
        <v>28</v>
      </c>
      <c r="AX12" s="35" t="s">
        <v>143</v>
      </c>
      <c r="AY12" s="35"/>
    </row>
    <row r="13" spans="1:51" s="9" customFormat="1" ht="66" x14ac:dyDescent="0.25">
      <c r="A13" s="23">
        <v>7</v>
      </c>
      <c r="B13" s="24" t="s">
        <v>57</v>
      </c>
      <c r="C13" s="25" t="s">
        <v>144</v>
      </c>
      <c r="D13" s="25" t="s">
        <v>59</v>
      </c>
      <c r="E13" s="25" t="s">
        <v>99</v>
      </c>
      <c r="F13" s="26" t="s">
        <v>100</v>
      </c>
      <c r="G13" s="24" t="s">
        <v>145</v>
      </c>
      <c r="H13" s="24" t="s">
        <v>146</v>
      </c>
      <c r="I13" s="25" t="s">
        <v>64</v>
      </c>
      <c r="J13" s="24" t="s">
        <v>147</v>
      </c>
      <c r="K13" s="38">
        <v>1</v>
      </c>
      <c r="L13" s="24" t="s">
        <v>148</v>
      </c>
      <c r="M13" s="25" t="s">
        <v>67</v>
      </c>
      <c r="N13" s="24" t="s">
        <v>149</v>
      </c>
      <c r="O13" s="25" t="s">
        <v>69</v>
      </c>
      <c r="P13" s="24" t="s">
        <v>150</v>
      </c>
      <c r="Q13" s="25" t="s">
        <v>151</v>
      </c>
      <c r="R13" s="25" t="s">
        <v>71</v>
      </c>
      <c r="S13" s="39" t="s">
        <v>152</v>
      </c>
      <c r="T13" s="40" t="s">
        <v>153</v>
      </c>
      <c r="U13" s="41" t="s">
        <v>154</v>
      </c>
      <c r="V13" s="42" t="s">
        <v>75</v>
      </c>
      <c r="W13" s="25" t="s">
        <v>155</v>
      </c>
      <c r="X13" s="25" t="s">
        <v>156</v>
      </c>
      <c r="Y13" s="25" t="s">
        <v>156</v>
      </c>
      <c r="Z13" s="25" t="s">
        <v>157</v>
      </c>
      <c r="AA13" s="33">
        <f>Tabla1[[#This Row],[Meta]]</f>
        <v>1</v>
      </c>
      <c r="AB13" s="34">
        <f>Tabla1[[#This Row],[Meta]]</f>
        <v>1</v>
      </c>
      <c r="AC13" s="35"/>
      <c r="AD13" s="35"/>
      <c r="AE13" s="35"/>
      <c r="AF13" s="35" t="str">
        <f>Tabla1[[#This Row],[EXCELENTE]]</f>
        <v>(=100%)</v>
      </c>
      <c r="AG13" s="35"/>
      <c r="AH13" s="35"/>
      <c r="AI13" s="35"/>
      <c r="AJ13" s="34">
        <f>Tabla1[[#This Row],[Meta]]</f>
        <v>1</v>
      </c>
      <c r="AK13" s="35"/>
      <c r="AL13" s="35"/>
      <c r="AM13" s="36"/>
      <c r="AN13" s="35" t="str">
        <f>Tabla1[[#This Row],[EXCELENTE]]</f>
        <v>(=100%)</v>
      </c>
      <c r="AO13" s="35"/>
      <c r="AP13" s="35"/>
      <c r="AQ13" s="35"/>
      <c r="AR13" s="34">
        <f>Tabla1[[#This Row],[Meta]]</f>
        <v>1</v>
      </c>
      <c r="AS13" s="35"/>
      <c r="AT13" s="35"/>
      <c r="AU13" s="37"/>
      <c r="AV13" s="35" t="str">
        <f>Tabla1[[#This Row],[EXCELENTE]]</f>
        <v>(=100%)</v>
      </c>
      <c r="AW13" s="35" t="s">
        <v>28</v>
      </c>
      <c r="AX13" s="35"/>
      <c r="AY13" s="35"/>
    </row>
    <row r="14" spans="1:51" s="9" customFormat="1" ht="66" x14ac:dyDescent="0.25">
      <c r="A14" s="23">
        <v>8</v>
      </c>
      <c r="B14" s="24" t="s">
        <v>57</v>
      </c>
      <c r="C14" s="25" t="s">
        <v>144</v>
      </c>
      <c r="D14" s="25" t="s">
        <v>59</v>
      </c>
      <c r="E14" s="25" t="s">
        <v>99</v>
      </c>
      <c r="F14" s="26" t="s">
        <v>100</v>
      </c>
      <c r="G14" s="24" t="s">
        <v>158</v>
      </c>
      <c r="H14" s="24" t="s">
        <v>159</v>
      </c>
      <c r="I14" s="25" t="s">
        <v>64</v>
      </c>
      <c r="J14" s="24" t="s">
        <v>147</v>
      </c>
      <c r="K14" s="38">
        <v>1</v>
      </c>
      <c r="L14" s="24" t="s">
        <v>148</v>
      </c>
      <c r="M14" s="25" t="s">
        <v>67</v>
      </c>
      <c r="N14" s="24" t="s">
        <v>160</v>
      </c>
      <c r="O14" s="25" t="s">
        <v>69</v>
      </c>
      <c r="P14" s="24" t="s">
        <v>150</v>
      </c>
      <c r="Q14" s="25" t="s">
        <v>151</v>
      </c>
      <c r="R14" s="25" t="s">
        <v>71</v>
      </c>
      <c r="S14" s="39" t="s">
        <v>152</v>
      </c>
      <c r="T14" s="40" t="s">
        <v>153</v>
      </c>
      <c r="U14" s="41" t="s">
        <v>154</v>
      </c>
      <c r="V14" s="42" t="s">
        <v>75</v>
      </c>
      <c r="W14" s="25" t="s">
        <v>155</v>
      </c>
      <c r="X14" s="25" t="s">
        <v>156</v>
      </c>
      <c r="Y14" s="25" t="s">
        <v>156</v>
      </c>
      <c r="Z14" s="25" t="s">
        <v>157</v>
      </c>
      <c r="AA14" s="33">
        <f>Tabla1[[#This Row],[Meta]]</f>
        <v>1</v>
      </c>
      <c r="AB14" s="34">
        <f>Tabla1[[#This Row],[Meta]]</f>
        <v>1</v>
      </c>
      <c r="AC14" s="35"/>
      <c r="AD14" s="35"/>
      <c r="AE14" s="35"/>
      <c r="AF14" s="35" t="str">
        <f>Tabla1[[#This Row],[EXCELENTE]]</f>
        <v>(=100%)</v>
      </c>
      <c r="AG14" s="35"/>
      <c r="AH14" s="35"/>
      <c r="AI14" s="35"/>
      <c r="AJ14" s="34">
        <f>Tabla1[[#This Row],[Meta]]</f>
        <v>1</v>
      </c>
      <c r="AK14" s="35"/>
      <c r="AL14" s="35"/>
      <c r="AM14" s="36"/>
      <c r="AN14" s="35" t="str">
        <f>Tabla1[[#This Row],[EXCELENTE]]</f>
        <v>(=100%)</v>
      </c>
      <c r="AO14" s="35"/>
      <c r="AP14" s="35"/>
      <c r="AQ14" s="35"/>
      <c r="AR14" s="34">
        <f>Tabla1[[#This Row],[Meta]]</f>
        <v>1</v>
      </c>
      <c r="AS14" s="35"/>
      <c r="AT14" s="35"/>
      <c r="AU14" s="37"/>
      <c r="AV14" s="35" t="str">
        <f>Tabla1[[#This Row],[EXCELENTE]]</f>
        <v>(=100%)</v>
      </c>
      <c r="AW14" s="35" t="s">
        <v>28</v>
      </c>
      <c r="AX14" s="35"/>
      <c r="AY14" s="35"/>
    </row>
    <row r="15" spans="1:51" s="9" customFormat="1" ht="82.5" x14ac:dyDescent="0.25">
      <c r="A15" s="23">
        <v>9</v>
      </c>
      <c r="B15" s="24" t="s">
        <v>57</v>
      </c>
      <c r="C15" s="25" t="s">
        <v>144</v>
      </c>
      <c r="D15" s="25" t="s">
        <v>59</v>
      </c>
      <c r="E15" s="25" t="s">
        <v>99</v>
      </c>
      <c r="F15" s="26" t="s">
        <v>100</v>
      </c>
      <c r="G15" s="24" t="s">
        <v>161</v>
      </c>
      <c r="H15" s="24" t="s">
        <v>162</v>
      </c>
      <c r="I15" s="25" t="s">
        <v>64</v>
      </c>
      <c r="J15" s="24" t="s">
        <v>147</v>
      </c>
      <c r="K15" s="28">
        <v>1</v>
      </c>
      <c r="L15" s="24" t="s">
        <v>148</v>
      </c>
      <c r="M15" s="26" t="s">
        <v>67</v>
      </c>
      <c r="N15" s="24" t="s">
        <v>163</v>
      </c>
      <c r="O15" s="25" t="s">
        <v>69</v>
      </c>
      <c r="P15" s="24" t="s">
        <v>150</v>
      </c>
      <c r="Q15" s="25" t="s">
        <v>151</v>
      </c>
      <c r="R15" s="26" t="s">
        <v>71</v>
      </c>
      <c r="S15" s="39" t="s">
        <v>152</v>
      </c>
      <c r="T15" s="40" t="s">
        <v>153</v>
      </c>
      <c r="U15" s="31" t="s">
        <v>154</v>
      </c>
      <c r="V15" s="44" t="s">
        <v>75</v>
      </c>
      <c r="W15" s="25" t="s">
        <v>155</v>
      </c>
      <c r="X15" s="25" t="s">
        <v>156</v>
      </c>
      <c r="Y15" s="25" t="s">
        <v>156</v>
      </c>
      <c r="Z15" s="25" t="s">
        <v>157</v>
      </c>
      <c r="AA15" s="33">
        <f>Tabla1[[#This Row],[Meta]]</f>
        <v>1</v>
      </c>
      <c r="AB15" s="34">
        <f>Tabla1[[#This Row],[Meta]]</f>
        <v>1</v>
      </c>
      <c r="AC15" s="35"/>
      <c r="AD15" s="35"/>
      <c r="AE15" s="35"/>
      <c r="AF15" s="35" t="str">
        <f>Tabla1[[#This Row],[EXCELENTE]]</f>
        <v>(=100%)</v>
      </c>
      <c r="AG15" s="35"/>
      <c r="AH15" s="35"/>
      <c r="AI15" s="35"/>
      <c r="AJ15" s="34">
        <f>Tabla1[[#This Row],[Meta]]</f>
        <v>1</v>
      </c>
      <c r="AK15" s="35"/>
      <c r="AL15" s="35"/>
      <c r="AM15" s="36"/>
      <c r="AN15" s="35" t="str">
        <f>Tabla1[[#This Row],[EXCELENTE]]</f>
        <v>(=100%)</v>
      </c>
      <c r="AO15" s="35"/>
      <c r="AP15" s="35"/>
      <c r="AQ15" s="35"/>
      <c r="AR15" s="34">
        <f>Tabla1[[#This Row],[Meta]]</f>
        <v>1</v>
      </c>
      <c r="AS15" s="35"/>
      <c r="AT15" s="35"/>
      <c r="AU15" s="37"/>
      <c r="AV15" s="35" t="str">
        <f>Tabla1[[#This Row],[EXCELENTE]]</f>
        <v>(=100%)</v>
      </c>
      <c r="AW15" s="35" t="s">
        <v>28</v>
      </c>
      <c r="AX15" s="35"/>
      <c r="AY15" s="35"/>
    </row>
    <row r="16" spans="1:51" s="9" customFormat="1" ht="66" x14ac:dyDescent="0.25">
      <c r="A16" s="23">
        <v>10</v>
      </c>
      <c r="B16" s="24" t="s">
        <v>57</v>
      </c>
      <c r="C16" s="25" t="s">
        <v>144</v>
      </c>
      <c r="D16" s="25" t="s">
        <v>59</v>
      </c>
      <c r="E16" s="25" t="s">
        <v>99</v>
      </c>
      <c r="F16" s="25"/>
      <c r="G16" s="24" t="s">
        <v>164</v>
      </c>
      <c r="H16" s="24" t="s">
        <v>165</v>
      </c>
      <c r="I16" s="25" t="s">
        <v>86</v>
      </c>
      <c r="J16" s="24" t="s">
        <v>147</v>
      </c>
      <c r="K16" s="28">
        <v>1</v>
      </c>
      <c r="L16" s="24" t="s">
        <v>166</v>
      </c>
      <c r="M16" s="26" t="s">
        <v>96</v>
      </c>
      <c r="N16" s="24" t="s">
        <v>167</v>
      </c>
      <c r="O16" s="25" t="s">
        <v>69</v>
      </c>
      <c r="P16" s="24" t="s">
        <v>168</v>
      </c>
      <c r="Q16" s="25" t="s">
        <v>169</v>
      </c>
      <c r="R16" s="26" t="s">
        <v>86</v>
      </c>
      <c r="S16" s="45" t="s">
        <v>91</v>
      </c>
      <c r="T16" s="45" t="s">
        <v>170</v>
      </c>
      <c r="U16" s="46" t="s">
        <v>171</v>
      </c>
      <c r="V16" s="47" t="s">
        <v>75</v>
      </c>
      <c r="W16" s="25" t="s">
        <v>155</v>
      </c>
      <c r="X16" s="25" t="s">
        <v>172</v>
      </c>
      <c r="Y16" s="25" t="s">
        <v>173</v>
      </c>
      <c r="Z16" s="25" t="s">
        <v>174</v>
      </c>
      <c r="AA16" s="33">
        <f>Tabla1[[#This Row],[Meta]]</f>
        <v>1</v>
      </c>
      <c r="AB16" s="34">
        <f>Tabla1[[#This Row],[Meta]]</f>
        <v>1</v>
      </c>
      <c r="AC16" s="35"/>
      <c r="AD16" s="35"/>
      <c r="AE16" s="35"/>
      <c r="AF16" s="35" t="str">
        <f>Tabla1[[#This Row],[EXCELENTE]]</f>
        <v>(=100%)</v>
      </c>
      <c r="AG16" s="35"/>
      <c r="AH16" s="35"/>
      <c r="AI16" s="35"/>
      <c r="AJ16" s="34">
        <f>Tabla1[[#This Row],[Meta]]</f>
        <v>1</v>
      </c>
      <c r="AK16" s="35"/>
      <c r="AL16" s="35"/>
      <c r="AM16" s="36"/>
      <c r="AN16" s="35" t="str">
        <f>Tabla1[[#This Row],[EXCELENTE]]</f>
        <v>(=100%)</v>
      </c>
      <c r="AO16" s="35"/>
      <c r="AP16" s="35"/>
      <c r="AQ16" s="35"/>
      <c r="AR16" s="34">
        <f>Tabla1[[#This Row],[Meta]]</f>
        <v>1</v>
      </c>
      <c r="AS16" s="35"/>
      <c r="AT16" s="35"/>
      <c r="AU16" s="37"/>
      <c r="AV16" s="35" t="str">
        <f>Tabla1[[#This Row],[EXCELENTE]]</f>
        <v>(=100%)</v>
      </c>
      <c r="AW16" s="35" t="s">
        <v>28</v>
      </c>
      <c r="AX16" s="35"/>
      <c r="AY16" s="35"/>
    </row>
    <row r="17" spans="1:51" s="9" customFormat="1" ht="115.5" x14ac:dyDescent="0.25">
      <c r="A17" s="23">
        <v>11</v>
      </c>
      <c r="B17" s="24" t="s">
        <v>57</v>
      </c>
      <c r="C17" s="25" t="s">
        <v>175</v>
      </c>
      <c r="D17" s="25" t="s">
        <v>176</v>
      </c>
      <c r="E17" s="25" t="s">
        <v>177</v>
      </c>
      <c r="F17" s="26" t="s">
        <v>61</v>
      </c>
      <c r="G17" s="24" t="s">
        <v>178</v>
      </c>
      <c r="H17" s="24" t="s">
        <v>179</v>
      </c>
      <c r="I17" s="25" t="s">
        <v>64</v>
      </c>
      <c r="J17" s="24" t="s">
        <v>180</v>
      </c>
      <c r="K17" s="28">
        <v>1</v>
      </c>
      <c r="L17" s="24" t="s">
        <v>136</v>
      </c>
      <c r="M17" s="25" t="s">
        <v>67</v>
      </c>
      <c r="N17" s="24" t="s">
        <v>181</v>
      </c>
      <c r="O17" s="25" t="s">
        <v>69</v>
      </c>
      <c r="P17" s="24" t="s">
        <v>182</v>
      </c>
      <c r="Q17" s="26" t="s">
        <v>71</v>
      </c>
      <c r="R17" s="26" t="s">
        <v>71</v>
      </c>
      <c r="S17" s="29" t="s">
        <v>72</v>
      </c>
      <c r="T17" s="30" t="s">
        <v>183</v>
      </c>
      <c r="U17" s="31" t="s">
        <v>184</v>
      </c>
      <c r="V17" s="44" t="s">
        <v>75</v>
      </c>
      <c r="W17" s="25" t="s">
        <v>185</v>
      </c>
      <c r="X17" s="25" t="s">
        <v>186</v>
      </c>
      <c r="Y17" s="25" t="s">
        <v>186</v>
      </c>
      <c r="Z17" s="25" t="s">
        <v>187</v>
      </c>
      <c r="AA17" s="33">
        <f>Tabla1[[#This Row],[Meta]]</f>
        <v>1</v>
      </c>
      <c r="AB17" s="34">
        <f>Tabla1[[#This Row],[Meta]]</f>
        <v>1</v>
      </c>
      <c r="AC17" s="35"/>
      <c r="AD17" s="35"/>
      <c r="AE17" s="35"/>
      <c r="AF17" s="35" t="str">
        <f>Tabla1[[#This Row],[EXCELENTE]]</f>
        <v>(=100%)</v>
      </c>
      <c r="AG17" s="35"/>
      <c r="AH17" s="35"/>
      <c r="AI17" s="35"/>
      <c r="AJ17" s="34">
        <f>Tabla1[[#This Row],[Meta]]</f>
        <v>1</v>
      </c>
      <c r="AK17" s="35"/>
      <c r="AL17" s="35"/>
      <c r="AM17" s="36"/>
      <c r="AN17" s="35" t="str">
        <f>Tabla1[[#This Row],[EXCELENTE]]</f>
        <v>(=100%)</v>
      </c>
      <c r="AO17" s="35"/>
      <c r="AP17" s="35"/>
      <c r="AQ17" s="35"/>
      <c r="AR17" s="34">
        <f>Tabla1[[#This Row],[Meta]]</f>
        <v>1</v>
      </c>
      <c r="AS17" s="35">
        <v>20</v>
      </c>
      <c r="AT17" s="35">
        <v>19</v>
      </c>
      <c r="AU17" s="48">
        <f>+AS17/AT17</f>
        <v>1.0526315789473684</v>
      </c>
      <c r="AV17" s="35" t="str">
        <f>Tabla1[[#This Row],[EXCELENTE]]</f>
        <v>(=100%)</v>
      </c>
      <c r="AW17" s="35" t="s">
        <v>28</v>
      </c>
      <c r="AX17" s="35" t="s">
        <v>188</v>
      </c>
      <c r="AY17" s="35"/>
    </row>
    <row r="18" spans="1:51" s="9" customFormat="1" ht="99" x14ac:dyDescent="0.25">
      <c r="A18" s="23">
        <v>12</v>
      </c>
      <c r="B18" s="24" t="s">
        <v>57</v>
      </c>
      <c r="C18" s="25" t="s">
        <v>175</v>
      </c>
      <c r="D18" s="25" t="s">
        <v>176</v>
      </c>
      <c r="E18" s="25" t="s">
        <v>177</v>
      </c>
      <c r="F18" s="26" t="s">
        <v>61</v>
      </c>
      <c r="G18" s="24" t="s">
        <v>189</v>
      </c>
      <c r="H18" s="24" t="s">
        <v>190</v>
      </c>
      <c r="I18" s="25" t="s">
        <v>64</v>
      </c>
      <c r="J18" s="24" t="s">
        <v>180</v>
      </c>
      <c r="K18" s="28">
        <v>1</v>
      </c>
      <c r="L18" s="24" t="s">
        <v>136</v>
      </c>
      <c r="M18" s="25" t="s">
        <v>67</v>
      </c>
      <c r="N18" s="24" t="s">
        <v>191</v>
      </c>
      <c r="O18" s="25" t="s">
        <v>69</v>
      </c>
      <c r="P18" s="24" t="s">
        <v>192</v>
      </c>
      <c r="Q18" s="26" t="s">
        <v>71</v>
      </c>
      <c r="R18" s="26" t="s">
        <v>71</v>
      </c>
      <c r="S18" s="29" t="s">
        <v>193</v>
      </c>
      <c r="T18" s="30" t="s">
        <v>194</v>
      </c>
      <c r="U18" s="31" t="s">
        <v>195</v>
      </c>
      <c r="V18" s="44" t="s">
        <v>75</v>
      </c>
      <c r="W18" s="25" t="s">
        <v>185</v>
      </c>
      <c r="X18" s="25" t="s">
        <v>196</v>
      </c>
      <c r="Y18" s="25" t="s">
        <v>196</v>
      </c>
      <c r="Z18" s="25" t="s">
        <v>187</v>
      </c>
      <c r="AA18" s="33">
        <f>Tabla1[[#This Row],[Meta]]</f>
        <v>1</v>
      </c>
      <c r="AB18" s="34">
        <f>Tabla1[[#This Row],[Meta]]</f>
        <v>1</v>
      </c>
      <c r="AC18" s="35"/>
      <c r="AD18" s="35"/>
      <c r="AE18" s="35"/>
      <c r="AF18" s="35" t="str">
        <f>Tabla1[[#This Row],[EXCELENTE]]</f>
        <v>(=100%)</v>
      </c>
      <c r="AG18" s="35"/>
      <c r="AH18" s="35"/>
      <c r="AI18" s="35"/>
      <c r="AJ18" s="34">
        <f>Tabla1[[#This Row],[Meta]]</f>
        <v>1</v>
      </c>
      <c r="AK18" s="35"/>
      <c r="AL18" s="35"/>
      <c r="AM18" s="36"/>
      <c r="AN18" s="35" t="str">
        <f>Tabla1[[#This Row],[EXCELENTE]]</f>
        <v>(=100%)</v>
      </c>
      <c r="AO18" s="35"/>
      <c r="AP18" s="35"/>
      <c r="AQ18" s="35"/>
      <c r="AR18" s="34">
        <f>Tabla1[[#This Row],[Meta]]</f>
        <v>1</v>
      </c>
      <c r="AS18" s="35">
        <v>26</v>
      </c>
      <c r="AT18" s="35">
        <v>26</v>
      </c>
      <c r="AU18" s="48">
        <f t="shared" ref="AU18:AU27" si="1">+AS18/AT18</f>
        <v>1</v>
      </c>
      <c r="AV18" s="35" t="str">
        <f>Tabla1[[#This Row],[EXCELENTE]]</f>
        <v>(=100%)</v>
      </c>
      <c r="AW18" s="35" t="s">
        <v>28</v>
      </c>
      <c r="AX18" s="35" t="s">
        <v>197</v>
      </c>
      <c r="AY18" s="35"/>
    </row>
    <row r="19" spans="1:51" s="9" customFormat="1" ht="66" x14ac:dyDescent="0.25">
      <c r="A19" s="23">
        <v>13</v>
      </c>
      <c r="B19" s="24" t="s">
        <v>57</v>
      </c>
      <c r="C19" s="25" t="s">
        <v>175</v>
      </c>
      <c r="D19" s="25" t="s">
        <v>176</v>
      </c>
      <c r="E19" s="25" t="s">
        <v>177</v>
      </c>
      <c r="F19" s="26" t="s">
        <v>61</v>
      </c>
      <c r="G19" s="24" t="s">
        <v>198</v>
      </c>
      <c r="H19" s="24" t="s">
        <v>199</v>
      </c>
      <c r="I19" s="25" t="s">
        <v>64</v>
      </c>
      <c r="J19" s="24" t="s">
        <v>180</v>
      </c>
      <c r="K19" s="28">
        <v>0.95</v>
      </c>
      <c r="L19" s="24" t="s">
        <v>136</v>
      </c>
      <c r="M19" s="25" t="s">
        <v>200</v>
      </c>
      <c r="N19" s="24" t="s">
        <v>201</v>
      </c>
      <c r="O19" s="25" t="s">
        <v>69</v>
      </c>
      <c r="P19" s="24" t="s">
        <v>202</v>
      </c>
      <c r="Q19" s="26" t="s">
        <v>71</v>
      </c>
      <c r="R19" s="26" t="s">
        <v>71</v>
      </c>
      <c r="S19" s="29" t="s">
        <v>193</v>
      </c>
      <c r="T19" s="30" t="s">
        <v>203</v>
      </c>
      <c r="U19" s="31" t="s">
        <v>204</v>
      </c>
      <c r="V19" s="44" t="s">
        <v>75</v>
      </c>
      <c r="W19" s="25" t="s">
        <v>185</v>
      </c>
      <c r="X19" s="25" t="s">
        <v>205</v>
      </c>
      <c r="Y19" s="25" t="s">
        <v>205</v>
      </c>
      <c r="Z19" s="25" t="s">
        <v>187</v>
      </c>
      <c r="AA19" s="33">
        <f>Tabla1[[#This Row],[Meta]]</f>
        <v>0.95</v>
      </c>
      <c r="AB19" s="34">
        <f>Tabla1[[#This Row],[Meta]]</f>
        <v>0.95</v>
      </c>
      <c r="AC19" s="35"/>
      <c r="AD19" s="35"/>
      <c r="AE19" s="35"/>
      <c r="AF19" s="35" t="str">
        <f>Tabla1[[#This Row],[EXCELENTE]]</f>
        <v>(=100%)</v>
      </c>
      <c r="AG19" s="35"/>
      <c r="AH19" s="35"/>
      <c r="AI19" s="35"/>
      <c r="AJ19" s="34">
        <f>Tabla1[[#This Row],[Meta]]</f>
        <v>0.95</v>
      </c>
      <c r="AK19" s="35"/>
      <c r="AL19" s="35"/>
      <c r="AM19" s="36"/>
      <c r="AN19" s="35" t="str">
        <f>Tabla1[[#This Row],[EXCELENTE]]</f>
        <v>(=100%)</v>
      </c>
      <c r="AO19" s="35"/>
      <c r="AP19" s="35"/>
      <c r="AQ19" s="35"/>
      <c r="AR19" s="34">
        <f>Tabla1[[#This Row],[Meta]]</f>
        <v>0.95</v>
      </c>
      <c r="AS19" s="35">
        <v>277</v>
      </c>
      <c r="AT19" s="35">
        <v>274</v>
      </c>
      <c r="AU19" s="48">
        <f t="shared" si="1"/>
        <v>1.0109489051094891</v>
      </c>
      <c r="AV19" s="35" t="str">
        <f>Tabla1[[#This Row],[EXCELENTE]]</f>
        <v>(=100%)</v>
      </c>
      <c r="AW19" s="35" t="s">
        <v>28</v>
      </c>
      <c r="AX19" s="35" t="s">
        <v>206</v>
      </c>
      <c r="AY19" s="35"/>
    </row>
    <row r="20" spans="1:51" s="9" customFormat="1" ht="66" x14ac:dyDescent="0.25">
      <c r="A20" s="23">
        <v>14</v>
      </c>
      <c r="B20" s="24" t="s">
        <v>57</v>
      </c>
      <c r="C20" s="25" t="s">
        <v>175</v>
      </c>
      <c r="D20" s="25" t="s">
        <v>176</v>
      </c>
      <c r="E20" s="25" t="s">
        <v>177</v>
      </c>
      <c r="F20" s="26" t="s">
        <v>61</v>
      </c>
      <c r="G20" s="24" t="s">
        <v>207</v>
      </c>
      <c r="H20" s="24" t="s">
        <v>208</v>
      </c>
      <c r="I20" s="25" t="s">
        <v>209</v>
      </c>
      <c r="J20" s="24" t="s">
        <v>180</v>
      </c>
      <c r="K20" s="25">
        <v>4</v>
      </c>
      <c r="L20" s="24" t="s">
        <v>210</v>
      </c>
      <c r="M20" s="25" t="s">
        <v>200</v>
      </c>
      <c r="N20" s="24" t="s">
        <v>211</v>
      </c>
      <c r="O20" s="25" t="s">
        <v>69</v>
      </c>
      <c r="P20" s="24" t="s">
        <v>212</v>
      </c>
      <c r="Q20" s="26" t="s">
        <v>71</v>
      </c>
      <c r="R20" s="26" t="s">
        <v>71</v>
      </c>
      <c r="S20" s="29" t="s">
        <v>213</v>
      </c>
      <c r="T20" s="30" t="s">
        <v>214</v>
      </c>
      <c r="U20" s="31" t="s">
        <v>215</v>
      </c>
      <c r="V20" s="49" t="s">
        <v>216</v>
      </c>
      <c r="W20" s="25" t="s">
        <v>185</v>
      </c>
      <c r="X20" s="25" t="s">
        <v>205</v>
      </c>
      <c r="Y20" s="25" t="s">
        <v>205</v>
      </c>
      <c r="Z20" s="25" t="s">
        <v>187</v>
      </c>
      <c r="AA20" s="33">
        <v>1</v>
      </c>
      <c r="AB20" s="34">
        <v>1</v>
      </c>
      <c r="AC20" s="35">
        <v>7</v>
      </c>
      <c r="AD20" s="35">
        <v>7</v>
      </c>
      <c r="AE20" s="35" t="s">
        <v>75</v>
      </c>
      <c r="AF20" s="35" t="str">
        <f>Tabla1[[#This Row],[EXCELENTE]]</f>
        <v>≤3</v>
      </c>
      <c r="AG20" s="35" t="s">
        <v>217</v>
      </c>
      <c r="AH20" s="35" t="s">
        <v>218</v>
      </c>
      <c r="AI20" s="35"/>
      <c r="AJ20" s="34">
        <f>Tabla1[[#This Row],[Meta]]</f>
        <v>4</v>
      </c>
      <c r="AK20" s="35">
        <v>153</v>
      </c>
      <c r="AL20" s="35">
        <v>153</v>
      </c>
      <c r="AM20" s="36" t="s">
        <v>75</v>
      </c>
      <c r="AN20" s="35" t="str">
        <f>Tabla1[[#This Row],[EXCELENTE]]</f>
        <v>≤3</v>
      </c>
      <c r="AO20" s="35" t="s">
        <v>217</v>
      </c>
      <c r="AP20" s="35" t="s">
        <v>219</v>
      </c>
      <c r="AQ20" s="35"/>
      <c r="AR20" s="34">
        <f>Tabla1[[#This Row],[Meta]]</f>
        <v>4</v>
      </c>
      <c r="AS20" s="35">
        <v>119</v>
      </c>
      <c r="AT20" s="35">
        <v>116</v>
      </c>
      <c r="AU20" s="48">
        <f t="shared" si="1"/>
        <v>1.0258620689655173</v>
      </c>
      <c r="AV20" s="35" t="str">
        <f>Tabla1[[#This Row],[EXCELENTE]]</f>
        <v>≤3</v>
      </c>
      <c r="AW20" s="35" t="s">
        <v>28</v>
      </c>
      <c r="AX20" s="35" t="s">
        <v>220</v>
      </c>
      <c r="AY20" s="35"/>
    </row>
    <row r="21" spans="1:51" s="9" customFormat="1" ht="82.5" x14ac:dyDescent="0.25">
      <c r="A21" s="23">
        <v>15</v>
      </c>
      <c r="B21" s="24" t="s">
        <v>57</v>
      </c>
      <c r="C21" s="25" t="s">
        <v>175</v>
      </c>
      <c r="D21" s="25" t="s">
        <v>176</v>
      </c>
      <c r="E21" s="25" t="s">
        <v>177</v>
      </c>
      <c r="F21" s="26" t="s">
        <v>100</v>
      </c>
      <c r="G21" s="24" t="s">
        <v>221</v>
      </c>
      <c r="H21" s="24" t="s">
        <v>222</v>
      </c>
      <c r="I21" s="25" t="s">
        <v>64</v>
      </c>
      <c r="J21" s="24" t="s">
        <v>180</v>
      </c>
      <c r="K21" s="28">
        <v>1</v>
      </c>
      <c r="L21" s="24" t="s">
        <v>210</v>
      </c>
      <c r="M21" s="25" t="s">
        <v>200</v>
      </c>
      <c r="N21" s="24" t="s">
        <v>223</v>
      </c>
      <c r="O21" s="25" t="s">
        <v>69</v>
      </c>
      <c r="P21" s="24" t="s">
        <v>224</v>
      </c>
      <c r="Q21" s="26" t="s">
        <v>71</v>
      </c>
      <c r="R21" s="26" t="s">
        <v>71</v>
      </c>
      <c r="S21" s="29" t="s">
        <v>225</v>
      </c>
      <c r="T21" s="30" t="s">
        <v>226</v>
      </c>
      <c r="U21" s="50">
        <v>1</v>
      </c>
      <c r="V21" s="51">
        <v>1</v>
      </c>
      <c r="W21" s="25" t="s">
        <v>185</v>
      </c>
      <c r="X21" s="25" t="s">
        <v>185</v>
      </c>
      <c r="Y21" s="25" t="s">
        <v>185</v>
      </c>
      <c r="Z21" s="25" t="s">
        <v>187</v>
      </c>
      <c r="AA21" s="33">
        <f>Tabla1[[#This Row],[Meta]]</f>
        <v>1</v>
      </c>
      <c r="AB21" s="34">
        <f>Tabla1[[#This Row],[Meta]]</f>
        <v>1</v>
      </c>
      <c r="AC21" s="35">
        <v>3</v>
      </c>
      <c r="AD21" s="35">
        <v>33</v>
      </c>
      <c r="AE21" s="35" t="s">
        <v>75</v>
      </c>
      <c r="AF21" s="35">
        <f>Tabla1[[#This Row],[EXCELENTE]]</f>
        <v>1</v>
      </c>
      <c r="AG21" s="35" t="s">
        <v>28</v>
      </c>
      <c r="AH21" s="35" t="s">
        <v>227</v>
      </c>
      <c r="AI21" s="35"/>
      <c r="AJ21" s="34">
        <f>Tabla1[[#This Row],[Meta]]</f>
        <v>1</v>
      </c>
      <c r="AK21" s="35">
        <v>25</v>
      </c>
      <c r="AL21" s="35">
        <v>25</v>
      </c>
      <c r="AM21" s="36" t="s">
        <v>75</v>
      </c>
      <c r="AN21" s="35">
        <f>Tabla1[[#This Row],[EXCELENTE]]</f>
        <v>1</v>
      </c>
      <c r="AO21" s="35" t="s">
        <v>217</v>
      </c>
      <c r="AP21" s="35" t="s">
        <v>228</v>
      </c>
      <c r="AQ21" s="35"/>
      <c r="AR21" s="34">
        <f>Tabla1[[#This Row],[Meta]]</f>
        <v>1</v>
      </c>
      <c r="AS21" s="35">
        <v>4</v>
      </c>
      <c r="AT21" s="35">
        <v>4</v>
      </c>
      <c r="AU21" s="48">
        <f t="shared" si="1"/>
        <v>1</v>
      </c>
      <c r="AV21" s="35">
        <f>Tabla1[[#This Row],[EXCELENTE]]</f>
        <v>1</v>
      </c>
      <c r="AW21" s="35" t="s">
        <v>28</v>
      </c>
      <c r="AX21" s="35" t="s">
        <v>229</v>
      </c>
      <c r="AY21" s="35"/>
    </row>
    <row r="22" spans="1:51" s="9" customFormat="1" ht="88.5" customHeight="1" x14ac:dyDescent="0.25">
      <c r="A22" s="23">
        <v>16</v>
      </c>
      <c r="B22" s="52" t="s">
        <v>230</v>
      </c>
      <c r="C22" s="25" t="s">
        <v>231</v>
      </c>
      <c r="D22" s="25" t="s">
        <v>232</v>
      </c>
      <c r="E22" s="25" t="s">
        <v>233</v>
      </c>
      <c r="F22" s="26" t="s">
        <v>61</v>
      </c>
      <c r="G22" s="53" t="s">
        <v>234</v>
      </c>
      <c r="H22" s="27" t="s">
        <v>235</v>
      </c>
      <c r="I22" s="25" t="s">
        <v>71</v>
      </c>
      <c r="J22" s="24" t="s">
        <v>236</v>
      </c>
      <c r="K22" s="28">
        <v>1</v>
      </c>
      <c r="L22" s="24" t="s">
        <v>237</v>
      </c>
      <c r="M22" s="26" t="s">
        <v>67</v>
      </c>
      <c r="N22" s="24" t="s">
        <v>238</v>
      </c>
      <c r="O22" s="25" t="s">
        <v>69</v>
      </c>
      <c r="P22" s="24" t="s">
        <v>239</v>
      </c>
      <c r="Q22" s="26" t="s">
        <v>71</v>
      </c>
      <c r="R22" s="26" t="s">
        <v>71</v>
      </c>
      <c r="S22" s="39" t="s">
        <v>240</v>
      </c>
      <c r="T22" s="40" t="s">
        <v>241</v>
      </c>
      <c r="U22" s="41" t="s">
        <v>195</v>
      </c>
      <c r="V22" s="44" t="s">
        <v>242</v>
      </c>
      <c r="W22" s="25" t="s">
        <v>231</v>
      </c>
      <c r="X22" s="25" t="s">
        <v>243</v>
      </c>
      <c r="Y22" s="25" t="s">
        <v>243</v>
      </c>
      <c r="Z22" s="25" t="s">
        <v>231</v>
      </c>
      <c r="AA22" s="33">
        <f>Tabla1[[#This Row],[Meta]]</f>
        <v>1</v>
      </c>
      <c r="AB22" s="34">
        <f>Tabla1[[#This Row],[Meta]]</f>
        <v>1</v>
      </c>
      <c r="AC22" s="35">
        <v>60</v>
      </c>
      <c r="AD22" s="35">
        <v>60</v>
      </c>
      <c r="AE22" s="35">
        <f>+AC22/AD22</f>
        <v>1</v>
      </c>
      <c r="AF22" s="35" t="str">
        <f>Tabla1[[#This Row],[EXCELENTE]]</f>
        <v>&gt;=100%</v>
      </c>
      <c r="AG22" s="35" t="s">
        <v>28</v>
      </c>
      <c r="AH22" s="35" t="s">
        <v>244</v>
      </c>
      <c r="AI22" s="35"/>
      <c r="AJ22" s="34">
        <f>Tabla1[[#This Row],[Meta]]</f>
        <v>1</v>
      </c>
      <c r="AK22" s="35">
        <v>55</v>
      </c>
      <c r="AL22" s="35">
        <v>55</v>
      </c>
      <c r="AM22" s="36">
        <f t="shared" ref="AM22:AM27" si="2">+AK22/AL22</f>
        <v>1</v>
      </c>
      <c r="AN22" s="35" t="str">
        <f>Tabla1[[#This Row],[EXCELENTE]]</f>
        <v>&gt;=100%</v>
      </c>
      <c r="AO22" s="35" t="s">
        <v>28</v>
      </c>
      <c r="AP22" s="35" t="s">
        <v>245</v>
      </c>
      <c r="AQ22" s="35"/>
      <c r="AR22" s="34">
        <f>Tabla1[[#This Row],[Meta]]</f>
        <v>1</v>
      </c>
      <c r="AS22" s="35">
        <v>53</v>
      </c>
      <c r="AT22" s="35">
        <v>53</v>
      </c>
      <c r="AU22" s="48">
        <f t="shared" si="1"/>
        <v>1</v>
      </c>
      <c r="AV22" s="35" t="str">
        <f>Tabla1[[#This Row],[EXCELENTE]]</f>
        <v>&gt;=100%</v>
      </c>
      <c r="AW22" s="35" t="s">
        <v>28</v>
      </c>
      <c r="AX22" s="35" t="s">
        <v>246</v>
      </c>
      <c r="AY22" s="35"/>
    </row>
    <row r="23" spans="1:51" s="9" customFormat="1" ht="69.75" customHeight="1" x14ac:dyDescent="0.25">
      <c r="A23" s="23">
        <v>17</v>
      </c>
      <c r="B23" s="52" t="s">
        <v>230</v>
      </c>
      <c r="C23" s="25" t="s">
        <v>231</v>
      </c>
      <c r="D23" s="25" t="s">
        <v>232</v>
      </c>
      <c r="E23" s="25" t="s">
        <v>233</v>
      </c>
      <c r="F23" s="26" t="s">
        <v>61</v>
      </c>
      <c r="G23" s="53" t="s">
        <v>247</v>
      </c>
      <c r="H23" s="24" t="s">
        <v>248</v>
      </c>
      <c r="I23" s="25" t="s">
        <v>71</v>
      </c>
      <c r="J23" s="24" t="s">
        <v>236</v>
      </c>
      <c r="K23" s="28">
        <v>1</v>
      </c>
      <c r="L23" s="24" t="s">
        <v>237</v>
      </c>
      <c r="M23" s="26" t="s">
        <v>67</v>
      </c>
      <c r="N23" s="24" t="s">
        <v>249</v>
      </c>
      <c r="O23" s="25" t="s">
        <v>69</v>
      </c>
      <c r="P23" s="24" t="s">
        <v>239</v>
      </c>
      <c r="Q23" s="26" t="s">
        <v>71</v>
      </c>
      <c r="R23" s="26" t="s">
        <v>71</v>
      </c>
      <c r="S23" s="39" t="s">
        <v>240</v>
      </c>
      <c r="T23" s="40" t="s">
        <v>241</v>
      </c>
      <c r="U23" s="41" t="s">
        <v>195</v>
      </c>
      <c r="V23" s="44" t="s">
        <v>242</v>
      </c>
      <c r="W23" s="25" t="s">
        <v>231</v>
      </c>
      <c r="X23" s="25" t="s">
        <v>243</v>
      </c>
      <c r="Y23" s="25" t="s">
        <v>243</v>
      </c>
      <c r="Z23" s="25" t="s">
        <v>231</v>
      </c>
      <c r="AA23" s="33">
        <f>Tabla1[[#This Row],[Meta]]</f>
        <v>1</v>
      </c>
      <c r="AB23" s="34">
        <f>Tabla1[[#This Row],[Meta]]</f>
        <v>1</v>
      </c>
      <c r="AC23" s="35">
        <v>26</v>
      </c>
      <c r="AD23" s="35">
        <v>26</v>
      </c>
      <c r="AE23" s="35">
        <f>+AC23/AD23</f>
        <v>1</v>
      </c>
      <c r="AF23" s="35" t="str">
        <f>Tabla1[[#This Row],[EXCELENTE]]</f>
        <v>&gt;=100%</v>
      </c>
      <c r="AG23" s="35" t="s">
        <v>28</v>
      </c>
      <c r="AH23" s="35" t="s">
        <v>250</v>
      </c>
      <c r="AI23" s="35"/>
      <c r="AJ23" s="34">
        <f>Tabla1[[#This Row],[Meta]]</f>
        <v>1</v>
      </c>
      <c r="AK23" s="35">
        <v>21</v>
      </c>
      <c r="AL23" s="35">
        <v>21</v>
      </c>
      <c r="AM23" s="36">
        <f t="shared" si="2"/>
        <v>1</v>
      </c>
      <c r="AN23" s="35" t="str">
        <f>Tabla1[[#This Row],[EXCELENTE]]</f>
        <v>&gt;=100%</v>
      </c>
      <c r="AO23" s="35" t="s">
        <v>28</v>
      </c>
      <c r="AP23" s="35" t="s">
        <v>251</v>
      </c>
      <c r="AQ23" s="35"/>
      <c r="AR23" s="34">
        <f>Tabla1[[#This Row],[Meta]]</f>
        <v>1</v>
      </c>
      <c r="AS23" s="35">
        <v>20</v>
      </c>
      <c r="AT23" s="35">
        <v>20</v>
      </c>
      <c r="AU23" s="48">
        <f t="shared" si="1"/>
        <v>1</v>
      </c>
      <c r="AV23" s="35" t="str">
        <f>Tabla1[[#This Row],[EXCELENTE]]</f>
        <v>&gt;=100%</v>
      </c>
      <c r="AW23" s="35" t="s">
        <v>28</v>
      </c>
      <c r="AX23" s="35" t="s">
        <v>252</v>
      </c>
      <c r="AY23" s="35"/>
    </row>
    <row r="24" spans="1:51" s="9" customFormat="1" ht="110.25" customHeight="1" x14ac:dyDescent="0.25">
      <c r="A24" s="23">
        <v>18</v>
      </c>
      <c r="B24" s="52" t="s">
        <v>230</v>
      </c>
      <c r="C24" s="25" t="s">
        <v>231</v>
      </c>
      <c r="D24" s="25" t="s">
        <v>232</v>
      </c>
      <c r="E24" s="25" t="s">
        <v>233</v>
      </c>
      <c r="F24" s="26" t="s">
        <v>61</v>
      </c>
      <c r="G24" s="53" t="s">
        <v>253</v>
      </c>
      <c r="H24" s="24" t="s">
        <v>254</v>
      </c>
      <c r="I24" s="25" t="s">
        <v>71</v>
      </c>
      <c r="J24" s="24" t="s">
        <v>236</v>
      </c>
      <c r="K24" s="38">
        <v>0.8</v>
      </c>
      <c r="L24" s="24" t="s">
        <v>237</v>
      </c>
      <c r="M24" s="26" t="s">
        <v>255</v>
      </c>
      <c r="N24" s="53" t="s">
        <v>256</v>
      </c>
      <c r="O24" s="25" t="s">
        <v>69</v>
      </c>
      <c r="P24" s="24" t="s">
        <v>257</v>
      </c>
      <c r="Q24" s="26" t="s">
        <v>71</v>
      </c>
      <c r="R24" s="26" t="s">
        <v>71</v>
      </c>
      <c r="S24" s="39" t="s">
        <v>258</v>
      </c>
      <c r="T24" s="40" t="s">
        <v>259</v>
      </c>
      <c r="U24" s="41" t="s">
        <v>260</v>
      </c>
      <c r="V24" s="44" t="s">
        <v>261</v>
      </c>
      <c r="W24" s="25" t="s">
        <v>262</v>
      </c>
      <c r="X24" s="25" t="s">
        <v>263</v>
      </c>
      <c r="Y24" s="25" t="s">
        <v>263</v>
      </c>
      <c r="Z24" s="25" t="s">
        <v>263</v>
      </c>
      <c r="AA24" s="33">
        <f>Tabla1[[#This Row],[Meta]]</f>
        <v>0.8</v>
      </c>
      <c r="AB24" s="34">
        <f>Tabla1[[#This Row],[Meta]]</f>
        <v>0.8</v>
      </c>
      <c r="AC24" s="35">
        <v>0</v>
      </c>
      <c r="AD24" s="35">
        <v>0</v>
      </c>
      <c r="AE24" s="35">
        <v>1</v>
      </c>
      <c r="AF24" s="35" t="str">
        <f>Tabla1[[#This Row],[EXCELENTE]]</f>
        <v>&gt;=80%</v>
      </c>
      <c r="AG24" s="35" t="s">
        <v>28</v>
      </c>
      <c r="AH24" s="35" t="s">
        <v>264</v>
      </c>
      <c r="AI24" s="35"/>
      <c r="AJ24" s="34">
        <f>Tabla1[[#This Row],[Meta]]</f>
        <v>0.8</v>
      </c>
      <c r="AK24" s="35">
        <v>50</v>
      </c>
      <c r="AL24" s="35">
        <v>50</v>
      </c>
      <c r="AM24" s="36">
        <f t="shared" si="2"/>
        <v>1</v>
      </c>
      <c r="AN24" s="35" t="str">
        <f>Tabla1[[#This Row],[EXCELENTE]]</f>
        <v>&gt;=80%</v>
      </c>
      <c r="AO24" s="35" t="s">
        <v>28</v>
      </c>
      <c r="AP24" s="35" t="s">
        <v>265</v>
      </c>
      <c r="AQ24" s="35"/>
      <c r="AR24" s="34">
        <f>Tabla1[[#This Row],[Meta]]</f>
        <v>0.8</v>
      </c>
      <c r="AS24" s="35"/>
      <c r="AT24" s="35"/>
      <c r="AU24" s="48"/>
      <c r="AV24" s="35" t="str">
        <f>Tabla1[[#This Row],[EXCELENTE]]</f>
        <v>&gt;=80%</v>
      </c>
      <c r="AW24" s="35" t="s">
        <v>25</v>
      </c>
      <c r="AX24" s="35" t="s">
        <v>266</v>
      </c>
      <c r="AY24" s="35"/>
    </row>
    <row r="25" spans="1:51" s="9" customFormat="1" ht="82.5" x14ac:dyDescent="0.25">
      <c r="A25" s="23">
        <v>19</v>
      </c>
      <c r="B25" s="52" t="s">
        <v>267</v>
      </c>
      <c r="C25" s="25" t="s">
        <v>231</v>
      </c>
      <c r="D25" s="25" t="s">
        <v>232</v>
      </c>
      <c r="E25" s="25" t="s">
        <v>233</v>
      </c>
      <c r="F25" s="26" t="s">
        <v>61</v>
      </c>
      <c r="G25" s="53" t="s">
        <v>268</v>
      </c>
      <c r="H25" s="24" t="s">
        <v>269</v>
      </c>
      <c r="I25" s="25" t="s">
        <v>71</v>
      </c>
      <c r="J25" s="24" t="s">
        <v>236</v>
      </c>
      <c r="K25" s="28">
        <v>0.85</v>
      </c>
      <c r="L25" s="24" t="s">
        <v>270</v>
      </c>
      <c r="M25" s="26" t="s">
        <v>67</v>
      </c>
      <c r="N25" s="24" t="s">
        <v>271</v>
      </c>
      <c r="O25" s="25" t="s">
        <v>69</v>
      </c>
      <c r="P25" s="24" t="s">
        <v>272</v>
      </c>
      <c r="Q25" s="26" t="s">
        <v>71</v>
      </c>
      <c r="R25" s="26" t="s">
        <v>71</v>
      </c>
      <c r="S25" s="39" t="s">
        <v>273</v>
      </c>
      <c r="T25" s="40" t="s">
        <v>274</v>
      </c>
      <c r="U25" s="41" t="s">
        <v>275</v>
      </c>
      <c r="V25" s="44" t="s">
        <v>276</v>
      </c>
      <c r="W25" s="25" t="s">
        <v>262</v>
      </c>
      <c r="X25" s="25" t="s">
        <v>263</v>
      </c>
      <c r="Y25" s="25" t="s">
        <v>263</v>
      </c>
      <c r="Z25" s="25" t="s">
        <v>263</v>
      </c>
      <c r="AA25" s="33">
        <f>Tabla1[[#This Row],[Meta]]</f>
        <v>0.85</v>
      </c>
      <c r="AB25" s="34">
        <f>Tabla1[[#This Row],[Meta]]</f>
        <v>0.85</v>
      </c>
      <c r="AC25" s="35">
        <v>3</v>
      </c>
      <c r="AD25" s="35">
        <v>3</v>
      </c>
      <c r="AE25" s="35">
        <f>+AC25/AD25</f>
        <v>1</v>
      </c>
      <c r="AF25" s="35" t="str">
        <f>Tabla1[[#This Row],[EXCELENTE]]</f>
        <v>&gt;=85%</v>
      </c>
      <c r="AG25" s="35" t="s">
        <v>28</v>
      </c>
      <c r="AH25" s="35" t="s">
        <v>277</v>
      </c>
      <c r="AI25" s="35"/>
      <c r="AJ25" s="34">
        <f>Tabla1[[#This Row],[Meta]]</f>
        <v>0.85</v>
      </c>
      <c r="AK25" s="35">
        <v>2</v>
      </c>
      <c r="AL25" s="35">
        <v>2</v>
      </c>
      <c r="AM25" s="36">
        <f t="shared" si="2"/>
        <v>1</v>
      </c>
      <c r="AN25" s="35" t="str">
        <f>Tabla1[[#This Row],[EXCELENTE]]</f>
        <v>&gt;=85%</v>
      </c>
      <c r="AO25" s="35" t="s">
        <v>28</v>
      </c>
      <c r="AP25" s="35" t="s">
        <v>278</v>
      </c>
      <c r="AQ25" s="35"/>
      <c r="AR25" s="34">
        <f>Tabla1[[#This Row],[Meta]]</f>
        <v>0.85</v>
      </c>
      <c r="AS25" s="35"/>
      <c r="AT25" s="35"/>
      <c r="AU25" s="48"/>
      <c r="AV25" s="35" t="str">
        <f>Tabla1[[#This Row],[EXCELENTE]]</f>
        <v>&gt;=85%</v>
      </c>
      <c r="AW25" s="35" t="s">
        <v>25</v>
      </c>
      <c r="AX25" s="35" t="s">
        <v>266</v>
      </c>
      <c r="AY25" s="35"/>
    </row>
    <row r="26" spans="1:51" s="9" customFormat="1" ht="82.5" x14ac:dyDescent="0.25">
      <c r="A26" s="23">
        <v>20</v>
      </c>
      <c r="B26" s="52" t="s">
        <v>267</v>
      </c>
      <c r="C26" s="25" t="s">
        <v>231</v>
      </c>
      <c r="D26" s="25" t="s">
        <v>232</v>
      </c>
      <c r="E26" s="25" t="s">
        <v>233</v>
      </c>
      <c r="F26" s="26" t="s">
        <v>61</v>
      </c>
      <c r="G26" s="53" t="s">
        <v>279</v>
      </c>
      <c r="H26" s="24" t="s">
        <v>280</v>
      </c>
      <c r="I26" s="25" t="s">
        <v>71</v>
      </c>
      <c r="J26" s="24" t="s">
        <v>236</v>
      </c>
      <c r="K26" s="28">
        <v>1</v>
      </c>
      <c r="L26" s="24" t="s">
        <v>270</v>
      </c>
      <c r="M26" s="26" t="s">
        <v>67</v>
      </c>
      <c r="N26" s="24" t="s">
        <v>281</v>
      </c>
      <c r="O26" s="25" t="s">
        <v>69</v>
      </c>
      <c r="P26" s="24" t="s">
        <v>282</v>
      </c>
      <c r="Q26" s="26" t="s">
        <v>71</v>
      </c>
      <c r="R26" s="26" t="s">
        <v>71</v>
      </c>
      <c r="S26" s="39" t="s">
        <v>240</v>
      </c>
      <c r="T26" s="40" t="s">
        <v>241</v>
      </c>
      <c r="U26" s="41" t="s">
        <v>195</v>
      </c>
      <c r="V26" s="44" t="s">
        <v>242</v>
      </c>
      <c r="W26" s="25" t="s">
        <v>231</v>
      </c>
      <c r="X26" s="25" t="s">
        <v>283</v>
      </c>
      <c r="Y26" s="25" t="s">
        <v>283</v>
      </c>
      <c r="Z26" s="25" t="s">
        <v>283</v>
      </c>
      <c r="AA26" s="33">
        <f>Tabla1[[#This Row],[Meta]]</f>
        <v>1</v>
      </c>
      <c r="AB26" s="34">
        <f>Tabla1[[#This Row],[Meta]]</f>
        <v>1</v>
      </c>
      <c r="AC26" s="35">
        <v>21</v>
      </c>
      <c r="AD26" s="35">
        <v>21</v>
      </c>
      <c r="AE26" s="35">
        <f>+AC26/AD26</f>
        <v>1</v>
      </c>
      <c r="AF26" s="35" t="str">
        <f>Tabla1[[#This Row],[EXCELENTE]]</f>
        <v>&gt;=100%</v>
      </c>
      <c r="AG26" s="35" t="s">
        <v>28</v>
      </c>
      <c r="AH26" s="35" t="s">
        <v>284</v>
      </c>
      <c r="AI26" s="35"/>
      <c r="AJ26" s="34">
        <f>Tabla1[[#This Row],[Meta]]</f>
        <v>1</v>
      </c>
      <c r="AK26" s="35">
        <v>18</v>
      </c>
      <c r="AL26" s="35">
        <v>18</v>
      </c>
      <c r="AM26" s="36">
        <f t="shared" si="2"/>
        <v>1</v>
      </c>
      <c r="AN26" s="35" t="str">
        <f>Tabla1[[#This Row],[EXCELENTE]]</f>
        <v>&gt;=100%</v>
      </c>
      <c r="AO26" s="35" t="s">
        <v>28</v>
      </c>
      <c r="AP26" s="35" t="s">
        <v>284</v>
      </c>
      <c r="AQ26" s="35"/>
      <c r="AR26" s="34">
        <f>Tabla1[[#This Row],[Meta]]</f>
        <v>1</v>
      </c>
      <c r="AS26" s="35">
        <v>14</v>
      </c>
      <c r="AT26" s="35">
        <v>14</v>
      </c>
      <c r="AU26" s="48">
        <f t="shared" si="1"/>
        <v>1</v>
      </c>
      <c r="AV26" s="35" t="str">
        <f>Tabla1[[#This Row],[EXCELENTE]]</f>
        <v>&gt;=100%</v>
      </c>
      <c r="AW26" s="35" t="s">
        <v>28</v>
      </c>
      <c r="AX26" s="35" t="s">
        <v>285</v>
      </c>
      <c r="AY26" s="35"/>
    </row>
    <row r="27" spans="1:51" s="9" customFormat="1" ht="99" x14ac:dyDescent="0.25">
      <c r="A27" s="23">
        <v>21</v>
      </c>
      <c r="B27" s="52" t="s">
        <v>267</v>
      </c>
      <c r="C27" s="25" t="s">
        <v>231</v>
      </c>
      <c r="D27" s="25" t="s">
        <v>232</v>
      </c>
      <c r="E27" s="25" t="s">
        <v>233</v>
      </c>
      <c r="F27" s="26" t="s">
        <v>61</v>
      </c>
      <c r="G27" s="53" t="s">
        <v>286</v>
      </c>
      <c r="H27" s="24" t="s">
        <v>287</v>
      </c>
      <c r="I27" s="25" t="s">
        <v>71</v>
      </c>
      <c r="J27" s="24" t="s">
        <v>236</v>
      </c>
      <c r="K27" s="28">
        <v>0.8</v>
      </c>
      <c r="L27" s="24" t="s">
        <v>270</v>
      </c>
      <c r="M27" s="26" t="s">
        <v>67</v>
      </c>
      <c r="N27" s="24" t="s">
        <v>288</v>
      </c>
      <c r="O27" s="25" t="s">
        <v>69</v>
      </c>
      <c r="P27" s="24" t="s">
        <v>289</v>
      </c>
      <c r="Q27" s="26" t="s">
        <v>71</v>
      </c>
      <c r="R27" s="26" t="s">
        <v>71</v>
      </c>
      <c r="S27" s="39" t="s">
        <v>258</v>
      </c>
      <c r="T27" s="40" t="s">
        <v>259</v>
      </c>
      <c r="U27" s="41" t="s">
        <v>260</v>
      </c>
      <c r="V27" s="44" t="s">
        <v>261</v>
      </c>
      <c r="W27" s="25" t="s">
        <v>231</v>
      </c>
      <c r="X27" s="25" t="s">
        <v>283</v>
      </c>
      <c r="Y27" s="25" t="s">
        <v>283</v>
      </c>
      <c r="Z27" s="25" t="s">
        <v>283</v>
      </c>
      <c r="AA27" s="33">
        <f>Tabla1[[#This Row],[Meta]]</f>
        <v>0.8</v>
      </c>
      <c r="AB27" s="34">
        <f>Tabla1[[#This Row],[Meta]]</f>
        <v>0.8</v>
      </c>
      <c r="AC27" s="35">
        <v>2033</v>
      </c>
      <c r="AD27" s="35">
        <v>2252</v>
      </c>
      <c r="AE27" s="35">
        <f>+AC27/AD27</f>
        <v>0.90275310834813494</v>
      </c>
      <c r="AF27" s="35" t="str">
        <f>Tabla1[[#This Row],[EXCELENTE]]</f>
        <v>&gt;=80%</v>
      </c>
      <c r="AG27" s="35" t="s">
        <v>28</v>
      </c>
      <c r="AH27" s="35" t="s">
        <v>290</v>
      </c>
      <c r="AI27" s="35"/>
      <c r="AJ27" s="34">
        <f>Tabla1[[#This Row],[Meta]]</f>
        <v>0.8</v>
      </c>
      <c r="AK27" s="35">
        <v>1536</v>
      </c>
      <c r="AL27" s="35">
        <v>1655</v>
      </c>
      <c r="AM27" s="36">
        <f t="shared" si="2"/>
        <v>0.92809667673716012</v>
      </c>
      <c r="AN27" s="35" t="str">
        <f>Tabla1[[#This Row],[EXCELENTE]]</f>
        <v>&gt;=80%</v>
      </c>
      <c r="AO27" s="35" t="s">
        <v>28</v>
      </c>
      <c r="AP27" s="35" t="s">
        <v>290</v>
      </c>
      <c r="AQ27" s="35"/>
      <c r="AR27" s="34">
        <f>Tabla1[[#This Row],[Meta]]</f>
        <v>0.8</v>
      </c>
      <c r="AS27" s="35">
        <v>3178</v>
      </c>
      <c r="AT27" s="35">
        <v>3491</v>
      </c>
      <c r="AU27" s="48">
        <f t="shared" si="1"/>
        <v>0.91034087653967344</v>
      </c>
      <c r="AV27" s="35" t="str">
        <f>Tabla1[[#This Row],[EXCELENTE]]</f>
        <v>&gt;=80%</v>
      </c>
      <c r="AW27" s="35" t="s">
        <v>28</v>
      </c>
      <c r="AX27" s="35" t="s">
        <v>290</v>
      </c>
      <c r="AY27" s="35"/>
    </row>
    <row r="28" spans="1:51" s="9" customFormat="1" ht="99" x14ac:dyDescent="0.25">
      <c r="A28" s="23">
        <v>22</v>
      </c>
      <c r="B28" s="52" t="s">
        <v>230</v>
      </c>
      <c r="C28" s="25" t="s">
        <v>262</v>
      </c>
      <c r="D28" s="25" t="s">
        <v>232</v>
      </c>
      <c r="E28" s="25" t="s">
        <v>233</v>
      </c>
      <c r="F28" s="26" t="s">
        <v>61</v>
      </c>
      <c r="G28" s="24" t="s">
        <v>291</v>
      </c>
      <c r="H28" s="24" t="s">
        <v>292</v>
      </c>
      <c r="I28" s="25" t="s">
        <v>86</v>
      </c>
      <c r="J28" s="24" t="s">
        <v>236</v>
      </c>
      <c r="K28" s="28">
        <v>1</v>
      </c>
      <c r="L28" s="24" t="s">
        <v>270</v>
      </c>
      <c r="M28" s="26" t="s">
        <v>67</v>
      </c>
      <c r="N28" s="24" t="s">
        <v>293</v>
      </c>
      <c r="O28" s="25" t="s">
        <v>69</v>
      </c>
      <c r="P28" s="24" t="s">
        <v>294</v>
      </c>
      <c r="Q28" s="26" t="s">
        <v>86</v>
      </c>
      <c r="R28" s="26" t="s">
        <v>86</v>
      </c>
      <c r="S28" s="39" t="s">
        <v>240</v>
      </c>
      <c r="T28" s="40" t="s">
        <v>241</v>
      </c>
      <c r="U28" s="41" t="s">
        <v>195</v>
      </c>
      <c r="V28" s="44" t="s">
        <v>242</v>
      </c>
      <c r="W28" s="25" t="s">
        <v>262</v>
      </c>
      <c r="X28" s="25" t="s">
        <v>263</v>
      </c>
      <c r="Y28" s="25" t="s">
        <v>263</v>
      </c>
      <c r="Z28" s="25" t="s">
        <v>263</v>
      </c>
      <c r="AA28" s="33">
        <f>Tabla1[[#This Row],[Meta]]</f>
        <v>1</v>
      </c>
      <c r="AB28" s="34">
        <f>Tabla1[[#This Row],[Meta]]</f>
        <v>1</v>
      </c>
      <c r="AC28" s="35"/>
      <c r="AD28" s="35"/>
      <c r="AE28" s="35"/>
      <c r="AF28" s="35" t="str">
        <f>Tabla1[[#This Row],[EXCELENTE]]</f>
        <v>&gt;=100%</v>
      </c>
      <c r="AG28" s="35"/>
      <c r="AH28" s="35"/>
      <c r="AI28" s="35"/>
      <c r="AJ28" s="34">
        <f>Tabla1[[#This Row],[Meta]]</f>
        <v>1</v>
      </c>
      <c r="AK28" s="35"/>
      <c r="AL28" s="35"/>
      <c r="AM28" s="36"/>
      <c r="AN28" s="35" t="str">
        <f>Tabla1[[#This Row],[EXCELENTE]]</f>
        <v>&gt;=100%</v>
      </c>
      <c r="AO28" s="35"/>
      <c r="AP28" s="35"/>
      <c r="AQ28" s="35"/>
      <c r="AR28" s="34">
        <f>Tabla1[[#This Row],[Meta]]</f>
        <v>1</v>
      </c>
      <c r="AS28" s="35"/>
      <c r="AT28" s="35"/>
      <c r="AU28" s="48"/>
      <c r="AV28" s="35" t="str">
        <f>Tabla1[[#This Row],[EXCELENTE]]</f>
        <v>&gt;=100%</v>
      </c>
      <c r="AW28" s="35" t="s">
        <v>28</v>
      </c>
      <c r="AX28" s="35"/>
      <c r="AY28" s="35"/>
    </row>
    <row r="29" spans="1:51" s="9" customFormat="1" ht="82.5" x14ac:dyDescent="0.25">
      <c r="A29" s="23">
        <v>23</v>
      </c>
      <c r="B29" s="52" t="s">
        <v>267</v>
      </c>
      <c r="C29" s="25" t="s">
        <v>262</v>
      </c>
      <c r="D29" s="25" t="s">
        <v>232</v>
      </c>
      <c r="E29" s="25" t="s">
        <v>233</v>
      </c>
      <c r="F29" s="26" t="s">
        <v>61</v>
      </c>
      <c r="G29" s="24" t="s">
        <v>295</v>
      </c>
      <c r="H29" s="24" t="s">
        <v>296</v>
      </c>
      <c r="I29" s="25" t="s">
        <v>86</v>
      </c>
      <c r="J29" s="24" t="s">
        <v>236</v>
      </c>
      <c r="K29" s="28">
        <v>1</v>
      </c>
      <c r="L29" s="24" t="s">
        <v>270</v>
      </c>
      <c r="M29" s="26" t="s">
        <v>67</v>
      </c>
      <c r="N29" s="24" t="s">
        <v>297</v>
      </c>
      <c r="O29" s="25" t="s">
        <v>69</v>
      </c>
      <c r="P29" s="24" t="s">
        <v>298</v>
      </c>
      <c r="Q29" s="26" t="s">
        <v>86</v>
      </c>
      <c r="R29" s="26" t="s">
        <v>86</v>
      </c>
      <c r="S29" s="39" t="s">
        <v>240</v>
      </c>
      <c r="T29" s="40" t="s">
        <v>241</v>
      </c>
      <c r="U29" s="41" t="s">
        <v>195</v>
      </c>
      <c r="V29" s="44" t="s">
        <v>242</v>
      </c>
      <c r="W29" s="25" t="s">
        <v>262</v>
      </c>
      <c r="X29" s="25" t="s">
        <v>263</v>
      </c>
      <c r="Y29" s="25" t="s">
        <v>263</v>
      </c>
      <c r="Z29" s="25" t="s">
        <v>263</v>
      </c>
      <c r="AA29" s="33">
        <f>Tabla1[[#This Row],[Meta]]</f>
        <v>1</v>
      </c>
      <c r="AB29" s="34">
        <f>Tabla1[[#This Row],[Meta]]</f>
        <v>1</v>
      </c>
      <c r="AC29" s="35"/>
      <c r="AD29" s="35"/>
      <c r="AE29" s="35"/>
      <c r="AF29" s="35" t="str">
        <f>Tabla1[[#This Row],[EXCELENTE]]</f>
        <v>&gt;=100%</v>
      </c>
      <c r="AG29" s="35"/>
      <c r="AH29" s="35"/>
      <c r="AI29" s="35"/>
      <c r="AJ29" s="34">
        <f>Tabla1[[#This Row],[Meta]]</f>
        <v>1</v>
      </c>
      <c r="AK29" s="35"/>
      <c r="AL29" s="35"/>
      <c r="AM29" s="36"/>
      <c r="AN29" s="35" t="str">
        <f>Tabla1[[#This Row],[EXCELENTE]]</f>
        <v>&gt;=100%</v>
      </c>
      <c r="AO29" s="35"/>
      <c r="AP29" s="35"/>
      <c r="AQ29" s="35"/>
      <c r="AR29" s="34">
        <f>Tabla1[[#This Row],[Meta]]</f>
        <v>1</v>
      </c>
      <c r="AS29" s="35"/>
      <c r="AT29" s="35"/>
      <c r="AU29" s="48"/>
      <c r="AV29" s="35" t="str">
        <f>Tabla1[[#This Row],[EXCELENTE]]</f>
        <v>&gt;=100%</v>
      </c>
      <c r="AW29" s="35" t="s">
        <v>28</v>
      </c>
      <c r="AX29" s="35"/>
      <c r="AY29" s="35"/>
    </row>
    <row r="30" spans="1:51" s="9" customFormat="1" ht="66" x14ac:dyDescent="0.25">
      <c r="A30" s="23">
        <v>24</v>
      </c>
      <c r="B30" s="52" t="s">
        <v>230</v>
      </c>
      <c r="C30" s="25" t="s">
        <v>231</v>
      </c>
      <c r="D30" s="25" t="s">
        <v>232</v>
      </c>
      <c r="E30" s="25" t="s">
        <v>233</v>
      </c>
      <c r="F30" s="26" t="s">
        <v>61</v>
      </c>
      <c r="G30" s="24" t="s">
        <v>299</v>
      </c>
      <c r="H30" s="24" t="s">
        <v>300</v>
      </c>
      <c r="I30" s="25" t="s">
        <v>71</v>
      </c>
      <c r="J30" s="24" t="s">
        <v>236</v>
      </c>
      <c r="K30" s="28">
        <v>1</v>
      </c>
      <c r="L30" s="24" t="s">
        <v>270</v>
      </c>
      <c r="M30" s="26" t="s">
        <v>67</v>
      </c>
      <c r="N30" s="24" t="s">
        <v>301</v>
      </c>
      <c r="O30" s="25" t="s">
        <v>69</v>
      </c>
      <c r="P30" s="24" t="s">
        <v>302</v>
      </c>
      <c r="Q30" s="26" t="s">
        <v>71</v>
      </c>
      <c r="R30" s="26" t="s">
        <v>71</v>
      </c>
      <c r="S30" s="39" t="s">
        <v>240</v>
      </c>
      <c r="T30" s="40" t="s">
        <v>241</v>
      </c>
      <c r="U30" s="41" t="s">
        <v>195</v>
      </c>
      <c r="V30" s="44" t="s">
        <v>242</v>
      </c>
      <c r="W30" s="25" t="s">
        <v>262</v>
      </c>
      <c r="X30" s="25" t="s">
        <v>263</v>
      </c>
      <c r="Y30" s="25" t="s">
        <v>263</v>
      </c>
      <c r="Z30" s="25" t="s">
        <v>263</v>
      </c>
      <c r="AA30" s="33">
        <f>Tabla1[[#This Row],[Meta]]</f>
        <v>1</v>
      </c>
      <c r="AB30" s="34">
        <f>Tabla1[[#This Row],[Meta]]</f>
        <v>1</v>
      </c>
      <c r="AC30" s="35">
        <v>28</v>
      </c>
      <c r="AD30" s="35">
        <v>28</v>
      </c>
      <c r="AE30" s="35">
        <f>+AC30/AD30</f>
        <v>1</v>
      </c>
      <c r="AF30" s="35" t="str">
        <f>Tabla1[[#This Row],[EXCELENTE]]</f>
        <v>&gt;=100%</v>
      </c>
      <c r="AG30" s="35" t="s">
        <v>28</v>
      </c>
      <c r="AH30" s="35" t="s">
        <v>303</v>
      </c>
      <c r="AI30" s="35"/>
      <c r="AJ30" s="34">
        <f>Tabla1[[#This Row],[Meta]]</f>
        <v>1</v>
      </c>
      <c r="AK30" s="35">
        <v>39</v>
      </c>
      <c r="AL30" s="35">
        <v>39</v>
      </c>
      <c r="AM30" s="36">
        <f>+AK30/AL30</f>
        <v>1</v>
      </c>
      <c r="AN30" s="35" t="str">
        <f>Tabla1[[#This Row],[EXCELENTE]]</f>
        <v>&gt;=100%</v>
      </c>
      <c r="AO30" s="35" t="s">
        <v>28</v>
      </c>
      <c r="AP30" s="35" t="s">
        <v>303</v>
      </c>
      <c r="AQ30" s="35"/>
      <c r="AR30" s="34">
        <f>Tabla1[[#This Row],[Meta]]</f>
        <v>1</v>
      </c>
      <c r="AS30" s="35">
        <v>7</v>
      </c>
      <c r="AT30" s="35">
        <v>7</v>
      </c>
      <c r="AU30" s="48">
        <f>+AS30/AT30</f>
        <v>1</v>
      </c>
      <c r="AV30" s="35" t="str">
        <f>Tabla1[[#This Row],[EXCELENTE]]</f>
        <v>&gt;=100%</v>
      </c>
      <c r="AW30" s="35" t="s">
        <v>28</v>
      </c>
      <c r="AX30" s="35" t="s">
        <v>304</v>
      </c>
      <c r="AY30" s="35"/>
    </row>
    <row r="31" spans="1:51" s="9" customFormat="1" ht="66" x14ac:dyDescent="0.25">
      <c r="A31" s="23">
        <v>25</v>
      </c>
      <c r="B31" s="24" t="s">
        <v>57</v>
      </c>
      <c r="C31" s="25" t="s">
        <v>305</v>
      </c>
      <c r="D31" s="25" t="s">
        <v>232</v>
      </c>
      <c r="E31" s="25" t="s">
        <v>306</v>
      </c>
      <c r="F31" s="26" t="s">
        <v>61</v>
      </c>
      <c r="G31" s="24" t="s">
        <v>307</v>
      </c>
      <c r="H31" s="24" t="s">
        <v>308</v>
      </c>
      <c r="I31" s="26" t="s">
        <v>64</v>
      </c>
      <c r="J31" s="24" t="s">
        <v>309</v>
      </c>
      <c r="K31" s="28">
        <v>1</v>
      </c>
      <c r="L31" s="24" t="s">
        <v>310</v>
      </c>
      <c r="M31" s="26" t="s">
        <v>67</v>
      </c>
      <c r="N31" s="24" t="s">
        <v>311</v>
      </c>
      <c r="O31" s="25" t="s">
        <v>69</v>
      </c>
      <c r="P31" s="24" t="s">
        <v>312</v>
      </c>
      <c r="Q31" s="26" t="s">
        <v>71</v>
      </c>
      <c r="R31" s="26" t="s">
        <v>313</v>
      </c>
      <c r="S31" s="39" t="s">
        <v>314</v>
      </c>
      <c r="T31" s="40" t="s">
        <v>315</v>
      </c>
      <c r="U31" s="41" t="s">
        <v>316</v>
      </c>
      <c r="V31" s="44" t="s">
        <v>317</v>
      </c>
      <c r="W31" s="25" t="s">
        <v>318</v>
      </c>
      <c r="X31" s="25" t="s">
        <v>319</v>
      </c>
      <c r="Y31" s="25" t="s">
        <v>320</v>
      </c>
      <c r="Z31" s="25" t="s">
        <v>321</v>
      </c>
      <c r="AA31" s="33">
        <f>Tabla1[[#This Row],[Meta]]</f>
        <v>1</v>
      </c>
      <c r="AB31" s="34">
        <f>Tabla1[[#This Row],[Meta]]</f>
        <v>1</v>
      </c>
      <c r="AC31" s="35"/>
      <c r="AD31" s="35"/>
      <c r="AE31" s="35"/>
      <c r="AF31" s="35" t="str">
        <f>Tabla1[[#This Row],[EXCELENTE]]</f>
        <v>86%-100%</v>
      </c>
      <c r="AG31" s="35"/>
      <c r="AH31" s="35"/>
      <c r="AI31" s="35"/>
      <c r="AJ31" s="34">
        <f>Tabla1[[#This Row],[Meta]]</f>
        <v>1</v>
      </c>
      <c r="AK31" s="35"/>
      <c r="AL31" s="35"/>
      <c r="AM31" s="36"/>
      <c r="AN31" s="35" t="str">
        <f>Tabla1[[#This Row],[EXCELENTE]]</f>
        <v>86%-100%</v>
      </c>
      <c r="AO31" s="35"/>
      <c r="AP31" s="35"/>
      <c r="AQ31" s="35"/>
      <c r="AR31" s="34">
        <f>Tabla1[[#This Row],[Meta]]</f>
        <v>1</v>
      </c>
      <c r="AS31" s="35">
        <v>0</v>
      </c>
      <c r="AT31" s="35">
        <v>6</v>
      </c>
      <c r="AU31" s="48">
        <f>AS31/AT31</f>
        <v>0</v>
      </c>
      <c r="AV31" s="35" t="str">
        <f>Tabla1[[#This Row],[EXCELENTE]]</f>
        <v>86%-100%</v>
      </c>
      <c r="AW31" s="35" t="s">
        <v>25</v>
      </c>
      <c r="AX31" s="35" t="s">
        <v>322</v>
      </c>
      <c r="AY31" s="35" t="s">
        <v>323</v>
      </c>
    </row>
    <row r="32" spans="1:51" s="9" customFormat="1" ht="115.5" x14ac:dyDescent="0.25">
      <c r="A32" s="23">
        <v>26</v>
      </c>
      <c r="B32" s="24" t="s">
        <v>324</v>
      </c>
      <c r="C32" s="25" t="s">
        <v>305</v>
      </c>
      <c r="D32" s="25" t="s">
        <v>232</v>
      </c>
      <c r="E32" s="25" t="s">
        <v>306</v>
      </c>
      <c r="F32" s="26" t="s">
        <v>61</v>
      </c>
      <c r="G32" s="24" t="s">
        <v>325</v>
      </c>
      <c r="H32" s="24" t="s">
        <v>326</v>
      </c>
      <c r="I32" s="25" t="s">
        <v>86</v>
      </c>
      <c r="J32" s="24" t="s">
        <v>327</v>
      </c>
      <c r="K32" s="28">
        <v>0.65</v>
      </c>
      <c r="L32" s="24" t="s">
        <v>328</v>
      </c>
      <c r="M32" s="25" t="s">
        <v>96</v>
      </c>
      <c r="N32" s="24" t="s">
        <v>329</v>
      </c>
      <c r="O32" s="25" t="s">
        <v>69</v>
      </c>
      <c r="P32" s="24" t="s">
        <v>330</v>
      </c>
      <c r="Q32" s="26" t="s">
        <v>331</v>
      </c>
      <c r="R32" s="26" t="s">
        <v>71</v>
      </c>
      <c r="S32" s="39" t="s">
        <v>332</v>
      </c>
      <c r="T32" s="40" t="s">
        <v>333</v>
      </c>
      <c r="U32" s="41" t="s">
        <v>334</v>
      </c>
      <c r="V32" s="44" t="s">
        <v>335</v>
      </c>
      <c r="W32" s="25" t="s">
        <v>336</v>
      </c>
      <c r="X32" s="25" t="s">
        <v>337</v>
      </c>
      <c r="Y32" s="25" t="s">
        <v>320</v>
      </c>
      <c r="Z32" s="25" t="s">
        <v>321</v>
      </c>
      <c r="AA32" s="33">
        <f>Tabla1[[#This Row],[Meta]]</f>
        <v>0.65</v>
      </c>
      <c r="AB32" s="34">
        <f>Tabla1[[#This Row],[Meta]]</f>
        <v>0.65</v>
      </c>
      <c r="AC32" s="35"/>
      <c r="AD32" s="35"/>
      <c r="AE32" s="35"/>
      <c r="AF32" s="35" t="str">
        <f>Tabla1[[#This Row],[EXCELENTE]]</f>
        <v xml:space="preserve">&gt;=65% </v>
      </c>
      <c r="AG32" s="35"/>
      <c r="AH32" s="35"/>
      <c r="AI32" s="35"/>
      <c r="AJ32" s="34">
        <f>Tabla1[[#This Row],[Meta]]</f>
        <v>0.65</v>
      </c>
      <c r="AK32" s="35"/>
      <c r="AL32" s="35"/>
      <c r="AM32" s="36"/>
      <c r="AN32" s="35" t="str">
        <f>Tabla1[[#This Row],[EXCELENTE]]</f>
        <v xml:space="preserve">&gt;=65% </v>
      </c>
      <c r="AO32" s="35"/>
      <c r="AP32" s="35"/>
      <c r="AQ32" s="35"/>
      <c r="AR32" s="34">
        <f>Tabla1[[#This Row],[Meta]]</f>
        <v>0.65</v>
      </c>
      <c r="AS32" s="35"/>
      <c r="AT32" s="35"/>
      <c r="AU32" s="48"/>
      <c r="AV32" s="35" t="str">
        <f>Tabla1[[#This Row],[EXCELENTE]]</f>
        <v xml:space="preserve">&gt;=65% </v>
      </c>
      <c r="AW32" s="35" t="s">
        <v>28</v>
      </c>
      <c r="AX32" s="35"/>
      <c r="AY32" s="35"/>
    </row>
    <row r="33" spans="1:51" s="9" customFormat="1" ht="115.5" x14ac:dyDescent="0.25">
      <c r="A33" s="23">
        <v>27</v>
      </c>
      <c r="B33" s="24" t="s">
        <v>324</v>
      </c>
      <c r="C33" s="25" t="s">
        <v>305</v>
      </c>
      <c r="D33" s="25" t="s">
        <v>232</v>
      </c>
      <c r="E33" s="25" t="s">
        <v>306</v>
      </c>
      <c r="F33" s="26" t="s">
        <v>100</v>
      </c>
      <c r="G33" s="24" t="s">
        <v>338</v>
      </c>
      <c r="H33" s="24" t="s">
        <v>339</v>
      </c>
      <c r="I33" s="25" t="s">
        <v>71</v>
      </c>
      <c r="J33" s="24" t="s">
        <v>327</v>
      </c>
      <c r="K33" s="54">
        <v>0.35416666666666669</v>
      </c>
      <c r="L33" s="55" t="s">
        <v>340</v>
      </c>
      <c r="M33" s="25" t="s">
        <v>96</v>
      </c>
      <c r="N33" s="24" t="s">
        <v>341</v>
      </c>
      <c r="O33" s="26" t="s">
        <v>342</v>
      </c>
      <c r="P33" s="24" t="s">
        <v>343</v>
      </c>
      <c r="Q33" s="26" t="s">
        <v>344</v>
      </c>
      <c r="R33" s="26" t="s">
        <v>71</v>
      </c>
      <c r="S33" s="39" t="s">
        <v>345</v>
      </c>
      <c r="T33" s="40" t="s">
        <v>346</v>
      </c>
      <c r="U33" s="41" t="s">
        <v>347</v>
      </c>
      <c r="V33" s="44" t="s">
        <v>348</v>
      </c>
      <c r="W33" s="25" t="s">
        <v>349</v>
      </c>
      <c r="X33" s="25" t="s">
        <v>350</v>
      </c>
      <c r="Y33" s="25" t="s">
        <v>320</v>
      </c>
      <c r="Z33" s="25" t="s">
        <v>321</v>
      </c>
      <c r="AA33" s="33">
        <f>Tabla1[[#This Row],[Meta]]</f>
        <v>0.35416666666666669</v>
      </c>
      <c r="AB33" s="34">
        <f>Tabla1[[#This Row],[Meta]]</f>
        <v>0.35416666666666669</v>
      </c>
      <c r="AC33" s="35" t="s">
        <v>351</v>
      </c>
      <c r="AD33" s="35" t="s">
        <v>351</v>
      </c>
      <c r="AE33" s="35">
        <v>0.41041666666666665</v>
      </c>
      <c r="AF33" s="35" t="str">
        <f>Tabla1[[#This Row],[EXCELENTE]]</f>
        <v>&lt;8:30:00</v>
      </c>
      <c r="AG33" s="35" t="s">
        <v>25</v>
      </c>
      <c r="AH33" s="35" t="s">
        <v>352</v>
      </c>
      <c r="AI33" s="35" t="s">
        <v>353</v>
      </c>
      <c r="AJ33" s="34">
        <f>Tabla1[[#This Row],[Meta]]</f>
        <v>0.35416666666666669</v>
      </c>
      <c r="AK33" s="35" t="s">
        <v>351</v>
      </c>
      <c r="AL33" s="35" t="s">
        <v>351</v>
      </c>
      <c r="AM33" s="36">
        <v>0.39374999999999999</v>
      </c>
      <c r="AN33" s="35" t="str">
        <f>Tabla1[[#This Row],[EXCELENTE]]</f>
        <v>&lt;8:30:00</v>
      </c>
      <c r="AO33" s="35" t="s">
        <v>25</v>
      </c>
      <c r="AP33" s="35" t="s">
        <v>354</v>
      </c>
      <c r="AQ33" s="35" t="s">
        <v>353</v>
      </c>
      <c r="AR33" s="34">
        <f>Tabla1[[#This Row],[Meta]]</f>
        <v>0.35416666666666669</v>
      </c>
      <c r="AS33" s="35" t="s">
        <v>351</v>
      </c>
      <c r="AT33" s="35" t="s">
        <v>351</v>
      </c>
      <c r="AU33" s="48">
        <v>0.36944444444444446</v>
      </c>
      <c r="AV33" s="35" t="str">
        <f>Tabla1[[#This Row],[EXCELENTE]]</f>
        <v>&lt;8:30:00</v>
      </c>
      <c r="AW33" s="35" t="s">
        <v>26</v>
      </c>
      <c r="AX33" s="35" t="s">
        <v>355</v>
      </c>
      <c r="AY33" s="35" t="s">
        <v>353</v>
      </c>
    </row>
    <row r="34" spans="1:51" s="9" customFormat="1" ht="115.5" x14ac:dyDescent="0.25">
      <c r="A34" s="23">
        <v>28</v>
      </c>
      <c r="B34" s="24" t="s">
        <v>324</v>
      </c>
      <c r="C34" s="25" t="s">
        <v>305</v>
      </c>
      <c r="D34" s="25" t="s">
        <v>232</v>
      </c>
      <c r="E34" s="25" t="s">
        <v>306</v>
      </c>
      <c r="F34" s="26" t="s">
        <v>61</v>
      </c>
      <c r="G34" s="24" t="s">
        <v>356</v>
      </c>
      <c r="H34" s="24" t="s">
        <v>357</v>
      </c>
      <c r="I34" s="25" t="s">
        <v>71</v>
      </c>
      <c r="J34" s="24" t="s">
        <v>327</v>
      </c>
      <c r="K34" s="28">
        <v>1</v>
      </c>
      <c r="L34" s="24" t="s">
        <v>358</v>
      </c>
      <c r="M34" s="25" t="s">
        <v>67</v>
      </c>
      <c r="N34" s="24" t="s">
        <v>359</v>
      </c>
      <c r="O34" s="25" t="s">
        <v>69</v>
      </c>
      <c r="P34" s="24" t="s">
        <v>343</v>
      </c>
      <c r="Q34" s="26" t="s">
        <v>344</v>
      </c>
      <c r="R34" s="26" t="s">
        <v>71</v>
      </c>
      <c r="S34" s="39" t="s">
        <v>360</v>
      </c>
      <c r="T34" s="40" t="s">
        <v>361</v>
      </c>
      <c r="U34" s="41" t="s">
        <v>362</v>
      </c>
      <c r="V34" s="44" t="s">
        <v>317</v>
      </c>
      <c r="W34" s="25" t="s">
        <v>349</v>
      </c>
      <c r="X34" s="25" t="s">
        <v>350</v>
      </c>
      <c r="Y34" s="25" t="s">
        <v>320</v>
      </c>
      <c r="Z34" s="25" t="s">
        <v>321</v>
      </c>
      <c r="AA34" s="33">
        <f>Tabla1[[#This Row],[Meta]]</f>
        <v>1</v>
      </c>
      <c r="AB34" s="34">
        <f>Tabla1[[#This Row],[Meta]]</f>
        <v>1</v>
      </c>
      <c r="AC34" s="35">
        <v>3169</v>
      </c>
      <c r="AD34" s="35">
        <v>3169</v>
      </c>
      <c r="AE34" s="35">
        <f>AC34/AD34</f>
        <v>1</v>
      </c>
      <c r="AF34" s="35" t="str">
        <f>Tabla1[[#This Row],[EXCELENTE]]</f>
        <v>86%-100%</v>
      </c>
      <c r="AG34" s="35" t="s">
        <v>28</v>
      </c>
      <c r="AH34" s="35" t="s">
        <v>363</v>
      </c>
      <c r="AI34" s="35"/>
      <c r="AJ34" s="34">
        <f>Tabla1[[#This Row],[Meta]]</f>
        <v>1</v>
      </c>
      <c r="AK34" s="35">
        <v>3567</v>
      </c>
      <c r="AL34" s="35">
        <v>3567</v>
      </c>
      <c r="AM34" s="36">
        <f>AK34/AL34</f>
        <v>1</v>
      </c>
      <c r="AN34" s="35" t="str">
        <f>Tabla1[[#This Row],[EXCELENTE]]</f>
        <v>86%-100%</v>
      </c>
      <c r="AO34" s="35" t="s">
        <v>28</v>
      </c>
      <c r="AP34" s="35" t="s">
        <v>364</v>
      </c>
      <c r="AQ34" s="35"/>
      <c r="AR34" s="34">
        <f>Tabla1[[#This Row],[Meta]]</f>
        <v>1</v>
      </c>
      <c r="AS34" s="35">
        <v>2801</v>
      </c>
      <c r="AT34" s="35">
        <v>2801</v>
      </c>
      <c r="AU34" s="48">
        <f>AS34/AT34</f>
        <v>1</v>
      </c>
      <c r="AV34" s="35" t="str">
        <f>Tabla1[[#This Row],[EXCELENTE]]</f>
        <v>86%-100%</v>
      </c>
      <c r="AW34" s="35" t="s">
        <v>28</v>
      </c>
      <c r="AX34" s="35" t="s">
        <v>365</v>
      </c>
      <c r="AY34" s="35"/>
    </row>
    <row r="35" spans="1:51" s="9" customFormat="1" ht="66" x14ac:dyDescent="0.25">
      <c r="A35" s="23">
        <v>29</v>
      </c>
      <c r="B35" s="24" t="s">
        <v>57</v>
      </c>
      <c r="C35" s="25" t="s">
        <v>366</v>
      </c>
      <c r="D35" s="25" t="s">
        <v>59</v>
      </c>
      <c r="E35" s="25" t="s">
        <v>367</v>
      </c>
      <c r="F35" s="26" t="s">
        <v>100</v>
      </c>
      <c r="G35" s="24" t="s">
        <v>368</v>
      </c>
      <c r="H35" s="24" t="s">
        <v>369</v>
      </c>
      <c r="I35" s="26" t="s">
        <v>64</v>
      </c>
      <c r="J35" s="24" t="s">
        <v>65</v>
      </c>
      <c r="K35" s="38">
        <v>0.8</v>
      </c>
      <c r="L35" s="24" t="s">
        <v>370</v>
      </c>
      <c r="M35" s="26" t="s">
        <v>67</v>
      </c>
      <c r="N35" s="24" t="s">
        <v>371</v>
      </c>
      <c r="O35" s="25" t="s">
        <v>69</v>
      </c>
      <c r="P35" s="24" t="s">
        <v>372</v>
      </c>
      <c r="Q35" s="26" t="s">
        <v>64</v>
      </c>
      <c r="R35" s="26" t="s">
        <v>64</v>
      </c>
      <c r="S35" s="39" t="s">
        <v>373</v>
      </c>
      <c r="T35" s="40" t="s">
        <v>374</v>
      </c>
      <c r="U35" s="41" t="s">
        <v>375</v>
      </c>
      <c r="V35" s="44" t="s">
        <v>376</v>
      </c>
      <c r="W35" s="25" t="s">
        <v>377</v>
      </c>
      <c r="X35" s="25" t="s">
        <v>378</v>
      </c>
      <c r="Y35" s="25" t="s">
        <v>379</v>
      </c>
      <c r="Z35" s="25" t="s">
        <v>380</v>
      </c>
      <c r="AA35" s="33">
        <f>Tabla1[[#This Row],[Meta]]</f>
        <v>0.8</v>
      </c>
      <c r="AB35" s="34">
        <f>Tabla1[[#This Row],[Meta]]</f>
        <v>0.8</v>
      </c>
      <c r="AC35" s="35" t="s">
        <v>351</v>
      </c>
      <c r="AD35" s="35" t="s">
        <v>351</v>
      </c>
      <c r="AE35" s="35" t="s">
        <v>351</v>
      </c>
      <c r="AF35" s="35" t="str">
        <f>Tabla1[[#This Row],[EXCELENTE]]</f>
        <v>&gt;80%</v>
      </c>
      <c r="AG35" s="35" t="s">
        <v>351</v>
      </c>
      <c r="AH35" s="35" t="s">
        <v>351</v>
      </c>
      <c r="AI35" s="35" t="s">
        <v>351</v>
      </c>
      <c r="AJ35" s="34">
        <f>Tabla1[[#This Row],[Meta]]</f>
        <v>0.8</v>
      </c>
      <c r="AK35" s="35" t="s">
        <v>351</v>
      </c>
      <c r="AL35" s="35" t="s">
        <v>351</v>
      </c>
      <c r="AM35" s="36" t="s">
        <v>351</v>
      </c>
      <c r="AN35" s="35" t="str">
        <f>Tabla1[[#This Row],[EXCELENTE]]</f>
        <v>&gt;80%</v>
      </c>
      <c r="AO35" s="35" t="s">
        <v>351</v>
      </c>
      <c r="AP35" s="35" t="s">
        <v>351</v>
      </c>
      <c r="AQ35" s="35" t="s">
        <v>351</v>
      </c>
      <c r="AR35" s="34">
        <f>Tabla1[[#This Row],[Meta]]</f>
        <v>0.8</v>
      </c>
      <c r="AS35" s="35">
        <v>25</v>
      </c>
      <c r="AT35" s="35">
        <v>34</v>
      </c>
      <c r="AU35" s="48">
        <f>AS35/AT35</f>
        <v>0.73529411764705888</v>
      </c>
      <c r="AV35" s="35" t="str">
        <f>Tabla1[[#This Row],[EXCELENTE]]</f>
        <v>&gt;80%</v>
      </c>
      <c r="AW35" s="35" t="s">
        <v>27</v>
      </c>
      <c r="AX35" s="35" t="s">
        <v>381</v>
      </c>
      <c r="AY35" s="35" t="s">
        <v>382</v>
      </c>
    </row>
    <row r="36" spans="1:51" s="9" customFormat="1" ht="66" x14ac:dyDescent="0.25">
      <c r="A36" s="23">
        <v>30</v>
      </c>
      <c r="B36" s="24" t="s">
        <v>57</v>
      </c>
      <c r="C36" s="25" t="s">
        <v>175</v>
      </c>
      <c r="D36" s="25" t="s">
        <v>176</v>
      </c>
      <c r="E36" s="25" t="s">
        <v>367</v>
      </c>
      <c r="F36" s="26" t="s">
        <v>61</v>
      </c>
      <c r="G36" s="24" t="s">
        <v>383</v>
      </c>
      <c r="H36" s="24" t="s">
        <v>384</v>
      </c>
      <c r="I36" s="25" t="s">
        <v>86</v>
      </c>
      <c r="J36" s="24" t="s">
        <v>65</v>
      </c>
      <c r="K36" s="25">
        <v>13</v>
      </c>
      <c r="L36" s="24" t="s">
        <v>385</v>
      </c>
      <c r="M36" s="26" t="s">
        <v>67</v>
      </c>
      <c r="N36" s="24" t="s">
        <v>386</v>
      </c>
      <c r="O36" s="25" t="s">
        <v>387</v>
      </c>
      <c r="P36" s="24" t="s">
        <v>388</v>
      </c>
      <c r="Q36" s="26" t="s">
        <v>86</v>
      </c>
      <c r="R36" s="26" t="s">
        <v>86</v>
      </c>
      <c r="S36" s="39" t="s">
        <v>389</v>
      </c>
      <c r="T36" s="40" t="s">
        <v>390</v>
      </c>
      <c r="U36" s="41" t="s">
        <v>391</v>
      </c>
      <c r="V36" s="44" t="s">
        <v>392</v>
      </c>
      <c r="W36" s="25" t="s">
        <v>393</v>
      </c>
      <c r="X36" s="25" t="s">
        <v>394</v>
      </c>
      <c r="Y36" s="25" t="s">
        <v>395</v>
      </c>
      <c r="Z36" s="25" t="s">
        <v>396</v>
      </c>
      <c r="AA36" s="33">
        <f>Tabla1[[#This Row],[Meta]]</f>
        <v>13</v>
      </c>
      <c r="AB36" s="34">
        <f>Tabla1[[#This Row],[Meta]]</f>
        <v>13</v>
      </c>
      <c r="AC36" s="35"/>
      <c r="AD36" s="35"/>
      <c r="AE36" s="35"/>
      <c r="AF36" s="35"/>
      <c r="AG36" s="35"/>
      <c r="AH36" s="35"/>
      <c r="AI36" s="35"/>
      <c r="AJ36" s="34"/>
      <c r="AK36" s="35"/>
      <c r="AL36" s="35"/>
      <c r="AM36" s="36"/>
      <c r="AN36" s="35"/>
      <c r="AO36" s="35"/>
      <c r="AP36" s="35"/>
      <c r="AQ36" s="35"/>
      <c r="AR36" s="34"/>
      <c r="AS36" s="35"/>
      <c r="AT36" s="35"/>
      <c r="AU36" s="48"/>
      <c r="AV36" s="35"/>
      <c r="AW36" s="35"/>
      <c r="AX36" s="35"/>
      <c r="AY36" s="35"/>
    </row>
    <row r="37" spans="1:51" s="9" customFormat="1" ht="66" x14ac:dyDescent="0.25">
      <c r="A37" s="23">
        <v>31</v>
      </c>
      <c r="B37" s="24" t="s">
        <v>57</v>
      </c>
      <c r="C37" s="25" t="s">
        <v>175</v>
      </c>
      <c r="D37" s="25" t="s">
        <v>176</v>
      </c>
      <c r="E37" s="25" t="s">
        <v>367</v>
      </c>
      <c r="F37" s="26" t="s">
        <v>61</v>
      </c>
      <c r="G37" s="24" t="s">
        <v>397</v>
      </c>
      <c r="H37" s="24" t="s">
        <v>398</v>
      </c>
      <c r="I37" s="25" t="s">
        <v>71</v>
      </c>
      <c r="J37" s="24" t="s">
        <v>65</v>
      </c>
      <c r="K37" s="25">
        <v>10</v>
      </c>
      <c r="L37" s="24" t="s">
        <v>399</v>
      </c>
      <c r="M37" s="25" t="s">
        <v>96</v>
      </c>
      <c r="N37" s="24" t="s">
        <v>400</v>
      </c>
      <c r="O37" s="25" t="s">
        <v>387</v>
      </c>
      <c r="P37" s="24" t="s">
        <v>401</v>
      </c>
      <c r="Q37" s="26" t="s">
        <v>71</v>
      </c>
      <c r="R37" s="25" t="s">
        <v>71</v>
      </c>
      <c r="S37" s="39" t="s">
        <v>402</v>
      </c>
      <c r="T37" s="40" t="s">
        <v>403</v>
      </c>
      <c r="U37" s="41" t="s">
        <v>404</v>
      </c>
      <c r="V37" s="44" t="s">
        <v>405</v>
      </c>
      <c r="W37" s="25" t="s">
        <v>393</v>
      </c>
      <c r="X37" s="25" t="s">
        <v>394</v>
      </c>
      <c r="Y37" s="25" t="s">
        <v>395</v>
      </c>
      <c r="Z37" s="25" t="s">
        <v>396</v>
      </c>
      <c r="AA37" s="33">
        <v>1</v>
      </c>
      <c r="AB37" s="34">
        <v>1</v>
      </c>
      <c r="AC37" s="35">
        <v>46</v>
      </c>
      <c r="AD37" s="35">
        <v>5.37</v>
      </c>
      <c r="AE37" s="35">
        <f>AC37/AD37</f>
        <v>8.5661080074487899</v>
      </c>
      <c r="AF37" s="35" t="str">
        <f>Tabla1[[#This Row],[EXCELENTE]]</f>
        <v>&lt;=10</v>
      </c>
      <c r="AG37" s="35" t="s">
        <v>217</v>
      </c>
      <c r="AH37" s="35" t="s">
        <v>406</v>
      </c>
      <c r="AI37" s="35" t="s">
        <v>351</v>
      </c>
      <c r="AJ37" s="34">
        <f>Tabla1[[#This Row],[Meta]]</f>
        <v>10</v>
      </c>
      <c r="AK37" s="35">
        <v>5</v>
      </c>
      <c r="AL37" s="35">
        <v>4.37</v>
      </c>
      <c r="AM37" s="36">
        <f>AK37/AL37</f>
        <v>1.1441647597254003</v>
      </c>
      <c r="AN37" s="35" t="str">
        <f>Tabla1[[#This Row],[EXCELENTE]]</f>
        <v>&lt;=10</v>
      </c>
      <c r="AO37" s="35" t="s">
        <v>217</v>
      </c>
      <c r="AP37" s="35" t="s">
        <v>406</v>
      </c>
      <c r="AQ37" s="35" t="s">
        <v>351</v>
      </c>
      <c r="AR37" s="34">
        <f>Tabla1[[#This Row],[Meta]]</f>
        <v>10</v>
      </c>
      <c r="AS37" s="35">
        <v>4</v>
      </c>
      <c r="AT37" s="35">
        <v>2.88</v>
      </c>
      <c r="AU37" s="48">
        <f>AS37/AT37</f>
        <v>1.3888888888888888</v>
      </c>
      <c r="AV37" s="35" t="str">
        <f>Tabla1[[#This Row],[EXCELENTE]]</f>
        <v>&lt;=10</v>
      </c>
      <c r="AW37" s="35" t="s">
        <v>28</v>
      </c>
      <c r="AX37" s="35" t="s">
        <v>406</v>
      </c>
      <c r="AY37" s="35" t="s">
        <v>351</v>
      </c>
    </row>
    <row r="38" spans="1:51" s="9" customFormat="1" ht="82.5" x14ac:dyDescent="0.25">
      <c r="A38" s="23">
        <v>32</v>
      </c>
      <c r="B38" s="24" t="s">
        <v>57</v>
      </c>
      <c r="C38" s="25" t="s">
        <v>407</v>
      </c>
      <c r="D38" s="25" t="s">
        <v>176</v>
      </c>
      <c r="E38" s="25" t="s">
        <v>367</v>
      </c>
      <c r="F38" s="26" t="s">
        <v>61</v>
      </c>
      <c r="G38" s="24" t="s">
        <v>408</v>
      </c>
      <c r="H38" s="24" t="s">
        <v>409</v>
      </c>
      <c r="I38" s="26" t="s">
        <v>64</v>
      </c>
      <c r="J38" s="24" t="s">
        <v>410</v>
      </c>
      <c r="K38" s="38">
        <v>0.9</v>
      </c>
      <c r="L38" s="24" t="s">
        <v>411</v>
      </c>
      <c r="M38" s="26" t="s">
        <v>96</v>
      </c>
      <c r="N38" s="24" t="s">
        <v>412</v>
      </c>
      <c r="O38" s="25" t="s">
        <v>69</v>
      </c>
      <c r="P38" s="24" t="s">
        <v>413</v>
      </c>
      <c r="Q38" s="26" t="s">
        <v>120</v>
      </c>
      <c r="R38" s="26" t="s">
        <v>313</v>
      </c>
      <c r="S38" s="39" t="s">
        <v>414</v>
      </c>
      <c r="T38" s="40" t="s">
        <v>415</v>
      </c>
      <c r="U38" s="41" t="s">
        <v>416</v>
      </c>
      <c r="V38" s="44" t="s">
        <v>417</v>
      </c>
      <c r="W38" s="25" t="s">
        <v>418</v>
      </c>
      <c r="X38" s="25" t="s">
        <v>419</v>
      </c>
      <c r="Y38" s="25" t="s">
        <v>419</v>
      </c>
      <c r="Z38" s="25" t="s">
        <v>420</v>
      </c>
      <c r="AA38" s="33">
        <f>Tabla1[[#This Row],[Meta]]</f>
        <v>0.9</v>
      </c>
      <c r="AB38" s="34">
        <f>Tabla1[[#This Row],[Meta]]</f>
        <v>0.9</v>
      </c>
      <c r="AC38" s="35"/>
      <c r="AD38" s="35"/>
      <c r="AE38" s="35"/>
      <c r="AF38" s="35" t="str">
        <f>Tabla1[[#This Row],[EXCELENTE]]</f>
        <v>&gt;=95 %</v>
      </c>
      <c r="AG38" s="35"/>
      <c r="AH38" s="35"/>
      <c r="AI38" s="35"/>
      <c r="AJ38" s="34">
        <f>Tabla1[[#This Row],[Meta]]</f>
        <v>0.9</v>
      </c>
      <c r="AK38" s="35"/>
      <c r="AL38" s="35"/>
      <c r="AM38" s="36"/>
      <c r="AN38" s="35" t="str">
        <f>Tabla1[[#This Row],[EXCELENTE]]</f>
        <v>&gt;=95 %</v>
      </c>
      <c r="AO38" s="35"/>
      <c r="AP38" s="35"/>
      <c r="AQ38" s="35"/>
      <c r="AR38" s="34">
        <f>Tabla1[[#This Row],[Meta]]</f>
        <v>0.9</v>
      </c>
      <c r="AS38" s="35" t="s">
        <v>351</v>
      </c>
      <c r="AT38" s="35" t="s">
        <v>351</v>
      </c>
      <c r="AU38" s="48">
        <v>0.99299999999999999</v>
      </c>
      <c r="AV38" s="35" t="str">
        <f>Tabla1[[#This Row],[EXCELENTE]]</f>
        <v>&gt;=95 %</v>
      </c>
      <c r="AW38" s="35" t="s">
        <v>28</v>
      </c>
      <c r="AX38" s="35" t="s">
        <v>421</v>
      </c>
      <c r="AY38" s="35"/>
    </row>
    <row r="39" spans="1:51" s="9" customFormat="1" ht="315" x14ac:dyDescent="0.25">
      <c r="A39" s="23">
        <v>33</v>
      </c>
      <c r="B39" s="24" t="s">
        <v>57</v>
      </c>
      <c r="C39" s="25" t="s">
        <v>407</v>
      </c>
      <c r="D39" s="25" t="s">
        <v>176</v>
      </c>
      <c r="E39" s="25" t="s">
        <v>367</v>
      </c>
      <c r="F39" s="26" t="s">
        <v>100</v>
      </c>
      <c r="G39" s="24" t="s">
        <v>422</v>
      </c>
      <c r="H39" s="24" t="s">
        <v>423</v>
      </c>
      <c r="I39" s="26" t="s">
        <v>64</v>
      </c>
      <c r="J39" s="24" t="s">
        <v>424</v>
      </c>
      <c r="K39" s="28">
        <v>1</v>
      </c>
      <c r="L39" s="24" t="s">
        <v>425</v>
      </c>
      <c r="M39" s="26" t="s">
        <v>96</v>
      </c>
      <c r="N39" s="24" t="s">
        <v>426</v>
      </c>
      <c r="O39" s="25" t="s">
        <v>69</v>
      </c>
      <c r="P39" s="24" t="s">
        <v>427</v>
      </c>
      <c r="Q39" s="26" t="s">
        <v>120</v>
      </c>
      <c r="R39" s="26" t="s">
        <v>428</v>
      </c>
      <c r="S39" s="39" t="s">
        <v>429</v>
      </c>
      <c r="T39" s="40" t="s">
        <v>430</v>
      </c>
      <c r="U39" s="41" t="s">
        <v>431</v>
      </c>
      <c r="V39" s="44" t="s">
        <v>417</v>
      </c>
      <c r="W39" s="25" t="s">
        <v>432</v>
      </c>
      <c r="X39" s="25" t="s">
        <v>419</v>
      </c>
      <c r="Y39" s="25" t="s">
        <v>419</v>
      </c>
      <c r="Z39" s="25" t="s">
        <v>420</v>
      </c>
      <c r="AA39" s="33">
        <f>Tabla1[[#This Row],[Meta]]</f>
        <v>1</v>
      </c>
      <c r="AB39" s="34">
        <f>Tabla1[[#This Row],[Meta]]</f>
        <v>1</v>
      </c>
      <c r="AC39" s="35"/>
      <c r="AD39" s="35"/>
      <c r="AE39" s="35"/>
      <c r="AF39" s="35" t="str">
        <f>Tabla1[[#This Row],[EXCELENTE]]</f>
        <v>&gt;=95 %</v>
      </c>
      <c r="AG39" s="35"/>
      <c r="AH39" s="35"/>
      <c r="AI39" s="35"/>
      <c r="AJ39" s="34">
        <f>Tabla1[[#This Row],[Meta]]</f>
        <v>1</v>
      </c>
      <c r="AK39" s="35"/>
      <c r="AL39" s="35"/>
      <c r="AM39" s="36"/>
      <c r="AN39" s="35" t="str">
        <f>Tabla1[[#This Row],[EXCELENTE]]</f>
        <v>&gt;=95 %</v>
      </c>
      <c r="AO39" s="35"/>
      <c r="AP39" s="35"/>
      <c r="AQ39" s="35"/>
      <c r="AR39" s="34">
        <f>Tabla1[[#This Row],[Meta]]</f>
        <v>1</v>
      </c>
      <c r="AS39" s="35">
        <v>103</v>
      </c>
      <c r="AT39" s="35">
        <f>33+35+54</f>
        <v>122</v>
      </c>
      <c r="AU39" s="48">
        <f>AS39/AT39</f>
        <v>0.84426229508196726</v>
      </c>
      <c r="AV39" s="35" t="str">
        <f>Tabla1[[#This Row],[EXCELENTE]]</f>
        <v>&gt;=95 %</v>
      </c>
      <c r="AW39" s="35" t="s">
        <v>26</v>
      </c>
      <c r="AX39" s="35" t="s">
        <v>433</v>
      </c>
      <c r="AY39" s="35" t="s">
        <v>434</v>
      </c>
    </row>
    <row r="40" spans="1:51" s="9" customFormat="1" ht="111" customHeight="1" x14ac:dyDescent="0.25">
      <c r="A40" s="23">
        <v>34</v>
      </c>
      <c r="B40" s="24" t="s">
        <v>57</v>
      </c>
      <c r="C40" s="25" t="s">
        <v>407</v>
      </c>
      <c r="D40" s="25" t="s">
        <v>176</v>
      </c>
      <c r="E40" s="25" t="s">
        <v>367</v>
      </c>
      <c r="F40" s="26" t="s">
        <v>100</v>
      </c>
      <c r="G40" s="24" t="s">
        <v>435</v>
      </c>
      <c r="H40" s="24" t="s">
        <v>436</v>
      </c>
      <c r="I40" s="26" t="s">
        <v>64</v>
      </c>
      <c r="J40" s="24" t="s">
        <v>437</v>
      </c>
      <c r="K40" s="56">
        <v>0.9</v>
      </c>
      <c r="L40" s="24" t="s">
        <v>438</v>
      </c>
      <c r="M40" s="26" t="s">
        <v>67</v>
      </c>
      <c r="N40" s="24" t="s">
        <v>412</v>
      </c>
      <c r="O40" s="25" t="s">
        <v>69</v>
      </c>
      <c r="P40" s="24" t="s">
        <v>439</v>
      </c>
      <c r="Q40" s="26" t="s">
        <v>71</v>
      </c>
      <c r="R40" s="26" t="s">
        <v>64</v>
      </c>
      <c r="S40" s="39" t="s">
        <v>414</v>
      </c>
      <c r="T40" s="40" t="s">
        <v>440</v>
      </c>
      <c r="U40" s="41" t="s">
        <v>441</v>
      </c>
      <c r="V40" s="44" t="s">
        <v>442</v>
      </c>
      <c r="W40" s="25" t="s">
        <v>443</v>
      </c>
      <c r="X40" s="25" t="s">
        <v>419</v>
      </c>
      <c r="Y40" s="25" t="s">
        <v>419</v>
      </c>
      <c r="Z40" s="25" t="s">
        <v>420</v>
      </c>
      <c r="AA40" s="33">
        <f>Tabla1[[#This Row],[Meta]]</f>
        <v>0.9</v>
      </c>
      <c r="AB40" s="34">
        <f>Tabla1[[#This Row],[Meta]]</f>
        <v>0.9</v>
      </c>
      <c r="AC40" s="35"/>
      <c r="AD40" s="35"/>
      <c r="AE40" s="35"/>
      <c r="AF40" s="35" t="str">
        <f>Tabla1[[#This Row],[EXCELENTE]]</f>
        <v>&gt;=90 %</v>
      </c>
      <c r="AG40" s="35"/>
      <c r="AH40" s="35"/>
      <c r="AI40" s="35"/>
      <c r="AJ40" s="34">
        <f>Tabla1[[#This Row],[Meta]]</f>
        <v>0.9</v>
      </c>
      <c r="AK40" s="35"/>
      <c r="AL40" s="35"/>
      <c r="AM40" s="36"/>
      <c r="AN40" s="35" t="str">
        <f>Tabla1[[#This Row],[EXCELENTE]]</f>
        <v>&gt;=90 %</v>
      </c>
      <c r="AO40" s="35"/>
      <c r="AP40" s="35"/>
      <c r="AQ40" s="35"/>
      <c r="AR40" s="34">
        <f>Tabla1[[#This Row],[Meta]]</f>
        <v>0.9</v>
      </c>
      <c r="AS40" s="35" t="s">
        <v>351</v>
      </c>
      <c r="AT40" s="35" t="s">
        <v>351</v>
      </c>
      <c r="AU40" s="48">
        <v>0.87329999999999997</v>
      </c>
      <c r="AV40" s="35" t="str">
        <f>Tabla1[[#This Row],[EXCELENTE]]</f>
        <v>&gt;=90 %</v>
      </c>
      <c r="AW40" s="35" t="s">
        <v>27</v>
      </c>
      <c r="AX40" s="35" t="s">
        <v>444</v>
      </c>
      <c r="AY40" s="35"/>
    </row>
    <row r="41" spans="1:51" s="9" customFormat="1" ht="195" x14ac:dyDescent="0.25">
      <c r="A41" s="23">
        <v>35</v>
      </c>
      <c r="B41" s="24" t="s">
        <v>57</v>
      </c>
      <c r="C41" s="25" t="s">
        <v>366</v>
      </c>
      <c r="D41" s="25" t="s">
        <v>59</v>
      </c>
      <c r="E41" s="25" t="s">
        <v>367</v>
      </c>
      <c r="F41" s="26" t="s">
        <v>61</v>
      </c>
      <c r="G41" s="24" t="s">
        <v>445</v>
      </c>
      <c r="H41" s="24" t="s">
        <v>446</v>
      </c>
      <c r="I41" s="25" t="s">
        <v>64</v>
      </c>
      <c r="J41" s="24" t="s">
        <v>65</v>
      </c>
      <c r="K41" s="38">
        <v>1</v>
      </c>
      <c r="L41" s="24" t="s">
        <v>447</v>
      </c>
      <c r="M41" s="26" t="s">
        <v>67</v>
      </c>
      <c r="N41" s="24" t="s">
        <v>448</v>
      </c>
      <c r="O41" s="25" t="s">
        <v>69</v>
      </c>
      <c r="P41" s="24" t="s">
        <v>449</v>
      </c>
      <c r="Q41" s="26" t="s">
        <v>64</v>
      </c>
      <c r="R41" s="26" t="s">
        <v>64</v>
      </c>
      <c r="S41" s="39" t="s">
        <v>450</v>
      </c>
      <c r="T41" s="40" t="s">
        <v>451</v>
      </c>
      <c r="U41" s="41" t="s">
        <v>452</v>
      </c>
      <c r="V41" s="44">
        <v>1</v>
      </c>
      <c r="W41" s="26" t="s">
        <v>453</v>
      </c>
      <c r="X41" s="25" t="s">
        <v>454</v>
      </c>
      <c r="Y41" s="25" t="s">
        <v>455</v>
      </c>
      <c r="Z41" s="25" t="s">
        <v>456</v>
      </c>
      <c r="AA41" s="33">
        <f>Tabla1[[#This Row],[Meta]]</f>
        <v>1</v>
      </c>
      <c r="AB41" s="34">
        <f>Tabla1[[#This Row],[Meta]]</f>
        <v>1</v>
      </c>
      <c r="AC41" s="35"/>
      <c r="AD41" s="35"/>
      <c r="AE41" s="35"/>
      <c r="AF41" s="35">
        <f>Tabla1[[#This Row],[EXCELENTE]]</f>
        <v>1</v>
      </c>
      <c r="AG41" s="35"/>
      <c r="AH41" s="35"/>
      <c r="AI41" s="35"/>
      <c r="AJ41" s="34">
        <f>Tabla1[[#This Row],[Meta]]</f>
        <v>1</v>
      </c>
      <c r="AK41" s="35"/>
      <c r="AL41" s="35"/>
      <c r="AM41" s="36"/>
      <c r="AN41" s="35">
        <f>Tabla1[[#This Row],[EXCELENTE]]</f>
        <v>1</v>
      </c>
      <c r="AO41" s="35"/>
      <c r="AP41" s="35"/>
      <c r="AQ41" s="35"/>
      <c r="AR41" s="34">
        <f>Tabla1[[#This Row],[Meta]]</f>
        <v>1</v>
      </c>
      <c r="AS41" s="35">
        <v>0</v>
      </c>
      <c r="AT41" s="35">
        <v>0</v>
      </c>
      <c r="AU41" s="48"/>
      <c r="AV41" s="35">
        <f>Tabla1[[#This Row],[EXCELENTE]]</f>
        <v>1</v>
      </c>
      <c r="AW41" s="35" t="s">
        <v>25</v>
      </c>
      <c r="AX41" s="35" t="s">
        <v>457</v>
      </c>
      <c r="AY41" s="35" t="s">
        <v>458</v>
      </c>
    </row>
    <row r="42" spans="1:51" s="9" customFormat="1" ht="66" x14ac:dyDescent="0.25">
      <c r="A42" s="23">
        <v>36</v>
      </c>
      <c r="B42" s="24" t="s">
        <v>57</v>
      </c>
      <c r="C42" s="25" t="s">
        <v>459</v>
      </c>
      <c r="D42" s="25" t="s">
        <v>176</v>
      </c>
      <c r="E42" s="25" t="s">
        <v>367</v>
      </c>
      <c r="F42" s="26" t="s">
        <v>61</v>
      </c>
      <c r="G42" s="24" t="s">
        <v>460</v>
      </c>
      <c r="H42" s="24" t="s">
        <v>461</v>
      </c>
      <c r="I42" s="25" t="s">
        <v>71</v>
      </c>
      <c r="J42" s="24" t="s">
        <v>462</v>
      </c>
      <c r="K42" s="38">
        <v>0.01</v>
      </c>
      <c r="L42" s="24" t="s">
        <v>463</v>
      </c>
      <c r="M42" s="26" t="s">
        <v>67</v>
      </c>
      <c r="N42" s="24" t="s">
        <v>464</v>
      </c>
      <c r="O42" s="25" t="s">
        <v>69</v>
      </c>
      <c r="P42" s="24" t="s">
        <v>465</v>
      </c>
      <c r="Q42" s="26" t="s">
        <v>71</v>
      </c>
      <c r="R42" s="26" t="s">
        <v>71</v>
      </c>
      <c r="S42" s="39" t="s">
        <v>466</v>
      </c>
      <c r="T42" s="40" t="s">
        <v>467</v>
      </c>
      <c r="U42" s="41">
        <v>0.01</v>
      </c>
      <c r="V42" s="44" t="s">
        <v>468</v>
      </c>
      <c r="W42" s="25" t="s">
        <v>469</v>
      </c>
      <c r="X42" s="25" t="s">
        <v>470</v>
      </c>
      <c r="Y42" s="25" t="s">
        <v>470</v>
      </c>
      <c r="Z42" s="25" t="s">
        <v>471</v>
      </c>
      <c r="AA42" s="33">
        <f>Tabla1[[#This Row],[Meta]]</f>
        <v>0.01</v>
      </c>
      <c r="AB42" s="34">
        <f>Tabla1[[#This Row],[Meta]]</f>
        <v>0.01</v>
      </c>
      <c r="AC42" s="35">
        <v>0</v>
      </c>
      <c r="AD42" s="35">
        <v>11</v>
      </c>
      <c r="AE42" s="35">
        <f>+AC42/AD42</f>
        <v>0</v>
      </c>
      <c r="AF42" s="35" t="str">
        <f>Tabla1[[#This Row],[EXCELENTE]]</f>
        <v>&lt;1%</v>
      </c>
      <c r="AG42" s="35" t="s">
        <v>217</v>
      </c>
      <c r="AH42" s="35" t="s">
        <v>472</v>
      </c>
      <c r="AI42" s="35"/>
      <c r="AJ42" s="34">
        <f>Tabla1[[#This Row],[Meta]]</f>
        <v>0.01</v>
      </c>
      <c r="AK42" s="35">
        <v>0</v>
      </c>
      <c r="AL42" s="35">
        <v>350</v>
      </c>
      <c r="AM42" s="36">
        <f>+AK42/AL42</f>
        <v>0</v>
      </c>
      <c r="AN42" s="35" t="str">
        <f>Tabla1[[#This Row],[EXCELENTE]]</f>
        <v>&lt;1%</v>
      </c>
      <c r="AO42" s="35" t="s">
        <v>217</v>
      </c>
      <c r="AP42" s="35" t="s">
        <v>473</v>
      </c>
      <c r="AQ42" s="35"/>
      <c r="AR42" s="34">
        <f>Tabla1[[#This Row],[Meta]]</f>
        <v>0.01</v>
      </c>
      <c r="AS42" s="35">
        <v>0</v>
      </c>
      <c r="AT42" s="35">
        <v>244</v>
      </c>
      <c r="AU42" s="48">
        <f t="shared" ref="AU42:AU47" si="3">+AS42/AT42</f>
        <v>0</v>
      </c>
      <c r="AV42" s="35" t="str">
        <f>Tabla1[[#This Row],[EXCELENTE]]</f>
        <v>&lt;1%</v>
      </c>
      <c r="AW42" s="35" t="s">
        <v>28</v>
      </c>
      <c r="AX42" s="35" t="s">
        <v>474</v>
      </c>
      <c r="AY42" s="35"/>
    </row>
    <row r="43" spans="1:51" s="9" customFormat="1" ht="66" x14ac:dyDescent="0.25">
      <c r="A43" s="23">
        <v>37</v>
      </c>
      <c r="B43" s="24" t="s">
        <v>57</v>
      </c>
      <c r="C43" s="25" t="s">
        <v>459</v>
      </c>
      <c r="D43" s="25" t="s">
        <v>176</v>
      </c>
      <c r="E43" s="25" t="s">
        <v>367</v>
      </c>
      <c r="F43" s="26" t="s">
        <v>61</v>
      </c>
      <c r="G43" s="24" t="s">
        <v>475</v>
      </c>
      <c r="H43" s="24" t="s">
        <v>476</v>
      </c>
      <c r="I43" s="25" t="s">
        <v>71</v>
      </c>
      <c r="J43" s="24" t="s">
        <v>462</v>
      </c>
      <c r="K43" s="38">
        <v>0.01</v>
      </c>
      <c r="L43" s="24" t="s">
        <v>463</v>
      </c>
      <c r="M43" s="26" t="s">
        <v>67</v>
      </c>
      <c r="N43" s="24" t="s">
        <v>477</v>
      </c>
      <c r="O43" s="25" t="s">
        <v>69</v>
      </c>
      <c r="P43" s="24" t="s">
        <v>478</v>
      </c>
      <c r="Q43" s="26" t="s">
        <v>71</v>
      </c>
      <c r="R43" s="26" t="s">
        <v>71</v>
      </c>
      <c r="S43" s="39" t="s">
        <v>466</v>
      </c>
      <c r="T43" s="40" t="s">
        <v>467</v>
      </c>
      <c r="U43" s="41">
        <v>0.01</v>
      </c>
      <c r="V43" s="44" t="s">
        <v>468</v>
      </c>
      <c r="W43" s="25" t="s">
        <v>469</v>
      </c>
      <c r="X43" s="25" t="s">
        <v>470</v>
      </c>
      <c r="Y43" s="25" t="s">
        <v>470</v>
      </c>
      <c r="Z43" s="25" t="s">
        <v>479</v>
      </c>
      <c r="AA43" s="33">
        <f>Tabla1[[#This Row],[Meta]]</f>
        <v>0.01</v>
      </c>
      <c r="AB43" s="34">
        <f>Tabla1[[#This Row],[Meta]]</f>
        <v>0.01</v>
      </c>
      <c r="AC43" s="35">
        <v>0</v>
      </c>
      <c r="AD43" s="35">
        <v>11</v>
      </c>
      <c r="AE43" s="35">
        <f>+AC43/AD43</f>
        <v>0</v>
      </c>
      <c r="AF43" s="35" t="str">
        <f>Tabla1[[#This Row],[EXCELENTE]]</f>
        <v>&lt;1%</v>
      </c>
      <c r="AG43" s="35" t="s">
        <v>217</v>
      </c>
      <c r="AH43" s="35" t="s">
        <v>480</v>
      </c>
      <c r="AI43" s="35"/>
      <c r="AJ43" s="34">
        <f>Tabla1[[#This Row],[Meta]]</f>
        <v>0.01</v>
      </c>
      <c r="AK43" s="35">
        <v>1</v>
      </c>
      <c r="AL43" s="35">
        <v>350</v>
      </c>
      <c r="AM43" s="36">
        <f>+AK43/AL43</f>
        <v>2.8571428571428571E-3</v>
      </c>
      <c r="AN43" s="35" t="str">
        <f>Tabla1[[#This Row],[EXCELENTE]]</f>
        <v>&lt;1%</v>
      </c>
      <c r="AO43" s="35" t="s">
        <v>217</v>
      </c>
      <c r="AP43" s="35" t="s">
        <v>481</v>
      </c>
      <c r="AQ43" s="35"/>
      <c r="AR43" s="34">
        <f>Tabla1[[#This Row],[Meta]]</f>
        <v>0.01</v>
      </c>
      <c r="AS43" s="35">
        <v>1</v>
      </c>
      <c r="AT43" s="35">
        <v>244</v>
      </c>
      <c r="AU43" s="48">
        <f t="shared" si="3"/>
        <v>4.0983606557377051E-3</v>
      </c>
      <c r="AV43" s="35" t="str">
        <f>Tabla1[[#This Row],[EXCELENTE]]</f>
        <v>&lt;1%</v>
      </c>
      <c r="AW43" s="35" t="s">
        <v>28</v>
      </c>
      <c r="AX43" s="35" t="s">
        <v>482</v>
      </c>
      <c r="AY43" s="35"/>
    </row>
    <row r="44" spans="1:51" s="9" customFormat="1" ht="99" x14ac:dyDescent="0.25">
      <c r="A44" s="23">
        <v>38</v>
      </c>
      <c r="B44" s="24" t="s">
        <v>57</v>
      </c>
      <c r="C44" s="25" t="s">
        <v>459</v>
      </c>
      <c r="D44" s="25" t="s">
        <v>176</v>
      </c>
      <c r="E44" s="25" t="s">
        <v>367</v>
      </c>
      <c r="F44" s="26" t="s">
        <v>100</v>
      </c>
      <c r="G44" s="24" t="s">
        <v>483</v>
      </c>
      <c r="H44" s="24" t="s">
        <v>484</v>
      </c>
      <c r="I44" s="25" t="s">
        <v>64</v>
      </c>
      <c r="J44" s="24" t="s">
        <v>485</v>
      </c>
      <c r="K44" s="28">
        <v>0.9</v>
      </c>
      <c r="L44" s="24" t="s">
        <v>486</v>
      </c>
      <c r="M44" s="26" t="s">
        <v>67</v>
      </c>
      <c r="N44" s="24" t="s">
        <v>487</v>
      </c>
      <c r="O44" s="25" t="s">
        <v>69</v>
      </c>
      <c r="P44" s="24" t="s">
        <v>488</v>
      </c>
      <c r="Q44" s="26" t="s">
        <v>64</v>
      </c>
      <c r="R44" s="26" t="s">
        <v>64</v>
      </c>
      <c r="S44" s="39" t="s">
        <v>489</v>
      </c>
      <c r="T44" s="40" t="s">
        <v>490</v>
      </c>
      <c r="U44" s="41" t="s">
        <v>491</v>
      </c>
      <c r="V44" s="44" t="s">
        <v>492</v>
      </c>
      <c r="W44" s="25" t="s">
        <v>493</v>
      </c>
      <c r="X44" s="25" t="s">
        <v>470</v>
      </c>
      <c r="Y44" s="25" t="s">
        <v>470</v>
      </c>
      <c r="Z44" s="25" t="s">
        <v>494</v>
      </c>
      <c r="AA44" s="33">
        <f>Tabla1[[#This Row],[Meta]]</f>
        <v>0.9</v>
      </c>
      <c r="AB44" s="34">
        <f>Tabla1[[#This Row],[Meta]]</f>
        <v>0.9</v>
      </c>
      <c r="AC44" s="35"/>
      <c r="AD44" s="35"/>
      <c r="AE44" s="35"/>
      <c r="AF44" s="35" t="str">
        <f>Tabla1[[#This Row],[EXCELENTE]]</f>
        <v>&gt;95%</v>
      </c>
      <c r="AG44" s="35"/>
      <c r="AH44" s="35"/>
      <c r="AI44" s="35"/>
      <c r="AJ44" s="34">
        <f>Tabla1[[#This Row],[Meta]]</f>
        <v>0.9</v>
      </c>
      <c r="AK44" s="35"/>
      <c r="AL44" s="35"/>
      <c r="AM44" s="36"/>
      <c r="AN44" s="35" t="str">
        <f>Tabla1[[#This Row],[EXCELENTE]]</f>
        <v>&gt;95%</v>
      </c>
      <c r="AO44" s="35"/>
      <c r="AP44" s="35"/>
      <c r="AQ44" s="35"/>
      <c r="AR44" s="34">
        <f>Tabla1[[#This Row],[Meta]]</f>
        <v>0.9</v>
      </c>
      <c r="AS44" s="35">
        <v>12259430874</v>
      </c>
      <c r="AT44" s="35">
        <v>18872851428</v>
      </c>
      <c r="AU44" s="48">
        <f t="shared" si="3"/>
        <v>0.64958021424424262</v>
      </c>
      <c r="AV44" s="35" t="str">
        <f>Tabla1[[#This Row],[EXCELENTE]]</f>
        <v>&gt;95%</v>
      </c>
      <c r="AW44" s="35" t="s">
        <v>26</v>
      </c>
      <c r="AX44" s="35" t="s">
        <v>495</v>
      </c>
      <c r="AY44" s="35"/>
    </row>
    <row r="45" spans="1:51" s="9" customFormat="1" ht="66" x14ac:dyDescent="0.25">
      <c r="A45" s="23">
        <v>39</v>
      </c>
      <c r="B45" s="24" t="s">
        <v>57</v>
      </c>
      <c r="C45" s="25" t="s">
        <v>459</v>
      </c>
      <c r="D45" s="25" t="s">
        <v>176</v>
      </c>
      <c r="E45" s="25" t="s">
        <v>367</v>
      </c>
      <c r="F45" s="26" t="s">
        <v>100</v>
      </c>
      <c r="G45" s="24" t="s">
        <v>496</v>
      </c>
      <c r="H45" s="24" t="s">
        <v>497</v>
      </c>
      <c r="I45" s="25" t="s">
        <v>64</v>
      </c>
      <c r="J45" s="24" t="s">
        <v>485</v>
      </c>
      <c r="K45" s="38">
        <v>1</v>
      </c>
      <c r="L45" s="24" t="s">
        <v>498</v>
      </c>
      <c r="M45" s="26" t="s">
        <v>67</v>
      </c>
      <c r="N45" s="24" t="s">
        <v>499</v>
      </c>
      <c r="O45" s="25" t="s">
        <v>69</v>
      </c>
      <c r="P45" s="24" t="s">
        <v>488</v>
      </c>
      <c r="Q45" s="26" t="s">
        <v>64</v>
      </c>
      <c r="R45" s="26" t="s">
        <v>64</v>
      </c>
      <c r="S45" s="39" t="s">
        <v>489</v>
      </c>
      <c r="T45" s="40" t="s">
        <v>490</v>
      </c>
      <c r="U45" s="41" t="s">
        <v>491</v>
      </c>
      <c r="V45" s="44" t="s">
        <v>492</v>
      </c>
      <c r="W45" s="25" t="s">
        <v>493</v>
      </c>
      <c r="X45" s="25" t="s">
        <v>470</v>
      </c>
      <c r="Y45" s="25" t="s">
        <v>470</v>
      </c>
      <c r="Z45" s="25" t="s">
        <v>494</v>
      </c>
      <c r="AA45" s="33">
        <f>Tabla1[[#This Row],[Meta]]</f>
        <v>1</v>
      </c>
      <c r="AB45" s="34">
        <f>Tabla1[[#This Row],[Meta]]</f>
        <v>1</v>
      </c>
      <c r="AC45" s="35"/>
      <c r="AD45" s="35"/>
      <c r="AE45" s="35"/>
      <c r="AF45" s="35" t="str">
        <f>Tabla1[[#This Row],[EXCELENTE]]</f>
        <v>&gt;95%</v>
      </c>
      <c r="AG45" s="35"/>
      <c r="AH45" s="35"/>
      <c r="AI45" s="35"/>
      <c r="AJ45" s="34">
        <f>Tabla1[[#This Row],[Meta]]</f>
        <v>1</v>
      </c>
      <c r="AK45" s="35"/>
      <c r="AL45" s="35"/>
      <c r="AM45" s="36"/>
      <c r="AN45" s="35" t="str">
        <f>Tabla1[[#This Row],[EXCELENTE]]</f>
        <v>&gt;95%</v>
      </c>
      <c r="AO45" s="35"/>
      <c r="AP45" s="35"/>
      <c r="AQ45" s="35"/>
      <c r="AR45" s="34">
        <f>Tabla1[[#This Row],[Meta]]</f>
        <v>1</v>
      </c>
      <c r="AS45" s="35">
        <v>2998412055</v>
      </c>
      <c r="AT45" s="35">
        <v>23272011846</v>
      </c>
      <c r="AU45" s="48">
        <f t="shared" si="3"/>
        <v>0.12884197871854247</v>
      </c>
      <c r="AV45" s="35" t="str">
        <f>Tabla1[[#This Row],[EXCELENTE]]</f>
        <v>&gt;95%</v>
      </c>
      <c r="AW45" s="35" t="s">
        <v>25</v>
      </c>
      <c r="AX45" s="35" t="s">
        <v>500</v>
      </c>
      <c r="AY45" s="35"/>
    </row>
    <row r="46" spans="1:51" s="9" customFormat="1" ht="114.75" customHeight="1" x14ac:dyDescent="0.25">
      <c r="A46" s="23">
        <v>40</v>
      </c>
      <c r="B46" s="24" t="s">
        <v>57</v>
      </c>
      <c r="C46" s="25" t="s">
        <v>459</v>
      </c>
      <c r="D46" s="25" t="s">
        <v>176</v>
      </c>
      <c r="E46" s="25" t="s">
        <v>367</v>
      </c>
      <c r="F46" s="26" t="s">
        <v>100</v>
      </c>
      <c r="G46" s="24" t="s">
        <v>501</v>
      </c>
      <c r="H46" s="24" t="s">
        <v>502</v>
      </c>
      <c r="I46" s="25" t="s">
        <v>71</v>
      </c>
      <c r="J46" s="24" t="s">
        <v>485</v>
      </c>
      <c r="K46" s="28">
        <v>0.15</v>
      </c>
      <c r="L46" s="24" t="s">
        <v>498</v>
      </c>
      <c r="M46" s="26" t="s">
        <v>67</v>
      </c>
      <c r="N46" s="24" t="s">
        <v>503</v>
      </c>
      <c r="O46" s="25" t="s">
        <v>69</v>
      </c>
      <c r="P46" s="24" t="s">
        <v>488</v>
      </c>
      <c r="Q46" s="26" t="s">
        <v>71</v>
      </c>
      <c r="R46" s="26" t="s">
        <v>64</v>
      </c>
      <c r="S46" s="39" t="s">
        <v>504</v>
      </c>
      <c r="T46" s="40" t="s">
        <v>505</v>
      </c>
      <c r="U46" s="41" t="s">
        <v>506</v>
      </c>
      <c r="V46" s="44" t="s">
        <v>507</v>
      </c>
      <c r="W46" s="25" t="s">
        <v>493</v>
      </c>
      <c r="X46" s="25" t="s">
        <v>470</v>
      </c>
      <c r="Y46" s="25" t="s">
        <v>470</v>
      </c>
      <c r="Z46" s="25" t="s">
        <v>508</v>
      </c>
      <c r="AA46" s="33">
        <f>Tabla1[[#This Row],[Meta]]</f>
        <v>0.15</v>
      </c>
      <c r="AB46" s="34">
        <f>Tabla1[[#This Row],[Meta]]</f>
        <v>0.15</v>
      </c>
      <c r="AC46" s="35">
        <v>10693082650</v>
      </c>
      <c r="AD46" s="35">
        <v>16269540643</v>
      </c>
      <c r="AE46" s="35">
        <f>+AC46/AD46</f>
        <v>0.65724551692249034</v>
      </c>
      <c r="AF46" s="35" t="str">
        <f>Tabla1[[#This Row],[EXCELENTE]]</f>
        <v>&lt;15%</v>
      </c>
      <c r="AG46" s="35" t="s">
        <v>217</v>
      </c>
      <c r="AH46" s="35" t="s">
        <v>509</v>
      </c>
      <c r="AI46" s="35"/>
      <c r="AJ46" s="34">
        <f>Tabla1[[#This Row],[Meta]]</f>
        <v>0.15</v>
      </c>
      <c r="AK46" s="35">
        <v>10478961129</v>
      </c>
      <c r="AL46" s="35">
        <v>27273897133</v>
      </c>
      <c r="AM46" s="36">
        <f>+AK46/AL46</f>
        <v>0.38421209399961403</v>
      </c>
      <c r="AN46" s="35" t="str">
        <f>Tabla1[[#This Row],[EXCELENTE]]</f>
        <v>&lt;15%</v>
      </c>
      <c r="AO46" s="35" t="s">
        <v>217</v>
      </c>
      <c r="AP46" s="35" t="s">
        <v>510</v>
      </c>
      <c r="AQ46" s="35"/>
      <c r="AR46" s="34">
        <f>Tabla1[[#This Row],[Meta]]</f>
        <v>0.15</v>
      </c>
      <c r="AS46" s="35">
        <v>12988202456</v>
      </c>
      <c r="AT46" s="35">
        <v>31861053884</v>
      </c>
      <c r="AU46" s="48">
        <f t="shared" si="3"/>
        <v>0.40765137598045437</v>
      </c>
      <c r="AV46" s="35" t="str">
        <f>Tabla1[[#This Row],[EXCELENTE]]</f>
        <v>&lt;15%</v>
      </c>
      <c r="AW46" s="35" t="s">
        <v>25</v>
      </c>
      <c r="AX46" s="35" t="s">
        <v>511</v>
      </c>
      <c r="AY46" s="35"/>
    </row>
    <row r="47" spans="1:51" s="9" customFormat="1" ht="66" x14ac:dyDescent="0.25">
      <c r="A47" s="23">
        <v>41</v>
      </c>
      <c r="B47" s="24" t="s">
        <v>57</v>
      </c>
      <c r="C47" s="25" t="s">
        <v>459</v>
      </c>
      <c r="D47" s="25" t="s">
        <v>176</v>
      </c>
      <c r="E47" s="25" t="s">
        <v>367</v>
      </c>
      <c r="F47" s="26" t="s">
        <v>100</v>
      </c>
      <c r="G47" s="24" t="s">
        <v>512</v>
      </c>
      <c r="H47" s="24" t="s">
        <v>513</v>
      </c>
      <c r="I47" s="25" t="s">
        <v>71</v>
      </c>
      <c r="J47" s="24" t="s">
        <v>485</v>
      </c>
      <c r="K47" s="28">
        <v>1</v>
      </c>
      <c r="L47" s="24" t="s">
        <v>498</v>
      </c>
      <c r="M47" s="25" t="s">
        <v>67</v>
      </c>
      <c r="N47" s="24" t="s">
        <v>514</v>
      </c>
      <c r="O47" s="25" t="s">
        <v>69</v>
      </c>
      <c r="P47" s="24" t="s">
        <v>488</v>
      </c>
      <c r="Q47" s="26" t="s">
        <v>71</v>
      </c>
      <c r="R47" s="26" t="s">
        <v>64</v>
      </c>
      <c r="S47" s="39" t="s">
        <v>489</v>
      </c>
      <c r="T47" s="40" t="s">
        <v>490</v>
      </c>
      <c r="U47" s="41" t="s">
        <v>515</v>
      </c>
      <c r="V47" s="44">
        <v>1</v>
      </c>
      <c r="W47" s="25" t="s">
        <v>493</v>
      </c>
      <c r="X47" s="25" t="s">
        <v>470</v>
      </c>
      <c r="Y47" s="25" t="s">
        <v>470</v>
      </c>
      <c r="Z47" s="25" t="s">
        <v>494</v>
      </c>
      <c r="AA47" s="33">
        <f>Tabla1[[#This Row],[Meta]]</f>
        <v>1</v>
      </c>
      <c r="AB47" s="34">
        <f>Tabla1[[#This Row],[Meta]]</f>
        <v>1</v>
      </c>
      <c r="AC47" s="35">
        <v>4566226453</v>
      </c>
      <c r="AD47" s="35">
        <v>115545985000</v>
      </c>
      <c r="AE47" s="35">
        <f>+AC47/AD47</f>
        <v>3.9518694249739618E-2</v>
      </c>
      <c r="AF47" s="35">
        <f>Tabla1[[#This Row],[EXCELENTE]]</f>
        <v>1</v>
      </c>
      <c r="AG47" s="35" t="s">
        <v>25</v>
      </c>
      <c r="AH47" s="35" t="s">
        <v>516</v>
      </c>
      <c r="AI47" s="35"/>
      <c r="AJ47" s="34">
        <f>Tabla1[[#This Row],[Meta]]</f>
        <v>1</v>
      </c>
      <c r="AK47" s="35">
        <v>11847876692</v>
      </c>
      <c r="AL47" s="35">
        <v>115545985000</v>
      </c>
      <c r="AM47" s="36">
        <f>+AK47/AL47</f>
        <v>0.1025381945724899</v>
      </c>
      <c r="AN47" s="35">
        <f>Tabla1[[#This Row],[EXCELENTE]]</f>
        <v>1</v>
      </c>
      <c r="AO47" s="35" t="s">
        <v>25</v>
      </c>
      <c r="AP47" s="35" t="s">
        <v>517</v>
      </c>
      <c r="AQ47" s="35"/>
      <c r="AR47" s="34">
        <f>Tabla1[[#This Row],[Meta]]</f>
        <v>1</v>
      </c>
      <c r="AS47" s="35">
        <v>18872851428</v>
      </c>
      <c r="AT47" s="35">
        <v>115545985000</v>
      </c>
      <c r="AU47" s="48">
        <f t="shared" si="3"/>
        <v>0.16333628059858593</v>
      </c>
      <c r="AV47" s="35">
        <f>Tabla1[[#This Row],[EXCELENTE]]</f>
        <v>1</v>
      </c>
      <c r="AW47" s="35" t="s">
        <v>25</v>
      </c>
      <c r="AX47" s="35" t="s">
        <v>518</v>
      </c>
      <c r="AY47" s="35"/>
    </row>
    <row r="48" spans="1:51" s="9" customFormat="1" ht="66" x14ac:dyDescent="0.25">
      <c r="A48" s="23">
        <v>42</v>
      </c>
      <c r="B48" s="24" t="s">
        <v>57</v>
      </c>
      <c r="C48" s="25" t="s">
        <v>366</v>
      </c>
      <c r="D48" s="25" t="s">
        <v>59</v>
      </c>
      <c r="E48" s="25" t="s">
        <v>367</v>
      </c>
      <c r="F48" s="25"/>
      <c r="G48" s="24" t="s">
        <v>519</v>
      </c>
      <c r="H48" s="24" t="s">
        <v>520</v>
      </c>
      <c r="I48" s="25" t="s">
        <v>521</v>
      </c>
      <c r="J48" s="24" t="s">
        <v>522</v>
      </c>
      <c r="K48" s="25" t="s">
        <v>523</v>
      </c>
      <c r="L48" s="24" t="s">
        <v>524</v>
      </c>
      <c r="M48" s="26" t="s">
        <v>67</v>
      </c>
      <c r="N48" s="24" t="s">
        <v>525</v>
      </c>
      <c r="O48" s="25" t="s">
        <v>69</v>
      </c>
      <c r="P48" s="24" t="s">
        <v>526</v>
      </c>
      <c r="Q48" s="26" t="s">
        <v>521</v>
      </c>
      <c r="R48" s="25" t="s">
        <v>527</v>
      </c>
      <c r="S48" s="39" t="s">
        <v>528</v>
      </c>
      <c r="T48" s="40" t="s">
        <v>529</v>
      </c>
      <c r="U48" s="41" t="s">
        <v>530</v>
      </c>
      <c r="V48" s="44">
        <v>1</v>
      </c>
      <c r="W48" s="28" t="s">
        <v>531</v>
      </c>
      <c r="X48" s="25" t="s">
        <v>532</v>
      </c>
      <c r="Y48" s="57" t="s">
        <v>533</v>
      </c>
      <c r="Z48" s="57" t="s">
        <v>534</v>
      </c>
      <c r="AA48" s="33" t="str">
        <f>Tabla1[[#This Row],[Meta]]</f>
        <v>Por Demanda</v>
      </c>
      <c r="AB48" s="34" t="str">
        <f>Tabla1[[#This Row],[Meta]]</f>
        <v>Por Demanda</v>
      </c>
      <c r="AC48" s="35"/>
      <c r="AD48" s="35"/>
      <c r="AE48" s="35"/>
      <c r="AF48" s="35">
        <f>Tabla1[[#This Row],[EXCELENTE]]</f>
        <v>1</v>
      </c>
      <c r="AG48" s="35"/>
      <c r="AH48" s="35"/>
      <c r="AI48" s="35"/>
      <c r="AJ48" s="34" t="str">
        <f>Tabla1[[#This Row],[Meta]]</f>
        <v>Por Demanda</v>
      </c>
      <c r="AK48" s="35"/>
      <c r="AL48" s="35"/>
      <c r="AM48" s="36"/>
      <c r="AN48" s="35">
        <f>Tabla1[[#This Row],[EXCELENTE]]</f>
        <v>1</v>
      </c>
      <c r="AO48" s="35"/>
      <c r="AP48" s="35"/>
      <c r="AQ48" s="35"/>
      <c r="AR48" s="34" t="str">
        <f>Tabla1[[#This Row],[Meta]]</f>
        <v>Por Demanda</v>
      </c>
      <c r="AS48" s="35"/>
      <c r="AT48" s="35"/>
      <c r="AU48" s="48"/>
      <c r="AV48" s="35">
        <f>Tabla1[[#This Row],[EXCELENTE]]</f>
        <v>1</v>
      </c>
      <c r="AW48" s="35"/>
      <c r="AX48" s="35"/>
      <c r="AY48" s="35"/>
    </row>
    <row r="49" spans="1:51" s="9" customFormat="1" ht="180" x14ac:dyDescent="0.25">
      <c r="A49" s="23">
        <v>43</v>
      </c>
      <c r="B49" s="24" t="s">
        <v>57</v>
      </c>
      <c r="C49" s="25" t="s">
        <v>535</v>
      </c>
      <c r="D49" s="25" t="s">
        <v>176</v>
      </c>
      <c r="E49" s="25" t="s">
        <v>367</v>
      </c>
      <c r="F49" s="26" t="s">
        <v>61</v>
      </c>
      <c r="G49" s="24" t="s">
        <v>536</v>
      </c>
      <c r="H49" s="24" t="s">
        <v>537</v>
      </c>
      <c r="I49" s="25" t="s">
        <v>71</v>
      </c>
      <c r="J49" s="24" t="s">
        <v>538</v>
      </c>
      <c r="K49" s="28">
        <v>0.8</v>
      </c>
      <c r="L49" s="24" t="s">
        <v>539</v>
      </c>
      <c r="M49" s="26" t="s">
        <v>67</v>
      </c>
      <c r="N49" s="24" t="s">
        <v>540</v>
      </c>
      <c r="O49" s="25" t="s">
        <v>69</v>
      </c>
      <c r="P49" s="24" t="s">
        <v>541</v>
      </c>
      <c r="Q49" s="26" t="s">
        <v>71</v>
      </c>
      <c r="R49" s="26" t="s">
        <v>71</v>
      </c>
      <c r="S49" s="39" t="s">
        <v>450</v>
      </c>
      <c r="T49" s="40" t="s">
        <v>542</v>
      </c>
      <c r="U49" s="41" t="s">
        <v>543</v>
      </c>
      <c r="V49" s="44" t="s">
        <v>544</v>
      </c>
      <c r="W49" s="25" t="s">
        <v>545</v>
      </c>
      <c r="X49" s="25" t="s">
        <v>546</v>
      </c>
      <c r="Y49" s="25" t="s">
        <v>547</v>
      </c>
      <c r="Z49" s="25" t="s">
        <v>548</v>
      </c>
      <c r="AA49" s="33">
        <f>Tabla1[[#This Row],[Meta]]</f>
        <v>0.8</v>
      </c>
      <c r="AB49" s="34">
        <f>Tabla1[[#This Row],[Meta]]</f>
        <v>0.8</v>
      </c>
      <c r="AC49" s="35">
        <v>8</v>
      </c>
      <c r="AD49" s="35">
        <v>16</v>
      </c>
      <c r="AE49" s="35">
        <f>+AC49/AD49</f>
        <v>0.5</v>
      </c>
      <c r="AF49" s="35" t="str">
        <f>Tabla1[[#This Row],[EXCELENTE]]</f>
        <v>&gt; 80</v>
      </c>
      <c r="AG49" s="35" t="s">
        <v>26</v>
      </c>
      <c r="AH49" s="35" t="s">
        <v>549</v>
      </c>
      <c r="AI49" s="35" t="s">
        <v>550</v>
      </c>
      <c r="AJ49" s="34">
        <f>Tabla1[[#This Row],[Meta]]</f>
        <v>0.8</v>
      </c>
      <c r="AK49" s="35">
        <v>7</v>
      </c>
      <c r="AL49" s="35">
        <v>15</v>
      </c>
      <c r="AM49" s="36">
        <f>+AK49/AL49</f>
        <v>0.46666666666666667</v>
      </c>
      <c r="AN49" s="35" t="str">
        <f>Tabla1[[#This Row],[EXCELENTE]]</f>
        <v>&gt; 80</v>
      </c>
      <c r="AO49" s="35" t="s">
        <v>25</v>
      </c>
      <c r="AP49" s="35" t="s">
        <v>551</v>
      </c>
      <c r="AQ49" s="35" t="s">
        <v>552</v>
      </c>
      <c r="AR49" s="34">
        <f>Tabla1[[#This Row],[Meta]]</f>
        <v>0.8</v>
      </c>
      <c r="AS49" s="35">
        <v>4</v>
      </c>
      <c r="AT49" s="35">
        <v>11</v>
      </c>
      <c r="AU49" s="48">
        <f>+AS49/AT49</f>
        <v>0.36363636363636365</v>
      </c>
      <c r="AV49" s="35" t="str">
        <f>Tabla1[[#This Row],[EXCELENTE]]</f>
        <v>&gt; 80</v>
      </c>
      <c r="AW49" s="35" t="s">
        <v>25</v>
      </c>
      <c r="AX49" s="35" t="s">
        <v>553</v>
      </c>
      <c r="AY49" s="35" t="s">
        <v>554</v>
      </c>
    </row>
    <row r="50" spans="1:51" s="9" customFormat="1" ht="195" x14ac:dyDescent="0.25">
      <c r="A50" s="23">
        <v>44</v>
      </c>
      <c r="B50" s="24" t="s">
        <v>57</v>
      </c>
      <c r="C50" s="25" t="s">
        <v>366</v>
      </c>
      <c r="D50" s="25" t="s">
        <v>59</v>
      </c>
      <c r="E50" s="25" t="s">
        <v>367</v>
      </c>
      <c r="F50" s="26" t="s">
        <v>61</v>
      </c>
      <c r="G50" s="24" t="s">
        <v>555</v>
      </c>
      <c r="H50" s="24" t="s">
        <v>556</v>
      </c>
      <c r="I50" s="25" t="s">
        <v>71</v>
      </c>
      <c r="J50" s="24" t="s">
        <v>557</v>
      </c>
      <c r="K50" s="28">
        <v>1</v>
      </c>
      <c r="L50" s="24" t="s">
        <v>558</v>
      </c>
      <c r="M50" s="26" t="s">
        <v>67</v>
      </c>
      <c r="N50" s="24" t="s">
        <v>559</v>
      </c>
      <c r="O50" s="25" t="s">
        <v>69</v>
      </c>
      <c r="P50" s="24" t="s">
        <v>560</v>
      </c>
      <c r="Q50" s="26" t="s">
        <v>71</v>
      </c>
      <c r="R50" s="26" t="s">
        <v>71</v>
      </c>
      <c r="S50" s="39" t="s">
        <v>450</v>
      </c>
      <c r="T50" s="40" t="s">
        <v>561</v>
      </c>
      <c r="U50" s="41" t="s">
        <v>562</v>
      </c>
      <c r="V50" s="44" t="s">
        <v>204</v>
      </c>
      <c r="W50" s="25" t="s">
        <v>563</v>
      </c>
      <c r="X50" s="25" t="s">
        <v>564</v>
      </c>
      <c r="Y50" s="25" t="s">
        <v>565</v>
      </c>
      <c r="Z50" s="25" t="s">
        <v>566</v>
      </c>
      <c r="AA50" s="33">
        <f>Tabla1[[#This Row],[Meta]]</f>
        <v>1</v>
      </c>
      <c r="AB50" s="34">
        <f>Tabla1[[#This Row],[Meta]]</f>
        <v>1</v>
      </c>
      <c r="AC50" s="35">
        <v>437</v>
      </c>
      <c r="AD50" s="35">
        <v>482</v>
      </c>
      <c r="AE50" s="35">
        <f>+AC50/AD50</f>
        <v>0.90663900414937759</v>
      </c>
      <c r="AF50" s="35" t="str">
        <f>Tabla1[[#This Row],[EXCELENTE]]</f>
        <v>&gt;95%</v>
      </c>
      <c r="AG50" s="35" t="s">
        <v>27</v>
      </c>
      <c r="AH50" s="35" t="s">
        <v>567</v>
      </c>
      <c r="AI50" s="35" t="s">
        <v>568</v>
      </c>
      <c r="AJ50" s="34">
        <f>Tabla1[[#This Row],[Meta]]</f>
        <v>1</v>
      </c>
      <c r="AK50" s="35">
        <v>680</v>
      </c>
      <c r="AL50" s="35">
        <v>735</v>
      </c>
      <c r="AM50" s="36">
        <f>+AK50/AL50</f>
        <v>0.92517006802721091</v>
      </c>
      <c r="AN50" s="35" t="str">
        <f>Tabla1[[#This Row],[EXCELENTE]]</f>
        <v>&gt;95%</v>
      </c>
      <c r="AO50" s="35" t="s">
        <v>27</v>
      </c>
      <c r="AP50" s="35" t="s">
        <v>569</v>
      </c>
      <c r="AQ50" s="35" t="s">
        <v>568</v>
      </c>
      <c r="AR50" s="34">
        <f>Tabla1[[#This Row],[Meta]]</f>
        <v>1</v>
      </c>
      <c r="AS50" s="35">
        <v>458</v>
      </c>
      <c r="AT50" s="35">
        <v>489</v>
      </c>
      <c r="AU50" s="48">
        <f>+AS50/AT50</f>
        <v>0.93660531697341509</v>
      </c>
      <c r="AV50" s="35" t="str">
        <f>Tabla1[[#This Row],[EXCELENTE]]</f>
        <v>&gt;95%</v>
      </c>
      <c r="AW50" s="35" t="s">
        <v>27</v>
      </c>
      <c r="AX50" s="35" t="s">
        <v>570</v>
      </c>
      <c r="AY50" s="35" t="s">
        <v>568</v>
      </c>
    </row>
    <row r="51" spans="1:51" s="9" customFormat="1" ht="66" x14ac:dyDescent="0.25">
      <c r="A51" s="23">
        <v>45</v>
      </c>
      <c r="B51" s="24" t="s">
        <v>57</v>
      </c>
      <c r="C51" s="25" t="s">
        <v>571</v>
      </c>
      <c r="D51" s="25" t="s">
        <v>176</v>
      </c>
      <c r="E51" s="25" t="s">
        <v>367</v>
      </c>
      <c r="F51" s="25"/>
      <c r="G51" s="24" t="s">
        <v>572</v>
      </c>
      <c r="H51" s="24" t="s">
        <v>573</v>
      </c>
      <c r="I51" s="25" t="s">
        <v>86</v>
      </c>
      <c r="J51" s="24" t="s">
        <v>574</v>
      </c>
      <c r="K51" s="28" t="s">
        <v>575</v>
      </c>
      <c r="L51" s="24" t="s">
        <v>576</v>
      </c>
      <c r="M51" s="26" t="s">
        <v>67</v>
      </c>
      <c r="N51" s="24" t="s">
        <v>577</v>
      </c>
      <c r="O51" s="25" t="s">
        <v>69</v>
      </c>
      <c r="P51" s="24" t="s">
        <v>578</v>
      </c>
      <c r="Q51" s="25" t="s">
        <v>86</v>
      </c>
      <c r="R51" s="25" t="s">
        <v>86</v>
      </c>
      <c r="S51" s="39" t="s">
        <v>579</v>
      </c>
      <c r="T51" s="40" t="s">
        <v>580</v>
      </c>
      <c r="U51" s="41" t="s">
        <v>708</v>
      </c>
      <c r="V51" s="44" t="s">
        <v>709</v>
      </c>
      <c r="W51" s="25" t="s">
        <v>581</v>
      </c>
      <c r="X51" s="25" t="s">
        <v>582</v>
      </c>
      <c r="Y51" s="25" t="s">
        <v>582</v>
      </c>
      <c r="Z51" s="25" t="s">
        <v>582</v>
      </c>
      <c r="AA51" s="25" t="str">
        <f>Tabla1[[#This Row],[Meta]]</f>
        <v>Disminuir el 10% de la desviación respecto al semestre anterior</v>
      </c>
      <c r="AB51" s="58" t="str">
        <f>Tabla1[[#This Row],[Meta]]</f>
        <v>Disminuir el 10% de la desviación respecto al semestre anterior</v>
      </c>
      <c r="AC51" s="35"/>
      <c r="AD51" s="35"/>
      <c r="AE51" s="35"/>
      <c r="AF51" s="35"/>
      <c r="AG51" s="35"/>
      <c r="AH51" s="35"/>
      <c r="AI51" s="35"/>
      <c r="AJ51" s="58" t="str">
        <f>Tabla1[[#This Row],[Meta]]</f>
        <v>Disminuir el 10% de la desviación respecto al semestre anterior</v>
      </c>
      <c r="AK51" s="35"/>
      <c r="AL51" s="35"/>
      <c r="AM51" s="36"/>
      <c r="AN51" s="35" t="str">
        <f>Tabla1[[#This Row],[EXCELENTE]]</f>
        <v>&gt;20%</v>
      </c>
      <c r="AO51" s="35"/>
      <c r="AP51" s="35"/>
      <c r="AQ51" s="35"/>
      <c r="AR51" s="34" t="str">
        <f>Tabla1[[#This Row],[Meta]]</f>
        <v>Disminuir el 10% de la desviación respecto al semestre anterior</v>
      </c>
      <c r="AS51" s="35"/>
      <c r="AT51" s="35"/>
      <c r="AU51" s="48"/>
      <c r="AV51" s="35" t="str">
        <f>Tabla1[[#This Row],[EXCELENTE]]</f>
        <v>&gt;20%</v>
      </c>
      <c r="AW51" s="35"/>
      <c r="AX51" s="35"/>
      <c r="AY51" s="35"/>
    </row>
    <row r="52" spans="1:51" s="9" customFormat="1" ht="409.5" x14ac:dyDescent="0.25">
      <c r="A52" s="23">
        <v>46</v>
      </c>
      <c r="B52" s="24" t="s">
        <v>324</v>
      </c>
      <c r="C52" s="25" t="s">
        <v>583</v>
      </c>
      <c r="D52" s="25" t="s">
        <v>176</v>
      </c>
      <c r="E52" s="25" t="s">
        <v>584</v>
      </c>
      <c r="F52" s="25" t="s">
        <v>61</v>
      </c>
      <c r="G52" s="24" t="s">
        <v>585</v>
      </c>
      <c r="H52" s="24" t="s">
        <v>586</v>
      </c>
      <c r="I52" s="25" t="s">
        <v>71</v>
      </c>
      <c r="J52" s="24" t="s">
        <v>147</v>
      </c>
      <c r="K52" s="28">
        <v>0.75</v>
      </c>
      <c r="L52" s="24" t="s">
        <v>587</v>
      </c>
      <c r="M52" s="26" t="s">
        <v>96</v>
      </c>
      <c r="N52" s="24" t="s">
        <v>588</v>
      </c>
      <c r="O52" s="25" t="s">
        <v>69</v>
      </c>
      <c r="P52" s="24" t="s">
        <v>589</v>
      </c>
      <c r="Q52" s="25" t="s">
        <v>590</v>
      </c>
      <c r="R52" s="26" t="s">
        <v>71</v>
      </c>
      <c r="S52" s="39" t="s">
        <v>591</v>
      </c>
      <c r="T52" s="40" t="s">
        <v>592</v>
      </c>
      <c r="U52" s="41" t="s">
        <v>593</v>
      </c>
      <c r="V52" s="44" t="s">
        <v>594</v>
      </c>
      <c r="W52" s="25" t="s">
        <v>595</v>
      </c>
      <c r="X52" s="25" t="s">
        <v>596</v>
      </c>
      <c r="Y52" s="25" t="s">
        <v>597</v>
      </c>
      <c r="Z52" s="25" t="s">
        <v>598</v>
      </c>
      <c r="AA52" s="33">
        <f>Tabla1[[#This Row],[Meta]]</f>
        <v>0.75</v>
      </c>
      <c r="AB52" s="34">
        <f>Tabla1[[#This Row],[Meta]]</f>
        <v>0.75</v>
      </c>
      <c r="AC52" s="35">
        <v>31.2</v>
      </c>
      <c r="AD52" s="35">
        <v>50</v>
      </c>
      <c r="AE52" s="35">
        <f>+AC52/AD52</f>
        <v>0.624</v>
      </c>
      <c r="AF52" s="35" t="str">
        <f>Tabla1[[#This Row],[EXCELENTE]]</f>
        <v>&gt;90%</v>
      </c>
      <c r="AG52" s="35" t="s">
        <v>27</v>
      </c>
      <c r="AH52" s="35" t="s">
        <v>599</v>
      </c>
      <c r="AI52" s="35"/>
      <c r="AJ52" s="34">
        <f>Tabla1[[#This Row],[Meta]]</f>
        <v>0.75</v>
      </c>
      <c r="AK52" s="35">
        <v>33</v>
      </c>
      <c r="AL52" s="35">
        <v>50</v>
      </c>
      <c r="AM52" s="36">
        <f>+AK52/AL52</f>
        <v>0.66</v>
      </c>
      <c r="AN52" s="35" t="str">
        <f>Tabla1[[#This Row],[EXCELENTE]]</f>
        <v>&gt;90%</v>
      </c>
      <c r="AO52" s="35" t="s">
        <v>27</v>
      </c>
      <c r="AP52" s="35" t="s">
        <v>600</v>
      </c>
      <c r="AQ52" s="35"/>
      <c r="AR52" s="34">
        <f>Tabla1[[#This Row],[Meta]]</f>
        <v>0.75</v>
      </c>
      <c r="AS52" s="35">
        <v>33</v>
      </c>
      <c r="AT52" s="35">
        <v>50</v>
      </c>
      <c r="AU52" s="48">
        <f>+AS52/AT52</f>
        <v>0.66</v>
      </c>
      <c r="AV52" s="35" t="str">
        <f>Tabla1[[#This Row],[EXCELENTE]]</f>
        <v>&gt;90%</v>
      </c>
      <c r="AW52" s="35" t="s">
        <v>27</v>
      </c>
      <c r="AX52" s="35" t="s">
        <v>601</v>
      </c>
      <c r="AY52" s="35"/>
    </row>
    <row r="53" spans="1:51" s="9" customFormat="1" ht="316.5" x14ac:dyDescent="0.25">
      <c r="A53" s="23">
        <v>47</v>
      </c>
      <c r="B53" s="24" t="s">
        <v>324</v>
      </c>
      <c r="C53" s="25" t="s">
        <v>583</v>
      </c>
      <c r="D53" s="25" t="s">
        <v>176</v>
      </c>
      <c r="E53" s="25" t="s">
        <v>584</v>
      </c>
      <c r="F53" s="25" t="s">
        <v>61</v>
      </c>
      <c r="G53" s="24" t="s">
        <v>602</v>
      </c>
      <c r="H53" s="24" t="s">
        <v>603</v>
      </c>
      <c r="I53" s="25" t="s">
        <v>71</v>
      </c>
      <c r="J53" s="24" t="s">
        <v>604</v>
      </c>
      <c r="K53" s="25">
        <v>15</v>
      </c>
      <c r="L53" s="24" t="s">
        <v>605</v>
      </c>
      <c r="M53" s="25" t="s">
        <v>96</v>
      </c>
      <c r="N53" s="24" t="s">
        <v>606</v>
      </c>
      <c r="O53" s="25" t="s">
        <v>607</v>
      </c>
      <c r="P53" s="24" t="s">
        <v>608</v>
      </c>
      <c r="Q53" s="25" t="s">
        <v>590</v>
      </c>
      <c r="R53" s="26" t="s">
        <v>71</v>
      </c>
      <c r="S53" s="39" t="s">
        <v>609</v>
      </c>
      <c r="T53" s="40" t="s">
        <v>610</v>
      </c>
      <c r="U53" s="41" t="s">
        <v>611</v>
      </c>
      <c r="V53" s="44" t="s">
        <v>612</v>
      </c>
      <c r="W53" s="25" t="s">
        <v>595</v>
      </c>
      <c r="X53" s="25" t="s">
        <v>596</v>
      </c>
      <c r="Y53" s="25" t="s">
        <v>597</v>
      </c>
      <c r="Z53" s="25" t="s">
        <v>598</v>
      </c>
      <c r="AA53" s="33">
        <f>Tabla1[[#This Row],[Meta]]</f>
        <v>15</v>
      </c>
      <c r="AB53" s="34">
        <f>Tabla1[[#This Row],[Meta]]</f>
        <v>15</v>
      </c>
      <c r="AC53" s="35">
        <v>212</v>
      </c>
      <c r="AD53" s="35">
        <v>58</v>
      </c>
      <c r="AE53" s="35">
        <f>AC53/AD53</f>
        <v>3.6551724137931036</v>
      </c>
      <c r="AF53" s="35" t="str">
        <f>Tabla1[[#This Row],[EXCELENTE]]</f>
        <v xml:space="preserve">&lt; 5 DIAS </v>
      </c>
      <c r="AG53" s="35" t="s">
        <v>28</v>
      </c>
      <c r="AH53" s="35" t="s">
        <v>613</v>
      </c>
      <c r="AI53" s="35"/>
      <c r="AJ53" s="34">
        <f>Tabla1[[#This Row],[Meta]]</f>
        <v>15</v>
      </c>
      <c r="AK53" s="35">
        <v>427</v>
      </c>
      <c r="AL53" s="35">
        <v>56</v>
      </c>
      <c r="AM53" s="36">
        <f>AK53/AL53</f>
        <v>7.625</v>
      </c>
      <c r="AN53" s="35" t="str">
        <f>Tabla1[[#This Row],[EXCELENTE]]</f>
        <v xml:space="preserve">&lt; 5 DIAS </v>
      </c>
      <c r="AO53" s="35" t="s">
        <v>27</v>
      </c>
      <c r="AP53" s="35" t="s">
        <v>614</v>
      </c>
      <c r="AQ53" s="35"/>
      <c r="AR53" s="34">
        <f>Tabla1[[#This Row],[Meta]]</f>
        <v>15</v>
      </c>
      <c r="AS53" s="35">
        <v>276</v>
      </c>
      <c r="AT53" s="35">
        <v>56</v>
      </c>
      <c r="AU53" s="48">
        <f t="shared" ref="AU53:AU59" si="4">AS53/AT53</f>
        <v>4.9285714285714288</v>
      </c>
      <c r="AV53" s="35" t="str">
        <f>Tabla1[[#This Row],[EXCELENTE]]</f>
        <v xml:space="preserve">&lt; 5 DIAS </v>
      </c>
      <c r="AW53" s="35" t="s">
        <v>28</v>
      </c>
      <c r="AX53" s="35" t="s">
        <v>615</v>
      </c>
      <c r="AY53" s="35"/>
    </row>
    <row r="54" spans="1:51" s="9" customFormat="1" ht="196.5" customHeight="1" x14ac:dyDescent="0.25">
      <c r="A54" s="23">
        <v>48</v>
      </c>
      <c r="B54" s="24" t="s">
        <v>324</v>
      </c>
      <c r="C54" s="25" t="s">
        <v>583</v>
      </c>
      <c r="D54" s="25" t="s">
        <v>176</v>
      </c>
      <c r="E54" s="25" t="s">
        <v>584</v>
      </c>
      <c r="F54" s="26" t="s">
        <v>61</v>
      </c>
      <c r="G54" s="24" t="s">
        <v>616</v>
      </c>
      <c r="H54" s="24" t="s">
        <v>617</v>
      </c>
      <c r="I54" s="25" t="s">
        <v>71</v>
      </c>
      <c r="J54" s="24" t="s">
        <v>604</v>
      </c>
      <c r="K54" s="28">
        <v>0.8</v>
      </c>
      <c r="L54" s="24" t="s">
        <v>618</v>
      </c>
      <c r="M54" s="25" t="s">
        <v>96</v>
      </c>
      <c r="N54" s="24" t="s">
        <v>619</v>
      </c>
      <c r="O54" s="25" t="s">
        <v>69</v>
      </c>
      <c r="P54" s="24" t="s">
        <v>620</v>
      </c>
      <c r="Q54" s="25" t="s">
        <v>621</v>
      </c>
      <c r="R54" s="25" t="s">
        <v>71</v>
      </c>
      <c r="S54" s="39" t="s">
        <v>622</v>
      </c>
      <c r="T54" s="40" t="s">
        <v>623</v>
      </c>
      <c r="U54" s="41" t="s">
        <v>624</v>
      </c>
      <c r="V54" s="44" t="s">
        <v>625</v>
      </c>
      <c r="W54" s="25" t="s">
        <v>626</v>
      </c>
      <c r="X54" s="25" t="s">
        <v>627</v>
      </c>
      <c r="Y54" s="25" t="s">
        <v>628</v>
      </c>
      <c r="Z54" s="25" t="s">
        <v>629</v>
      </c>
      <c r="AA54" s="33">
        <f>Tabla1[[#This Row],[Meta]]</f>
        <v>0.8</v>
      </c>
      <c r="AB54" s="34">
        <f>Tabla1[[#This Row],[Meta]]</f>
        <v>0.8</v>
      </c>
      <c r="AC54" s="35">
        <v>289</v>
      </c>
      <c r="AD54" s="35">
        <v>331</v>
      </c>
      <c r="AE54" s="35">
        <f>AC54/AD54</f>
        <v>0.87311178247734134</v>
      </c>
      <c r="AF54" s="35" t="str">
        <f>Tabla1[[#This Row],[EXCELENTE]]</f>
        <v>&gt;85%</v>
      </c>
      <c r="AG54" s="35" t="s">
        <v>28</v>
      </c>
      <c r="AH54" s="35" t="s">
        <v>630</v>
      </c>
      <c r="AI54" s="35"/>
      <c r="AJ54" s="34">
        <f>Tabla1[[#This Row],[Meta]]</f>
        <v>0.8</v>
      </c>
      <c r="AK54" s="35">
        <v>292</v>
      </c>
      <c r="AL54" s="35">
        <v>331</v>
      </c>
      <c r="AM54" s="36">
        <f>AK54/AL54</f>
        <v>0.8821752265861027</v>
      </c>
      <c r="AN54" s="35" t="str">
        <f>Tabla1[[#This Row],[EXCELENTE]]</f>
        <v>&gt;85%</v>
      </c>
      <c r="AO54" s="35" t="s">
        <v>28</v>
      </c>
      <c r="AP54" s="35" t="s">
        <v>631</v>
      </c>
      <c r="AQ54" s="35"/>
      <c r="AR54" s="34">
        <f>Tabla1[[#This Row],[Meta]]</f>
        <v>0.8</v>
      </c>
      <c r="AS54" s="35">
        <v>288</v>
      </c>
      <c r="AT54" s="35">
        <v>331</v>
      </c>
      <c r="AU54" s="48">
        <f t="shared" si="4"/>
        <v>0.87009063444108758</v>
      </c>
      <c r="AV54" s="35" t="str">
        <f>Tabla1[[#This Row],[EXCELENTE]]</f>
        <v>&gt;85%</v>
      </c>
      <c r="AW54" s="35" t="s">
        <v>28</v>
      </c>
      <c r="AX54" s="35" t="s">
        <v>632</v>
      </c>
      <c r="AY54" s="35"/>
    </row>
    <row r="55" spans="1:51" s="9" customFormat="1" ht="223.5" customHeight="1" x14ac:dyDescent="0.25">
      <c r="A55" s="23">
        <v>49</v>
      </c>
      <c r="B55" s="24" t="s">
        <v>324</v>
      </c>
      <c r="C55" s="25" t="s">
        <v>633</v>
      </c>
      <c r="D55" s="25" t="s">
        <v>176</v>
      </c>
      <c r="E55" s="25" t="s">
        <v>584</v>
      </c>
      <c r="F55" s="26" t="s">
        <v>61</v>
      </c>
      <c r="G55" s="24" t="s">
        <v>634</v>
      </c>
      <c r="H55" s="24" t="s">
        <v>635</v>
      </c>
      <c r="I55" s="25" t="s">
        <v>71</v>
      </c>
      <c r="J55" s="24" t="s">
        <v>604</v>
      </c>
      <c r="K55" s="28">
        <v>0.9</v>
      </c>
      <c r="L55" s="24" t="s">
        <v>636</v>
      </c>
      <c r="M55" s="25" t="s">
        <v>96</v>
      </c>
      <c r="N55" s="24" t="s">
        <v>637</v>
      </c>
      <c r="O55" s="25" t="s">
        <v>69</v>
      </c>
      <c r="P55" s="24" t="s">
        <v>638</v>
      </c>
      <c r="Q55" s="25" t="s">
        <v>639</v>
      </c>
      <c r="R55" s="25" t="s">
        <v>71</v>
      </c>
      <c r="S55" s="39" t="s">
        <v>640</v>
      </c>
      <c r="T55" s="40" t="s">
        <v>641</v>
      </c>
      <c r="U55" s="41" t="s">
        <v>642</v>
      </c>
      <c r="V55" s="44" t="s">
        <v>643</v>
      </c>
      <c r="W55" s="25" t="s">
        <v>644</v>
      </c>
      <c r="X55" s="25" t="s">
        <v>645</v>
      </c>
      <c r="Y55" s="25" t="s">
        <v>646</v>
      </c>
      <c r="Z55" s="25" t="s">
        <v>629</v>
      </c>
      <c r="AA55" s="33">
        <f>Tabla1[[#This Row],[Meta]]</f>
        <v>0.9</v>
      </c>
      <c r="AB55" s="34">
        <f>Tabla1[[#This Row],[Meta]]</f>
        <v>0.9</v>
      </c>
      <c r="AC55" s="35">
        <v>4</v>
      </c>
      <c r="AD55" s="35">
        <v>4</v>
      </c>
      <c r="AE55" s="35">
        <f>AC55/AD55</f>
        <v>1</v>
      </c>
      <c r="AF55" s="35" t="str">
        <f>Tabla1[[#This Row],[EXCELENTE]]</f>
        <v>&gt;90%</v>
      </c>
      <c r="AG55" s="35" t="s">
        <v>28</v>
      </c>
      <c r="AH55" s="35" t="s">
        <v>647</v>
      </c>
      <c r="AI55" s="35"/>
      <c r="AJ55" s="34">
        <f>Tabla1[[#This Row],[Meta]]</f>
        <v>0.9</v>
      </c>
      <c r="AK55" s="35">
        <v>8</v>
      </c>
      <c r="AL55" s="35">
        <v>8</v>
      </c>
      <c r="AM55" s="36">
        <f>AK55/AL55</f>
        <v>1</v>
      </c>
      <c r="AN55" s="35" t="str">
        <f>Tabla1[[#This Row],[EXCELENTE]]</f>
        <v>&gt;90%</v>
      </c>
      <c r="AO55" s="35" t="s">
        <v>28</v>
      </c>
      <c r="AP55" s="35" t="s">
        <v>648</v>
      </c>
      <c r="AQ55" s="35"/>
      <c r="AR55" s="34">
        <f>Tabla1[[#This Row],[Meta]]</f>
        <v>0.9</v>
      </c>
      <c r="AS55" s="35">
        <v>7</v>
      </c>
      <c r="AT55" s="35">
        <v>7</v>
      </c>
      <c r="AU55" s="48">
        <f t="shared" si="4"/>
        <v>1</v>
      </c>
      <c r="AV55" s="35" t="str">
        <f>Tabla1[[#This Row],[EXCELENTE]]</f>
        <v>&gt;90%</v>
      </c>
      <c r="AW55" s="35" t="s">
        <v>28</v>
      </c>
      <c r="AX55" s="35" t="s">
        <v>649</v>
      </c>
      <c r="AY55" s="35"/>
    </row>
    <row r="56" spans="1:51" s="9" customFormat="1" ht="82.5" x14ac:dyDescent="0.25">
      <c r="A56" s="23">
        <v>50</v>
      </c>
      <c r="B56" s="24" t="s">
        <v>57</v>
      </c>
      <c r="C56" s="25" t="s">
        <v>650</v>
      </c>
      <c r="D56" s="25" t="s">
        <v>59</v>
      </c>
      <c r="E56" s="25" t="s">
        <v>651</v>
      </c>
      <c r="F56" s="26" t="s">
        <v>61</v>
      </c>
      <c r="G56" s="59" t="s">
        <v>652</v>
      </c>
      <c r="H56" s="59" t="s">
        <v>653</v>
      </c>
      <c r="I56" s="60" t="s">
        <v>64</v>
      </c>
      <c r="J56" s="59" t="s">
        <v>65</v>
      </c>
      <c r="K56" s="61">
        <v>0.04</v>
      </c>
      <c r="L56" s="59" t="s">
        <v>654</v>
      </c>
      <c r="M56" s="60" t="s">
        <v>655</v>
      </c>
      <c r="N56" s="59" t="s">
        <v>656</v>
      </c>
      <c r="O56" s="25" t="s">
        <v>69</v>
      </c>
      <c r="P56" s="59" t="s">
        <v>657</v>
      </c>
      <c r="Q56" s="60" t="s">
        <v>64</v>
      </c>
      <c r="R56" s="60" t="s">
        <v>64</v>
      </c>
      <c r="S56" s="39" t="s">
        <v>658</v>
      </c>
      <c r="T56" s="40" t="s">
        <v>659</v>
      </c>
      <c r="U56" s="41" t="s">
        <v>660</v>
      </c>
      <c r="V56" s="44" t="s">
        <v>661</v>
      </c>
      <c r="W56" s="60" t="s">
        <v>662</v>
      </c>
      <c r="X56" s="60" t="s">
        <v>663</v>
      </c>
      <c r="Y56" s="60" t="s">
        <v>663</v>
      </c>
      <c r="Z56" s="62" t="s">
        <v>664</v>
      </c>
      <c r="AA56" s="33">
        <f>Tabla1[[#This Row],[Meta]]</f>
        <v>0.04</v>
      </c>
      <c r="AB56" s="34">
        <f>Tabla1[[#This Row],[Meta]]</f>
        <v>0.04</v>
      </c>
      <c r="AC56" s="35"/>
      <c r="AD56" s="35"/>
      <c r="AE56" s="35"/>
      <c r="AF56" s="35" t="str">
        <f>Tabla1[[#This Row],[EXCELENTE]]</f>
        <v>&lt; 3,5%</v>
      </c>
      <c r="AG56" s="35"/>
      <c r="AH56" s="35"/>
      <c r="AI56" s="35"/>
      <c r="AJ56" s="34">
        <f>Tabla1[[#This Row],[Meta]]</f>
        <v>0.04</v>
      </c>
      <c r="AK56" s="35"/>
      <c r="AL56" s="35"/>
      <c r="AM56" s="36"/>
      <c r="AN56" s="35" t="str">
        <f>Tabla1[[#This Row],[EXCELENTE]]</f>
        <v>&lt; 3,5%</v>
      </c>
      <c r="AO56" s="35"/>
      <c r="AP56" s="35"/>
      <c r="AQ56" s="35"/>
      <c r="AR56" s="34">
        <f>Tabla1[[#This Row],[Meta]]</f>
        <v>0.04</v>
      </c>
      <c r="AS56" s="35">
        <f>(8+6+6)</f>
        <v>20</v>
      </c>
      <c r="AT56" s="35">
        <v>650</v>
      </c>
      <c r="AU56" s="48">
        <f t="shared" si="4"/>
        <v>3.0769230769230771E-2</v>
      </c>
      <c r="AV56" s="35" t="str">
        <f>Tabla1[[#This Row],[EXCELENTE]]</f>
        <v>&lt; 3,5%</v>
      </c>
      <c r="AW56" s="35" t="s">
        <v>28</v>
      </c>
      <c r="AX56" s="35" t="s">
        <v>665</v>
      </c>
      <c r="AY56" s="35"/>
    </row>
    <row r="57" spans="1:51" s="9" customFormat="1" ht="75" x14ac:dyDescent="0.25">
      <c r="A57" s="23">
        <v>51</v>
      </c>
      <c r="B57" s="24" t="s">
        <v>57</v>
      </c>
      <c r="C57" s="25" t="s">
        <v>650</v>
      </c>
      <c r="D57" s="25" t="s">
        <v>59</v>
      </c>
      <c r="E57" s="25" t="s">
        <v>651</v>
      </c>
      <c r="F57" s="26" t="s">
        <v>61</v>
      </c>
      <c r="G57" s="59" t="s">
        <v>666</v>
      </c>
      <c r="H57" s="59" t="s">
        <v>667</v>
      </c>
      <c r="I57" s="60" t="s">
        <v>64</v>
      </c>
      <c r="J57" s="59" t="s">
        <v>65</v>
      </c>
      <c r="K57" s="61">
        <v>0.04</v>
      </c>
      <c r="L57" s="59" t="s">
        <v>654</v>
      </c>
      <c r="M57" s="60" t="s">
        <v>655</v>
      </c>
      <c r="N57" s="59" t="s">
        <v>668</v>
      </c>
      <c r="O57" s="25" t="s">
        <v>69</v>
      </c>
      <c r="P57" s="59" t="s">
        <v>669</v>
      </c>
      <c r="Q57" s="60" t="s">
        <v>64</v>
      </c>
      <c r="R57" s="60" t="s">
        <v>64</v>
      </c>
      <c r="S57" s="39" t="s">
        <v>658</v>
      </c>
      <c r="T57" s="40" t="s">
        <v>659</v>
      </c>
      <c r="U57" s="41" t="s">
        <v>670</v>
      </c>
      <c r="V57" s="44" t="s">
        <v>671</v>
      </c>
      <c r="W57" s="60" t="s">
        <v>662</v>
      </c>
      <c r="X57" s="60" t="s">
        <v>663</v>
      </c>
      <c r="Y57" s="60" t="s">
        <v>663</v>
      </c>
      <c r="Z57" s="62" t="s">
        <v>664</v>
      </c>
      <c r="AA57" s="33">
        <f>Tabla1[[#This Row],[Meta]]</f>
        <v>0.04</v>
      </c>
      <c r="AB57" s="34">
        <f>Tabla1[[#This Row],[Meta]]</f>
        <v>0.04</v>
      </c>
      <c r="AC57" s="35"/>
      <c r="AD57" s="35"/>
      <c r="AE57" s="35"/>
      <c r="AF57" s="35" t="str">
        <f>Tabla1[[#This Row],[EXCELENTE]]</f>
        <v>&lt; 4%</v>
      </c>
      <c r="AG57" s="35"/>
      <c r="AH57" s="35"/>
      <c r="AI57" s="35"/>
      <c r="AJ57" s="34">
        <f>Tabla1[[#This Row],[Meta]]</f>
        <v>0.04</v>
      </c>
      <c r="AK57" s="35"/>
      <c r="AL57" s="35"/>
      <c r="AM57" s="36"/>
      <c r="AN57" s="35" t="str">
        <f>Tabla1[[#This Row],[EXCELENTE]]</f>
        <v>&lt; 4%</v>
      </c>
      <c r="AO57" s="35"/>
      <c r="AP57" s="35"/>
      <c r="AQ57" s="35"/>
      <c r="AR57" s="34">
        <f>Tabla1[[#This Row],[Meta]]</f>
        <v>0.04</v>
      </c>
      <c r="AS57" s="35">
        <f>SUM(150,196,84)*24</f>
        <v>10320</v>
      </c>
      <c r="AT57" s="35">
        <f>720*650</f>
        <v>468000</v>
      </c>
      <c r="AU57" s="48">
        <f t="shared" si="4"/>
        <v>2.205128205128205E-2</v>
      </c>
      <c r="AV57" s="35" t="str">
        <f>Tabla1[[#This Row],[EXCELENTE]]</f>
        <v>&lt; 4%</v>
      </c>
      <c r="AW57" s="35" t="s">
        <v>28</v>
      </c>
      <c r="AX57" s="35" t="s">
        <v>672</v>
      </c>
      <c r="AY57" s="35"/>
    </row>
    <row r="58" spans="1:51" s="9" customFormat="1" ht="75" x14ac:dyDescent="0.25">
      <c r="A58" s="23">
        <v>52</v>
      </c>
      <c r="B58" s="24" t="s">
        <v>57</v>
      </c>
      <c r="C58" s="25" t="s">
        <v>650</v>
      </c>
      <c r="D58" s="25" t="s">
        <v>59</v>
      </c>
      <c r="E58" s="25" t="s">
        <v>651</v>
      </c>
      <c r="F58" s="26" t="s">
        <v>61</v>
      </c>
      <c r="G58" s="24" t="s">
        <v>673</v>
      </c>
      <c r="H58" s="24" t="s">
        <v>674</v>
      </c>
      <c r="I58" s="25" t="s">
        <v>64</v>
      </c>
      <c r="J58" s="24" t="s">
        <v>65</v>
      </c>
      <c r="K58" s="28">
        <v>1</v>
      </c>
      <c r="L58" s="24" t="s">
        <v>675</v>
      </c>
      <c r="M58" s="25" t="s">
        <v>67</v>
      </c>
      <c r="N58" s="24" t="s">
        <v>676</v>
      </c>
      <c r="O58" s="25" t="s">
        <v>69</v>
      </c>
      <c r="P58" s="24" t="s">
        <v>677</v>
      </c>
      <c r="Q58" s="25" t="s">
        <v>64</v>
      </c>
      <c r="R58" s="25" t="s">
        <v>64</v>
      </c>
      <c r="S58" s="39" t="s">
        <v>121</v>
      </c>
      <c r="T58" s="40" t="s">
        <v>678</v>
      </c>
      <c r="U58" s="41" t="s">
        <v>679</v>
      </c>
      <c r="V58" s="44" t="s">
        <v>204</v>
      </c>
      <c r="W58" s="25" t="s">
        <v>680</v>
      </c>
      <c r="X58" s="25" t="s">
        <v>681</v>
      </c>
      <c r="Y58" s="25" t="s">
        <v>681</v>
      </c>
      <c r="Z58" s="63" t="s">
        <v>682</v>
      </c>
      <c r="AA58" s="33">
        <f>Tabla1[[#This Row],[Meta]]</f>
        <v>1</v>
      </c>
      <c r="AB58" s="34">
        <f>Tabla1[[#This Row],[Meta]]</f>
        <v>1</v>
      </c>
      <c r="AC58" s="35"/>
      <c r="AD58" s="35"/>
      <c r="AE58" s="35"/>
      <c r="AF58" s="35" t="str">
        <f>Tabla1[[#This Row],[EXCELENTE]]</f>
        <v>&gt;95%</v>
      </c>
      <c r="AG58" s="35"/>
      <c r="AH58" s="35"/>
      <c r="AI58" s="35"/>
      <c r="AJ58" s="34">
        <f>Tabla1[[#This Row],[Meta]]</f>
        <v>1</v>
      </c>
      <c r="AK58" s="35"/>
      <c r="AL58" s="35"/>
      <c r="AM58" s="36"/>
      <c r="AN58" s="35" t="str">
        <f>Tabla1[[#This Row],[EXCELENTE]]</f>
        <v>&gt;95%</v>
      </c>
      <c r="AO58" s="35"/>
      <c r="AP58" s="35"/>
      <c r="AQ58" s="35"/>
      <c r="AR58" s="34">
        <f>Tabla1[[#This Row],[Meta]]</f>
        <v>1</v>
      </c>
      <c r="AS58" s="35">
        <v>3</v>
      </c>
      <c r="AT58" s="35">
        <v>3</v>
      </c>
      <c r="AU58" s="48">
        <f t="shared" si="4"/>
        <v>1</v>
      </c>
      <c r="AV58" s="35" t="str">
        <f>Tabla1[[#This Row],[EXCELENTE]]</f>
        <v>&gt;95%</v>
      </c>
      <c r="AW58" s="35" t="s">
        <v>28</v>
      </c>
      <c r="AX58" s="35" t="s">
        <v>683</v>
      </c>
      <c r="AY58" s="35"/>
    </row>
    <row r="59" spans="1:51" s="9" customFormat="1" ht="75" x14ac:dyDescent="0.25">
      <c r="A59" s="23">
        <v>53</v>
      </c>
      <c r="B59" s="52" t="s">
        <v>230</v>
      </c>
      <c r="C59" s="25" t="s">
        <v>650</v>
      </c>
      <c r="D59" s="25" t="s">
        <v>59</v>
      </c>
      <c r="E59" s="25" t="s">
        <v>651</v>
      </c>
      <c r="F59" s="26" t="s">
        <v>61</v>
      </c>
      <c r="G59" s="24" t="s">
        <v>684</v>
      </c>
      <c r="H59" s="24" t="s">
        <v>674</v>
      </c>
      <c r="I59" s="25" t="s">
        <v>64</v>
      </c>
      <c r="J59" s="24" t="s">
        <v>65</v>
      </c>
      <c r="K59" s="28">
        <v>1</v>
      </c>
      <c r="L59" s="24" t="s">
        <v>675</v>
      </c>
      <c r="M59" s="25" t="s">
        <v>67</v>
      </c>
      <c r="N59" s="24" t="s">
        <v>685</v>
      </c>
      <c r="O59" s="25" t="s">
        <v>69</v>
      </c>
      <c r="P59" s="24" t="s">
        <v>677</v>
      </c>
      <c r="Q59" s="25" t="s">
        <v>64</v>
      </c>
      <c r="R59" s="25" t="s">
        <v>64</v>
      </c>
      <c r="S59" s="39" t="s">
        <v>686</v>
      </c>
      <c r="T59" s="40" t="s">
        <v>687</v>
      </c>
      <c r="U59" s="41" t="s">
        <v>688</v>
      </c>
      <c r="V59" s="44" t="s">
        <v>204</v>
      </c>
      <c r="W59" s="25" t="s">
        <v>680</v>
      </c>
      <c r="X59" s="25" t="s">
        <v>681</v>
      </c>
      <c r="Y59" s="25" t="s">
        <v>681</v>
      </c>
      <c r="Z59" s="63" t="s">
        <v>682</v>
      </c>
      <c r="AA59" s="33">
        <f>Tabla1[[#This Row],[Meta]]</f>
        <v>1</v>
      </c>
      <c r="AB59" s="34">
        <f>Tabla1[[#This Row],[Meta]]</f>
        <v>1</v>
      </c>
      <c r="AC59" s="35"/>
      <c r="AD59" s="35"/>
      <c r="AE59" s="35"/>
      <c r="AF59" s="35" t="str">
        <f>Tabla1[[#This Row],[EXCELENTE]]</f>
        <v>&gt;95%</v>
      </c>
      <c r="AG59" s="35"/>
      <c r="AH59" s="35"/>
      <c r="AI59" s="35"/>
      <c r="AJ59" s="34">
        <f>Tabla1[[#This Row],[Meta]]</f>
        <v>1</v>
      </c>
      <c r="AK59" s="35"/>
      <c r="AL59" s="35"/>
      <c r="AM59" s="36"/>
      <c r="AN59" s="35" t="str">
        <f>Tabla1[[#This Row],[EXCELENTE]]</f>
        <v>&gt;95%</v>
      </c>
      <c r="AO59" s="35"/>
      <c r="AP59" s="35"/>
      <c r="AQ59" s="35"/>
      <c r="AR59" s="34">
        <f>Tabla1[[#This Row],[Meta]]</f>
        <v>1</v>
      </c>
      <c r="AS59" s="35">
        <f>178+217</f>
        <v>395</v>
      </c>
      <c r="AT59" s="35">
        <f>178+240</f>
        <v>418</v>
      </c>
      <c r="AU59" s="48">
        <f t="shared" si="4"/>
        <v>0.94497607655502391</v>
      </c>
      <c r="AV59" s="35" t="str">
        <f>Tabla1[[#This Row],[EXCELENTE]]</f>
        <v>&gt;95%</v>
      </c>
      <c r="AW59" s="35" t="s">
        <v>27</v>
      </c>
      <c r="AX59" s="35" t="s">
        <v>689</v>
      </c>
      <c r="AY59" s="35"/>
    </row>
    <row r="60" spans="1:51" s="9" customFormat="1" ht="66" x14ac:dyDescent="0.25">
      <c r="A60" s="23">
        <v>54</v>
      </c>
      <c r="B60" s="24" t="s">
        <v>57</v>
      </c>
      <c r="C60" s="60" t="s">
        <v>650</v>
      </c>
      <c r="D60" s="25" t="s">
        <v>59</v>
      </c>
      <c r="E60" s="60" t="s">
        <v>651</v>
      </c>
      <c r="F60" s="64" t="s">
        <v>61</v>
      </c>
      <c r="G60" s="24" t="s">
        <v>690</v>
      </c>
      <c r="H60" s="24" t="s">
        <v>691</v>
      </c>
      <c r="I60" s="25" t="s">
        <v>64</v>
      </c>
      <c r="J60" s="24" t="s">
        <v>65</v>
      </c>
      <c r="K60" s="28">
        <v>0.8</v>
      </c>
      <c r="L60" s="24" t="s">
        <v>692</v>
      </c>
      <c r="M60" s="25" t="s">
        <v>655</v>
      </c>
      <c r="N60" s="24" t="s">
        <v>693</v>
      </c>
      <c r="O60" s="25" t="s">
        <v>69</v>
      </c>
      <c r="P60" s="24" t="s">
        <v>694</v>
      </c>
      <c r="Q60" s="25" t="s">
        <v>64</v>
      </c>
      <c r="R60" s="25" t="s">
        <v>64</v>
      </c>
      <c r="S60" s="39" t="s">
        <v>695</v>
      </c>
      <c r="T60" s="40" t="s">
        <v>696</v>
      </c>
      <c r="U60" s="41" t="s">
        <v>697</v>
      </c>
      <c r="V60" s="44" t="s">
        <v>204</v>
      </c>
      <c r="W60" s="25" t="s">
        <v>698</v>
      </c>
      <c r="X60" s="25" t="s">
        <v>699</v>
      </c>
      <c r="Y60" s="25" t="s">
        <v>699</v>
      </c>
      <c r="Z60" s="63" t="s">
        <v>664</v>
      </c>
      <c r="AA60" s="33">
        <f>Tabla1[[#This Row],[Meta]]</f>
        <v>0.8</v>
      </c>
      <c r="AB60" s="34">
        <f>Tabla1[[#This Row],[Meta]]</f>
        <v>0.8</v>
      </c>
      <c r="AC60" s="35"/>
      <c r="AD60" s="35"/>
      <c r="AE60" s="35"/>
      <c r="AF60" s="35" t="str">
        <f>Tabla1[[#This Row],[EXCELENTE]]</f>
        <v>&gt;95%</v>
      </c>
      <c r="AG60" s="35"/>
      <c r="AH60" s="35"/>
      <c r="AI60" s="35"/>
      <c r="AJ60" s="34">
        <f>Tabla1[[#This Row],[Meta]]</f>
        <v>0.8</v>
      </c>
      <c r="AK60" s="35"/>
      <c r="AL60" s="35"/>
      <c r="AM60" s="36"/>
      <c r="AN60" s="35" t="str">
        <f>Tabla1[[#This Row],[EXCELENTE]]</f>
        <v>&gt;95%</v>
      </c>
      <c r="AO60" s="35"/>
      <c r="AP60" s="35"/>
      <c r="AQ60" s="35"/>
      <c r="AR60" s="34">
        <f>Tabla1[[#This Row],[Meta]]</f>
        <v>0.8</v>
      </c>
      <c r="AS60" s="35">
        <v>0</v>
      </c>
      <c r="AT60" s="35">
        <v>0</v>
      </c>
      <c r="AU60" s="48">
        <v>1</v>
      </c>
      <c r="AV60" s="35" t="str">
        <f>Tabla1[[#This Row],[EXCELENTE]]</f>
        <v>&gt;95%</v>
      </c>
      <c r="AW60" s="35" t="s">
        <v>28</v>
      </c>
      <c r="AX60" s="35" t="s">
        <v>700</v>
      </c>
      <c r="AY60" s="35"/>
    </row>
    <row r="61" spans="1:51" s="9" customFormat="1" ht="66" x14ac:dyDescent="0.25">
      <c r="A61" s="23">
        <v>55</v>
      </c>
      <c r="B61" s="24" t="s">
        <v>57</v>
      </c>
      <c r="C61" s="25" t="s">
        <v>650</v>
      </c>
      <c r="D61" s="25" t="s">
        <v>59</v>
      </c>
      <c r="E61" s="25" t="s">
        <v>651</v>
      </c>
      <c r="F61" s="26" t="s">
        <v>61</v>
      </c>
      <c r="G61" s="24" t="s">
        <v>701</v>
      </c>
      <c r="H61" s="24" t="s">
        <v>702</v>
      </c>
      <c r="I61" s="25" t="s">
        <v>64</v>
      </c>
      <c r="J61" s="24" t="s">
        <v>65</v>
      </c>
      <c r="K61" s="28">
        <v>0.8</v>
      </c>
      <c r="L61" s="24" t="s">
        <v>692</v>
      </c>
      <c r="M61" s="25" t="s">
        <v>67</v>
      </c>
      <c r="N61" s="24" t="s">
        <v>703</v>
      </c>
      <c r="O61" s="25" t="s">
        <v>69</v>
      </c>
      <c r="P61" s="24" t="s">
        <v>704</v>
      </c>
      <c r="Q61" s="25" t="s">
        <v>64</v>
      </c>
      <c r="R61" s="25" t="s">
        <v>64</v>
      </c>
      <c r="S61" s="39" t="s">
        <v>695</v>
      </c>
      <c r="T61" s="40" t="s">
        <v>696</v>
      </c>
      <c r="U61" s="41" t="s">
        <v>705</v>
      </c>
      <c r="V61" s="44" t="s">
        <v>204</v>
      </c>
      <c r="W61" s="25" t="s">
        <v>698</v>
      </c>
      <c r="X61" s="25" t="s">
        <v>699</v>
      </c>
      <c r="Y61" s="25" t="s">
        <v>699</v>
      </c>
      <c r="Z61" s="63" t="s">
        <v>664</v>
      </c>
      <c r="AA61" s="33">
        <f>Tabla1[[#This Row],[Meta]]</f>
        <v>0.8</v>
      </c>
      <c r="AB61" s="90">
        <f>Tabla1[[#This Row],[Meta]]</f>
        <v>0.8</v>
      </c>
      <c r="AC61" s="91"/>
      <c r="AD61" s="91"/>
      <c r="AE61" s="91" t="str">
        <f>IFERROR([1]!Tabla1[[#This Row],[Valor numerador]]/[1]!Tabla1[[#This Row],[Valor denominador]], " ")</f>
        <v xml:space="preserve"> </v>
      </c>
      <c r="AF61" s="91" t="str">
        <f>Tabla1[[#This Row],[EXCELENTE]]</f>
        <v>&gt;95%</v>
      </c>
      <c r="AG61" s="91"/>
      <c r="AH61" s="91"/>
      <c r="AI61" s="91"/>
      <c r="AJ61" s="90">
        <f>Tabla1[[#This Row],[Meta]]</f>
        <v>0.8</v>
      </c>
      <c r="AK61" s="91"/>
      <c r="AL61" s="91"/>
      <c r="AM61" s="92" t="str">
        <f>IFERROR([1]!Tabla1[[#This Row],[Valor numerador3]]/[1]!Tabla1[[#This Row],[Valor denominador4]], " ")</f>
        <v xml:space="preserve"> </v>
      </c>
      <c r="AN61" s="91" t="str">
        <f>Tabla1[[#This Row],[EXCELENTE]]</f>
        <v>&gt;95%</v>
      </c>
      <c r="AO61" s="91"/>
      <c r="AP61" s="91"/>
      <c r="AQ61" s="91"/>
      <c r="AR61" s="90">
        <f>Tabla1[[#This Row],[Meta]]</f>
        <v>0.8</v>
      </c>
      <c r="AS61" s="91">
        <v>32</v>
      </c>
      <c r="AT61" s="91">
        <v>52</v>
      </c>
      <c r="AU61" s="93">
        <f>AS61/AT61</f>
        <v>0.61538461538461542</v>
      </c>
      <c r="AV61" s="91" t="str">
        <f>Tabla1[[#This Row],[EXCELENTE]]</f>
        <v>&gt;95%</v>
      </c>
      <c r="AW61" s="91" t="s">
        <v>25</v>
      </c>
      <c r="AX61" s="91" t="s">
        <v>706</v>
      </c>
      <c r="AY61" s="91" t="s">
        <v>707</v>
      </c>
    </row>
    <row r="62" spans="1:51" ht="27" customHeight="1" x14ac:dyDescent="0.25"/>
  </sheetData>
  <protectedRanges>
    <protectedRange sqref="AK49" name="CUARTO TRIMESTRE_6_8_1_1"/>
    <protectedRange password="DE36" sqref="AP49" name="Rango7_1_11_1_2"/>
    <protectedRange sqref="AP49" name="CUARTO TRIMESTRE_6_5_1_2"/>
    <protectedRange password="DE36" sqref="AU49:AU50" name="Rango7_1_12_1_2"/>
    <protectedRange password="DE36" sqref="AS49:AT49" name="Rango7_1_14_1_2"/>
    <protectedRange sqref="AS49" name="CUARTO TRIMESTRE_6_8_1_2"/>
    <protectedRange password="DE36" sqref="AX49" name="Rango7_1_11_1_3"/>
    <protectedRange sqref="AX49" name="CUARTO TRIMESTRE_6_5_1_3"/>
  </protectedRanges>
  <autoFilter ref="AB6:AY62" xr:uid="{47B7CC1C-FDFE-4E4E-B0E4-02C063EB87AD}"/>
  <mergeCells count="7">
    <mergeCell ref="AR4:AY4"/>
    <mergeCell ref="B3:AA3"/>
    <mergeCell ref="B4:R4"/>
    <mergeCell ref="S4:V4"/>
    <mergeCell ref="W4:Z4"/>
    <mergeCell ref="AB4:AI4"/>
    <mergeCell ref="AJ4:AQ4"/>
  </mergeCells>
  <pageMargins left="0.70866141732283472" right="0.70866141732283472" top="0.74803149606299213" bottom="0.74803149606299213" header="0.31496062992125984" footer="0.31496062992125984"/>
  <pageSetup scale="6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TABLERO INDICADORES 2020 UAECOB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NAYIBER NEIRA RUBIANO</dc:creator>
  <cp:lastModifiedBy>NAYIBER NEIRA RUBIANO</cp:lastModifiedBy>
  <dcterms:created xsi:type="dcterms:W3CDTF">2020-05-29T16:49:48Z</dcterms:created>
  <dcterms:modified xsi:type="dcterms:W3CDTF">2021-01-21T15:54:14Z</dcterms:modified>
</cp:coreProperties>
</file>