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omberosbog-my.sharepoint.com/personal/mzabala_bomberosbogota_gov_co/Documents/Documentos/2026/ALINEACION PEI-PAI/"/>
    </mc:Choice>
  </mc:AlternateContent>
  <xr:revisionPtr revIDLastSave="16" documentId="8_{DE7AFFF9-84FB-4E52-A118-A170282E92BC}" xr6:coauthVersionLast="47" xr6:coauthVersionMax="47" xr10:uidLastSave="{FFDFB006-3B22-4BFD-98AF-9F3337BDA44C}"/>
  <workbookProtection workbookAlgorithmName="SHA-512" workbookHashValue="QJkvZHbvZfhv0Y1L9zYPsJW5XyhEAdIRldzfCMz5QkjYZxiJopiPBEpwq37AcV7gLMXLdIMC7fmVer5I2DRGkA==" workbookSaltValue="YoJyYkfXNUtkK+8O3ONzaw==" workbookSpinCount="100000" lockStructure="1"/>
  <bookViews>
    <workbookView xWindow="-120" yWindow="-120" windowWidth="20730" windowHeight="11040" activeTab="1" xr2:uid="{CBB6B6C9-08F0-4F78-B740-D611F429061B}"/>
  </bookViews>
  <sheets>
    <sheet name="ALINEACIÓN ESTRATÉGICA" sheetId="1" r:id="rId1"/>
    <sheet name="PLAN DE ACCIÓN 2026" sheetId="2" r:id="rId2"/>
    <sheet name="PRIMER SEGUIMIENTO PAI 2026" sheetId="4" state="hidden" r:id="rId3"/>
    <sheet name="LISTAS DESPLEGABLES" sheetId="3" state="hidden" r:id="rId4"/>
  </sheets>
  <definedNames>
    <definedName name="_xlnm._FilterDatabase" localSheetId="0" hidden="1">'ALINEACIÓN ESTRATÉGICA'!$A$9:$W$102</definedName>
    <definedName name="_xlnm._FilterDatabase" localSheetId="1" hidden="1">'PLAN DE ACCIÓN 2026'!$A$9:$P$83</definedName>
    <definedName name="_xlnm._FilterDatabase" localSheetId="2" hidden="1">'PRIMER SEGUIMIENTO PAI 2026'!$A$2:$O$73</definedName>
    <definedName name="META1">'LISTAS DESPLEGABLES'!$H$3</definedName>
    <definedName name="META2">'LISTAS DESPLEGABLES'!$H$4:$H$5</definedName>
    <definedName name="PROYEC8126">'LISTAS DESPLEGABLES'!$K$3:$K$13</definedName>
    <definedName name="PROYEC8173">'LISTAS DESPLEGABLES'!$K$14:$K$24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4" i="4"/>
  <c r="H3" i="4"/>
  <c r="H82" i="2"/>
  <c r="J75" i="4"/>
  <c r="H83" i="2" s="1"/>
  <c r="K75" i="4"/>
  <c r="K82" i="2"/>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10"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12" i="1"/>
  <c r="S11" i="1"/>
  <c r="S10" i="1"/>
  <c r="G31" i="1"/>
  <c r="E31" i="1"/>
  <c r="D31" i="1"/>
  <c r="C31" i="1"/>
  <c r="G30" i="1"/>
  <c r="E30" i="1"/>
  <c r="D30" i="1"/>
  <c r="C30" i="1"/>
  <c r="G29" i="1"/>
  <c r="E29" i="1"/>
  <c r="D29" i="1"/>
  <c r="C29" i="1"/>
  <c r="G28" i="1"/>
  <c r="E28" i="1"/>
  <c r="D28" i="1"/>
  <c r="C28" i="1"/>
  <c r="G27" i="1"/>
  <c r="E27" i="1"/>
  <c r="D27" i="1"/>
  <c r="C27" i="1"/>
  <c r="G26" i="1"/>
  <c r="E26" i="1"/>
  <c r="D26" i="1"/>
  <c r="C26" i="1"/>
  <c r="G25" i="1"/>
  <c r="E25" i="1"/>
  <c r="D25" i="1"/>
  <c r="C25" i="1"/>
  <c r="G24" i="1"/>
  <c r="E24" i="1"/>
  <c r="D24" i="1"/>
  <c r="C24" i="1"/>
  <c r="G23" i="1"/>
  <c r="E23" i="1"/>
  <c r="D23" i="1"/>
  <c r="C23" i="1"/>
  <c r="G22" i="1"/>
  <c r="E22" i="1"/>
  <c r="D22" i="1"/>
  <c r="C22" i="1"/>
  <c r="G21" i="1"/>
  <c r="E21" i="1"/>
  <c r="D21" i="1"/>
  <c r="C21" i="1"/>
  <c r="G20" i="1"/>
  <c r="E20" i="1"/>
  <c r="D20" i="1"/>
  <c r="C20" i="1"/>
  <c r="G19" i="1"/>
  <c r="E19" i="1"/>
  <c r="D19" i="1"/>
  <c r="C19" i="1"/>
  <c r="G18" i="1"/>
  <c r="E18" i="1"/>
  <c r="D18" i="1"/>
  <c r="C18" i="1"/>
  <c r="G17" i="1"/>
  <c r="E17" i="1"/>
  <c r="D17" i="1"/>
  <c r="C17" i="1"/>
  <c r="G12" i="1"/>
  <c r="G13" i="1"/>
  <c r="G14" i="1"/>
  <c r="G15" i="1"/>
  <c r="G16"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11" i="1"/>
  <c r="G10" i="1"/>
  <c r="E12" i="1"/>
  <c r="E13" i="1"/>
  <c r="E14" i="1"/>
  <c r="E15" i="1"/>
  <c r="E16"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D12" i="1"/>
  <c r="D13" i="1"/>
  <c r="D14" i="1"/>
  <c r="D15" i="1"/>
  <c r="D16"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C12" i="1"/>
  <c r="C13" i="1"/>
  <c r="C14" i="1"/>
  <c r="C15" i="1"/>
  <c r="C16"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A33" i="2"/>
  <c r="C33" i="2" s="1"/>
  <c r="A35" i="2"/>
  <c r="C35" i="2" s="1"/>
  <c r="A37" i="2"/>
  <c r="C37" i="2" s="1"/>
  <c r="L74" i="2"/>
  <c r="L75" i="2"/>
  <c r="U75" i="1" s="1"/>
  <c r="L76" i="2"/>
  <c r="U76" i="1" s="1"/>
  <c r="L77" i="2"/>
  <c r="U77" i="1" s="1"/>
  <c r="L78" i="2"/>
  <c r="U78" i="1" s="1"/>
  <c r="L79" i="2"/>
  <c r="U79" i="1" s="1"/>
  <c r="L80" i="2"/>
  <c r="U80" i="1" s="1"/>
  <c r="A77" i="2"/>
  <c r="C77" i="2" s="1"/>
  <c r="A78" i="2"/>
  <c r="C78" i="2" s="1"/>
  <c r="A79" i="2"/>
  <c r="C79" i="2" s="1"/>
  <c r="A80" i="2"/>
  <c r="C80"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I40" i="2"/>
  <c r="J40" i="2" s="1"/>
  <c r="I39" i="2"/>
  <c r="C10" i="1"/>
  <c r="D10" i="1"/>
  <c r="E11" i="1"/>
  <c r="E10" i="1"/>
  <c r="D11" i="1"/>
  <c r="C11" i="1"/>
  <c r="A44" i="2"/>
  <c r="C44" i="2" s="1"/>
  <c r="A43" i="2"/>
  <c r="C43" i="2" s="1"/>
  <c r="A42" i="2"/>
  <c r="C42" i="2" s="1"/>
  <c r="A41" i="2"/>
  <c r="C41" i="2" s="1"/>
  <c r="A40" i="2"/>
  <c r="C40" i="2" s="1"/>
  <c r="A39" i="2"/>
  <c r="C39" i="2" s="1"/>
  <c r="A38" i="2"/>
  <c r="C38" i="2" s="1"/>
  <c r="A34" i="2"/>
  <c r="C34" i="2" s="1"/>
  <c r="A36" i="2"/>
  <c r="C36" i="2" s="1"/>
  <c r="A32" i="2"/>
  <c r="C32" i="2" s="1"/>
  <c r="A31" i="2"/>
  <c r="C31" i="2" s="1"/>
  <c r="A30" i="2"/>
  <c r="C30" i="2" s="1"/>
  <c r="A29" i="2"/>
  <c r="C29" i="2" s="1"/>
  <c r="A28" i="2"/>
  <c r="C28" i="2" s="1"/>
  <c r="A27" i="2"/>
  <c r="C27" i="2" s="1"/>
  <c r="A26" i="2"/>
  <c r="C26" i="2" s="1"/>
  <c r="A25" i="2"/>
  <c r="C25" i="2" s="1"/>
  <c r="A24" i="2"/>
  <c r="C24" i="2" s="1"/>
  <c r="A23" i="2"/>
  <c r="C23" i="2" s="1"/>
  <c r="A22" i="2"/>
  <c r="C22" i="2" s="1"/>
  <c r="A21" i="2"/>
  <c r="C21" i="2" s="1"/>
  <c r="A20" i="2"/>
  <c r="C20" i="2" s="1"/>
  <c r="A19" i="2"/>
  <c r="C19" i="2" s="1"/>
  <c r="A18" i="2"/>
  <c r="C18" i="2" s="1"/>
  <c r="A17" i="2"/>
  <c r="C17" i="2" s="1"/>
  <c r="A16" i="2"/>
  <c r="C16" i="2" s="1"/>
  <c r="A15" i="2"/>
  <c r="C15" i="2" s="1"/>
  <c r="A14" i="2"/>
  <c r="C14" i="2" s="1"/>
  <c r="A13" i="2"/>
  <c r="C13" i="2" s="1"/>
  <c r="A12" i="2"/>
  <c r="C12" i="2" s="1"/>
  <c r="A11" i="2"/>
  <c r="C11" i="2" s="1"/>
  <c r="A10" i="2"/>
  <c r="C10" i="2" s="1"/>
  <c r="H75" i="4" l="1"/>
  <c r="U74" i="1"/>
  <c r="L82" i="2"/>
  <c r="J39" i="2"/>
  <c r="J82" i="2" s="1"/>
  <c r="I8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tc={04D9C82F-7E60-4F2D-9C93-F0647604C174}</author>
    <author>tc={DAED0038-8672-42B4-B7DA-0DA28C35C38A}</author>
  </authors>
  <commentList>
    <comment ref="N35" authorId="0" shapeId="0" xr:uid="{04D9C82F-7E60-4F2D-9C93-F0647604C1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tener en cuenta la ponderación de las actividades establecidas en el cronograma por trimestre. </t>
      </text>
    </comment>
    <comment ref="N36" authorId="1" shapeId="0" xr:uid="{DAED0038-8672-42B4-B7DA-0DA28C35C3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le indica a la dependencia sobre los soportes de cumplimiento que deben venir con la información de lo programado para poder cruzar con lo realizado. Adicionalmente en la matriz se debe poner el código de la inspección.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tc={A72DDFBB-E114-4F7A-AD83-7AC9B914CAB2}</author>
    <author>tc={778F5FB3-CAA5-4130-8A5D-2747815FB8EE}</author>
    <author>tc={E27AD881-1784-430D-ACB4-ED6BC9D3A7AA}</author>
    <author>tc={33B21647-F850-4FA1-8631-5974BFA496F5}</author>
    <author>tc={FB1F38DC-4EC4-4327-B106-40330A963A92}</author>
    <author>tc={EC25529D-FC00-4A8D-B43E-E6C45E8914E3}</author>
  </authors>
  <commentList>
    <comment ref="G28" authorId="0" shapeId="0" xr:uid="{A72DDFBB-E114-4F7A-AD83-7AC9B914CAB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tener en cuenta la ponderación de las actividades establecidas en el cronograma por trimestre. </t>
      </text>
    </comment>
    <comment ref="G29" authorId="1" shapeId="0" xr:uid="{778F5FB3-CAA5-4130-8A5D-2747815FB8E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le indica a la dependencia sobre los soportes de cumplimiento que deben venir con la información de lo programado para poder cruzar con lo realizado. Adicionalmente en la matriz se debe poner el código de la inspección. </t>
      </text>
    </comment>
    <comment ref="J33" authorId="2" shapeId="0" xr:uid="{E27AD881-1784-430D-ACB4-ED6BC9D3A7AA}">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en esta Meta se esta reportando Puente Aranda y no LaCabaña, no se presenta avance. El avance corresponde a solo a Ferias. por ende el porcentaje seria del 35%. Se debe solicitar ajuste para el siguiente reporte.</t>
      </text>
    </comment>
    <comment ref="K33" authorId="3" shapeId="0" xr:uid="{33B21647-F850-4FA1-8631-5974BFA496F5}">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en esta Meta se esta reportando Puente Aranda y no LaCabaña, no se presenta avance. El avance corresponde a solo a Ferias. por ende el porcentaje seria del 35%. Se debe solicitar ajuste para el siguiente reporte.</t>
      </text>
    </comment>
    <comment ref="J34" authorId="4" shapeId="0" xr:uid="{FB1F38DC-4EC4-4327-B106-40330A963A92}">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los contratos se encuentran en estructuración, para este trimestre no se alcanza el total del porcentaje de cumplimiento.</t>
      </text>
    </comment>
    <comment ref="K34" authorId="5" shapeId="0" xr:uid="{EC25529D-FC00-4A8D-B43E-E6C45E8914E3}">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los contratos se encuentran en estructuración, para este trimestre no se alcanza el total del porcentaje de cumplimiento.</t>
      </text>
    </comment>
  </commentList>
</comments>
</file>

<file path=xl/sharedStrings.xml><?xml version="1.0" encoding="utf-8"?>
<sst xmlns="http://schemas.openxmlformats.org/spreadsheetml/2006/main" count="2335" uniqueCount="616">
  <si>
    <t xml:space="preserve">Nombre del proceso </t>
  </si>
  <si>
    <t>GESTIÓN ESTRATÉGICA</t>
  </si>
  <si>
    <t>CÓDIGO</t>
  </si>
  <si>
    <t>GE-FT02</t>
  </si>
  <si>
    <t>VERSIÓN</t>
  </si>
  <si>
    <t xml:space="preserve">Nombre del Formato </t>
  </si>
  <si>
    <t>PLANIFICIACIÓN Y ALINEACIÓN ESTRATÉGICA</t>
  </si>
  <si>
    <t>FECHA</t>
  </si>
  <si>
    <t>Página</t>
  </si>
  <si>
    <t>1 de 2</t>
  </si>
  <si>
    <t xml:space="preserve">Fecha de Aprobación: </t>
  </si>
  <si>
    <t xml:space="preserve">Versión de contenido: </t>
  </si>
  <si>
    <t>ODS</t>
  </si>
  <si>
    <t>PLAN DISTRITAL DE DESARROLLO</t>
  </si>
  <si>
    <t>PLAN ESTRATÉGICO INSTITUCIONAL</t>
  </si>
  <si>
    <t>PLAN DE ACCIÓN INSTITUCIONAL</t>
  </si>
  <si>
    <t>OBJETIVO DE DESARROLLO SOSTENIBLE</t>
  </si>
  <si>
    <t>ESTRATEGIA</t>
  </si>
  <si>
    <t>PROGRAMA</t>
  </si>
  <si>
    <t>METAS PDD</t>
  </si>
  <si>
    <t xml:space="preserve">INDICADOR META </t>
  </si>
  <si>
    <t>PROYECTO DE INVERSIÓN 2024-2027</t>
  </si>
  <si>
    <t>META PROYECTOS DE INVERSIÓN-PDD</t>
  </si>
  <si>
    <t xml:space="preserve">POLÍTICAS PÚBLICAS </t>
  </si>
  <si>
    <t xml:space="preserve">OBJETIVOS INSTITUCIONALES </t>
  </si>
  <si>
    <t>EJES ESTRUCTURALES -3P</t>
  </si>
  <si>
    <t>OBJETIVOS ESTRATÉGICOS</t>
  </si>
  <si>
    <t>INDICADOR OBJETIVOS ESTRATÉGICOS</t>
  </si>
  <si>
    <t>META 2025</t>
  </si>
  <si>
    <t>META 2026</t>
  </si>
  <si>
    <t>META 2027</t>
  </si>
  <si>
    <t>DEPENDENCIA RESPONSABLE</t>
  </si>
  <si>
    <t xml:space="preserve">POLÍTICAS MIPG </t>
  </si>
  <si>
    <t>ACTIVIDAD</t>
  </si>
  <si>
    <t xml:space="preserve">PRODUCTO </t>
  </si>
  <si>
    <t>RESPONSABLES 
(dependencia encargada de la actividad)</t>
  </si>
  <si>
    <t>PROCESO 
(que pertenece la dependencia)</t>
  </si>
  <si>
    <t>ODS 13- Adoptar medidas urgentes para combatir el cambio climático y sus efectos</t>
  </si>
  <si>
    <t>4. Bogotá ordena su territorio y avanza en su acción climática, justicia ambiental e integración regional</t>
  </si>
  <si>
    <t>Programa implementado para la respuesta en la atención a emergencias del Cuerpo Oficial de Bomberos de Bogotá, apalancado en redes de conocimiento y prevención del riesgo</t>
  </si>
  <si>
    <t>8173 3-Desarrollar un programa de renovación de vehículos de la Unidad Administrativa Cuerpo Oficial de Bomberos de Bogotá.</t>
  </si>
  <si>
    <t>N/A</t>
  </si>
  <si>
    <t>Objetivo institucional II. Garantizar el desarrollo integral del talento humano a través de la gestión del conocimiento, la innovación, su bienestar y seguridad.</t>
  </si>
  <si>
    <t>2-Potenciar</t>
  </si>
  <si>
    <t xml:space="preserve">2.1  Modernizar la gestión y el desempeño institucional a través de   la articulación efectiva de los procesos, con innovación pública, transparencia y seguridad de la información para garantizar el equipamiento tecnológico y de infraestructura requerido por la misionalidad.  </t>
  </si>
  <si>
    <t>Índice de modernización=Número de procesos modernizados/Número total de procesos evaluados x100</t>
  </si>
  <si>
    <t xml:space="preserve">Dirección- Tecnologías de la Información </t>
  </si>
  <si>
    <t>7. Fortalecimiento organizacional y simplificación de procesos</t>
  </si>
  <si>
    <t>Subdirección Operativa</t>
  </si>
  <si>
    <t>Manejo</t>
  </si>
  <si>
    <t>5. Bogotá confía en su gobierno</t>
  </si>
  <si>
    <t>Objetivo institucional I. Robustecer la capacidad técnica en la gestión integral del riesgo de incendios, el manejo de incidentes con materiales peligrosos y búsqueda y rescate, para ser efectivos en la prestación del servicio.</t>
  </si>
  <si>
    <t>1-Proteger</t>
  </si>
  <si>
    <t>1.1 Desarrollar acciones innovadoras de caracterización de escenarios de riesgo, monitoreo e investigación de incidente  misionales</t>
  </si>
  <si>
    <t>Índice de Innovación= Número total de acciones planificadas/Número de acciones innovadoras implementadas  ×100</t>
  </si>
  <si>
    <t>Subdirección de Gestión del Riesgo</t>
  </si>
  <si>
    <t>18. Seguimiento y evaluación del desempeño institucional</t>
  </si>
  <si>
    <t>8173 2-Desarrollar un programa de renovación de equipos, herramientas, accesorios y elementos de protección personal en la UAECOB.</t>
  </si>
  <si>
    <t>1.3 Fortalecer las capacidades para el manejo de emergencias</t>
  </si>
  <si>
    <t xml:space="preserve">Índice de capacidades=Número de capacitaciones y simulacros realizados/Número de capacitaciones y simulacros planificados x100
​
 </t>
  </si>
  <si>
    <t>8173 6-Implementar un sistema de monitoreo y seguimiento a incidentes y emergencias para Bogotá, incluyendo cerros orientales</t>
  </si>
  <si>
    <t>POLÍTICA PÚBLICA DISTRITAL DE SEGURIDAD, CONVIVENCIA Y JUSTICIA Y CONSTRUCCIÓN DE PAZ Y RECONCILIACIÓN: 5.1.5. Monitoreo implementado para el seguimiento a los riesgos y emergencias asociadas a  la misionalidad de la entidad y que puedan afectar la gobernabilidad</t>
  </si>
  <si>
    <t>1. Planeación Institucional</t>
  </si>
  <si>
    <t>1.2 Fortalecer las capacidades de la ciudad para la reducción del riesgo de incendios</t>
  </si>
  <si>
    <t xml:space="preserve">Índice de Capacidades=Número de capacitaciones y recursos implementados/Número total de capacitaciones y recursos planificados x100
​
 </t>
  </si>
  <si>
    <t>Subdirección Operativa- Grupos Especializados-USAR</t>
  </si>
  <si>
    <t>8173 9-Implementar el 100% del programa de capacitación, formación y entrenamiento al personal uniformado de la Unidad Administrativa Cuerpo Oficial de Bomberos de Bogotá.</t>
  </si>
  <si>
    <t>4. Talento humano</t>
  </si>
  <si>
    <t>Objetivo Institucional III: Promover el relacionamiento con la ciudadanía y los grupos de interés y la articulación interinstitucional, basándose en la transparencia, la participación y el servicio con estándares de calidad, para generar valor público en el servicio de bomberos.</t>
  </si>
  <si>
    <t>3-Participar</t>
  </si>
  <si>
    <t>3.2 Fortalecer la capacidad institucional para la generación, procesamiento, reporte, difusión y uso de información estadística de calidad, mediante la consolidación de estrategias articuladas garantizando la toma de decisiones basadas en datos confiables y promoviendo el mejoramiento continuo de las operaciones estadísticas y el aprovechamiento de registros administrativos.</t>
  </si>
  <si>
    <t>Índice de información estadística=Número de actividades ejecutadas para la generación, procesamiento, reporte, difusión y uso de la información estadística/Número total de actividades programadas para la generación, procesamiento, reporte, difusión y uso de la información estadisticax100</t>
  </si>
  <si>
    <t>Subdirección Operativa- Grupos Especializados-BRAE</t>
  </si>
  <si>
    <t>Subdirección Operativa- Grupos Especializados-MATPEL</t>
  </si>
  <si>
    <t>Subdirección Operativa- Grupos Especializados-FORESTALES</t>
  </si>
  <si>
    <t>Subdirección Operativa- Grupos Especializados-UARBO</t>
  </si>
  <si>
    <t>Subdirección Operativa- Grupos Especializados-SART</t>
  </si>
  <si>
    <t>Subdirección Operativa- Grupos Especializados-ETR</t>
  </si>
  <si>
    <t>Subdirección Operativa- Grupos Especializados-CCC</t>
  </si>
  <si>
    <t>Subdirección Operativa- Grupos Especializados-GOVE</t>
  </si>
  <si>
    <t>8173 5-Realizar 3 Estrategias de Investigación, desarrollo e innovación en gestión del riesgo</t>
  </si>
  <si>
    <t>POLÍTICA PÚBLICA DISTRITAL DE SEGURIDAD, CONVIVENCIA Y JUSTICIA Y CONSTRUCCIÓN DE PAZ Y RECONCILIACIÓN:  5.1.1. Realizar investigaciones sobre el origen y causas de incendios y explosiones para la caracterización y análisis de escenarios de riesgos misionales</t>
  </si>
  <si>
    <t>Conocimiento</t>
  </si>
  <si>
    <t>POLÍTICA PÚBLICA DISTRITAL DE SEGURIDAD, CONVIVENCIA Y JUSTICIA Y CONSTRUCCIÓN DE PAZ Y RECONCILIACIÓN: 5.1.2. Documentos formulados y socializados que definen escenarios de riesgo  por incendio estructural</t>
  </si>
  <si>
    <t>8173 1-Implementación 6 estrategias de reducción del riesgo de incendios,  incidentes con materiales peligrosos y rescate en todas sus modalidades en la ciudad de Bogotá</t>
  </si>
  <si>
    <t>Política de Salud Ambiental: Acciones para la prevención y mitigación del riesgo de incidentes forestales (connatos, quemas e incendios)</t>
  </si>
  <si>
    <t>POLÍTICA PÚBLICA DISTRITAL DE SEGURIDAD, CONVIVENCIA Y JUSTICIA Y CONSTRUCCIÓN DE PAZ Y RECONCILIACIÓN: 5.1.3. Plan educativo ejecutado para la prevención de los riesgos, particularmente de incendios estructurales</t>
  </si>
  <si>
    <t xml:space="preserve">Reducción </t>
  </si>
  <si>
    <t>POLÍTICA PÚBLICA DISTRITAL DE SEGURIDAD, CONVIVENCIA Y JUSTICIA Y CONSTRUCCIÓN DE PAZ Y RECONCILIACIÓN: 5.1.6. Plan ejecutado para las inspecciones técnicas en seguridad humana y protección contra incendios</t>
  </si>
  <si>
    <t>9. Participación ciudadana en la gestión pública</t>
  </si>
  <si>
    <t>ODS 16-Promover sociedades justas, pacificas e inclusivas</t>
  </si>
  <si>
    <t>Porcentaje de avance en la implementación de un plan para el fortalecimiento de las capacidades institucionales de la UAECOB.</t>
  </si>
  <si>
    <t>8126 9-Fortalecer el 100% de la gestión administrativa de las áreas de apoyo al cumplimiento de la misionalidad de la UAECOB</t>
  </si>
  <si>
    <t xml:space="preserve">POLÍTICA PÚBLICA DISTRITAL DE SEGURIDAD, CONVIVENCIA Y JUSTICIA Y CONSTRUCCIÓN DE PAZ Y RECONCILIACIÓN: 5.1.7. “Percepción de la ciudadanía en términos de confianza, oportunidad, corresponsabilidad y prestación del servicio” - Percepción ciudadana de la prestación del servicio por parte del  UAE - Cuerpo Oficial de Bomberos </t>
  </si>
  <si>
    <t>8. Servicio al ciudadano</t>
  </si>
  <si>
    <t>Subdirección de Gestión Corporativa</t>
  </si>
  <si>
    <t xml:space="preserve">Servicio a la Ciudadanía </t>
  </si>
  <si>
    <t>8173 7-Adecuar 4 Sedes de la UAECOB</t>
  </si>
  <si>
    <t xml:space="preserve">Gestión de Recursos </t>
  </si>
  <si>
    <t>8173 10-Realizar 2 documentos de lineamientos técnicos para la construcción de estaciones de bomberos</t>
  </si>
  <si>
    <t>8126 8-Implementar el 100% del programa de mantenimiento a las sedes de Bomberos de Bogotá</t>
  </si>
  <si>
    <t>16. Gestión documental</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</si>
  <si>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</si>
  <si>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6. Transparencia, acceso a la información pública y lucha contra la corrupción</t>
  </si>
  <si>
    <t xml:space="preserve">8173 4-Desarrollar 3 estrategias para el fortalecimiento de la logística en la atención de emergencias. </t>
  </si>
  <si>
    <t>Subdirección Logística</t>
  </si>
  <si>
    <t>2.2  Impulsar el desarrollo integral del talento humano de la entidad con enfoque de género, a través de capacitación, bienestar,  seguridad y fortalecimiento de los valores del servidor público, para proyectar una gestión institucional que reconoce el valor del Ser Humano</t>
  </si>
  <si>
    <t>índice de desarrollo integral= Número de Iniciativas implementadas/Número total de iniciativas planificadas x100</t>
  </si>
  <si>
    <t>Subdirección de Gestión Humana</t>
  </si>
  <si>
    <t xml:space="preserve">Gestión del Talento Humano </t>
  </si>
  <si>
    <t xml:space="preserve">3.1 Consolidar  el relacionamiento con la ciudadanía y grupos de interés con una gestión institucional abierta, con enfoque de género  y diferencial, soportada en la garantía de la participación ciudadana, el control social, la transparencia, acceso a la información pública y lucha conta la corrupción para  generar valor público </t>
  </si>
  <si>
    <t>Número de mecanismos de participación implementados/Número de mecanismos planificados x100</t>
  </si>
  <si>
    <t>5. Integridad</t>
  </si>
  <si>
    <t>Política de la Mujer y Equidad de Género: 1.2.8 Estrategia integral de acciones con enfoques de género y diferencial en la Unidad Administrativa Especial Cuerpo Oficial de Bomberos de Bogotá (UAE)</t>
  </si>
  <si>
    <t>19. Control interno</t>
  </si>
  <si>
    <t>Oficina de Control Interno</t>
  </si>
  <si>
    <t xml:space="preserve">Evaluación y Control </t>
  </si>
  <si>
    <t>Oficina de Control Disciplinario Interno</t>
  </si>
  <si>
    <t>8126 1-Implementar el 100% de las actividades de seguimiento y control de los requisitos y directrices de las políticas del Modelo integrado de Planeación y Gestión - MIPG</t>
  </si>
  <si>
    <t>17. Gestión de la información estadística</t>
  </si>
  <si>
    <t>Oficina Asesora de Planeación</t>
  </si>
  <si>
    <t>Gestión Estratégica</t>
  </si>
  <si>
    <t xml:space="preserve">ODS 17- Alianzas para lograr los objetivos </t>
  </si>
  <si>
    <t>15. Gestión del conocimiento y la innovación</t>
  </si>
  <si>
    <t>Oficina Asesora de Planeación-Cooperación Internacional</t>
  </si>
  <si>
    <t xml:space="preserve">Dirección - Oficina de Comunicaciones y Prensa </t>
  </si>
  <si>
    <t>Oficina Jurídica</t>
  </si>
  <si>
    <t xml:space="preserve">Gestión Jurídica </t>
  </si>
  <si>
    <t>13. Defensa jurídica</t>
  </si>
  <si>
    <t xml:space="preserve">3. Compras y Contratación Pública </t>
  </si>
  <si>
    <t>8126 7-Actualizar e implementar el 100% del Plan Anual de Seguridad y Privacidad de la Información.</t>
  </si>
  <si>
    <t>12. Seguridad digital</t>
  </si>
  <si>
    <t>8126 6-Formular e Implementar 1 Plan Estratégico de Tecnologías de la Información y Transformación Digital de la UAECOB.</t>
  </si>
  <si>
    <t>8126 5-Desarrollar el 100% de las acciones asociadas al fortalecimiento de la infraestructura tecnológica y de comunicaciones de la UAECOB</t>
  </si>
  <si>
    <t>11. Gobierno digital</t>
  </si>
  <si>
    <t>8126 4-Administrar, soportar y mantener el 100% del servicio de Herramientas de Colaboración y sistemas de información.</t>
  </si>
  <si>
    <t>2 de 2</t>
  </si>
  <si>
    <t>PLAN DE ACCIÓN INSTITUCIONAL 2026</t>
  </si>
  <si>
    <t>COD.OBJETIVO ESTRATÉGICO</t>
  </si>
  <si>
    <t xml:space="preserve">OBJETIVOS ESTRATÉGICOS </t>
  </si>
  <si>
    <t>CÓDIGO DE ACTIVIDAD</t>
  </si>
  <si>
    <t>PUESTO DE LA ACTIVIDAD</t>
  </si>
  <si>
    <t>FECHA DE INICIO DE LA ACTIVIDAD</t>
  </si>
  <si>
    <t>FECHA FIN DE LA ACTIVIDAD</t>
  </si>
  <si>
    <t>META I  TRIMESTRE</t>
  </si>
  <si>
    <t>META II TRIMESTRE</t>
  </si>
  <si>
    <t>META III TRIMESTRE</t>
  </si>
  <si>
    <t>META IV TRIMESTRE</t>
  </si>
  <si>
    <t>META ANUAL</t>
  </si>
  <si>
    <t xml:space="preserve">PRODUCTO
</t>
  </si>
  <si>
    <t xml:space="preserve">CRITERIO DE MEDICIÓN </t>
  </si>
  <si>
    <t>Elaborar e implementar un cronograma de trabajo de los avances proyectados para el 2026, referente a la renovación de vehículos equipos, herramientas, accesorios.</t>
  </si>
  <si>
    <t>Un (1) Documento en el que se detalle de plan de renovación de vehículos, Equipos, Herramientas y Accesorios- EHA y  ejecución del mismo.</t>
  </si>
  <si>
    <t xml:space="preserve">
II Trimestre: 10% Un documento de identificación de necesidades renovación de vehículos y EHA.
III Trimestre: 30% Un informe de priorización y adquisición para la renovación de vehículos,  EHA para 2025.
IV Trimestre: 60% Un Informe Final del plan de renovación de EHA</t>
  </si>
  <si>
    <t>Realizar seguimiento a los compromisos  derivados del  Plan de Acción de Operativa (P.A.O.) vigencia 2026</t>
  </si>
  <si>
    <t>Un (1) informe de avance y seguimiento de las metas del PAO.</t>
  </si>
  <si>
    <t>I Trimestre: 10%  informe de avance y seguimiento de las metas del PAO. 
II Trimestre: 30%  informe de avance y seguimiento de las metas del PAO.
III Trimestre: 30% informe de avance y seguimiento de las metas del PAO.
IV Trimestre:30% Informe final de la vigencia</t>
  </si>
  <si>
    <t xml:space="preserve">
Revisar y depurar la base de Incidentes atendidos e IMER</t>
  </si>
  <si>
    <t xml:space="preserve"> 12 reportes a Bases de datos de incidente atendidos </t>
  </si>
  <si>
    <t>I Trimestre: 25% seguimientos a la base de datos de incidentes atendidos e IMER ( 3 Correo con el reporte estadistico mes vencido )
II Trimestre: 25% seguimientos a la base de datos de incidentes atendidos e IMER ( 3 Correo con el reporte estadistico mes vencido )
III Trimestre:25% seguimientos a la base de datos de incidentes atendidos e IMER ( 3 Correo con el reporte estadistico mes vencido )
IV Trimestre: 25% seguimientos a la base de datos de incidentes atendidos e IMER ( 3 Correo con el reporte estadistico mes vencido )</t>
  </si>
  <si>
    <t>Diseñar la propuesta para la planificación de la respuesta en rescate técnico</t>
  </si>
  <si>
    <t>1 documento sobre el avance en la estandarización de atención de incidentes de rescate técnico</t>
  </si>
  <si>
    <t xml:space="preserve">
II Trimestre: 50% Actas de las mesas de trabajo y avance documental del proceso de estandirización.
IV Trimestre: 50% Actas de las mesas de trabajo y avance final con la propuesta de la estandarización  del proceso de rescate.</t>
  </si>
  <si>
    <t>Analizar y Evaluar los incidentes o servicios de emergencias de la experticia técnica del grupo</t>
  </si>
  <si>
    <t>(1) Informe de análisis y evaluación por semestre de los servicios atendidos por los equipos especializados</t>
  </si>
  <si>
    <t>II Trimestre: 50%  Informe de análisis y evaluación  de los servicios atendidos por los equipos especializados
IV Trimestre: 50%  Informe de análisis y evaluación  de los servicios atendidos por los equipos especializados</t>
  </si>
  <si>
    <t>Desarrollar capacitaciones semestrales por los equipos especializados</t>
  </si>
  <si>
    <t>(1) Informe semestral del desarrollo de la capacitación realizada por los equipos especializados</t>
  </si>
  <si>
    <t>I Trimestre: Cronograma anual de capacitaciones 20%
II Trimestre:40%  Informe de capacitación realizada por los equipos especializados
IV Trimestre: 40% Informe de capacitación realizada por los equipos especializados</t>
  </si>
  <si>
    <t xml:space="preserve">Actualizar  e implementar el plan de trabajo y el desarrollo de sus actividades en cumplimiento de los requisitos de las Guías INSARAG  </t>
  </si>
  <si>
    <t>Informe del desarrollo del plan de trabajo de acuerdo a la guia INSARAG.</t>
  </si>
  <si>
    <t>I Trimestre: 25% Informe del desarrollo del plan de trabajo de acuerdo a la guia INSARAG.
II Trimestre: 25% Informe del desarrollo del plan de trabajo de acuerdo a la guia INSARAG.
III Trimestre: 25% Informe del desarrollo del plan de trabajo de acuerdo a la guia INSARAG.
IV Trimestre: 25% Informe del desarrollo del plan de trabajo de acuerdo a la guia INSARAG.</t>
  </si>
  <si>
    <t>II Trimestre: 50%  Informe de análisis y evaluación  de los servicios atendidos por los equipos especializados
IV Trimestre:50%  Informe de análisis y evaluación  de los servicios atendidos por los equipos especializados</t>
  </si>
  <si>
    <t>I Trimestre: Cronograma anual de capacitaciones 20%
II Trimestre:40%  Informe de capacitación realizada por los equipos especializados
IV Ttrimestre: 40% Informe de capacitación realizada por los equipos especializados</t>
  </si>
  <si>
    <t>I Trimestre: 20% Cronograma anual de capacitaciones 
II Trimestre:40%  Informe de capacitación realizada por los equipos especializados
IV Trimestre: 40% Informe de capacitación realizada por los equipos especializados</t>
  </si>
  <si>
    <t>Atender las solicitudes de activación del Equipo Especializado de Investigación de Incendios</t>
  </si>
  <si>
    <t>(1) Informe de gestión del equipo de investigación e incendios.</t>
  </si>
  <si>
    <t>I Trimestre: 25% Número solicitudes atendidas por el Equipo Especializado de Investigación de Incendios/Número de solicitudes de activación
II Trimestre: 25% Número solicitudes atendidas por el Equipo Especializado de Investigación de Incendios/Número de solicitudes de activación
III Trimestre: 25% Número solicitudes atendidas por el Equipo Especializado de Investigación de Incendios/Número de solicitudes de activación
IV Trimestre: 25% Número solicitudes atendidas por el Equipo Especializado de Investigación de Incendios/Número de solicitudes de activación</t>
  </si>
  <si>
    <t>Realizar la socialización de los escenarios de riesgo por jurisdicción</t>
  </si>
  <si>
    <t xml:space="preserve">Informes de Socializaciones realizadas
</t>
  </si>
  <si>
    <t>II Trimestre:50% Reporte de socializaciones realizadas
IV Trimestre: 50% Reporte de socializaciones realizadas</t>
  </si>
  <si>
    <t xml:space="preserve">Adelantar el modelo de propagación de incendios forestales de los cerros orientales </t>
  </si>
  <si>
    <t xml:space="preserve"> Documentos de análisis con generación de estrategias de prevención y atención de emergencias</t>
  </si>
  <si>
    <t>I Trimestre 25%: (Número de documentos de análisis con generación de estrategias de prevención y atención de emergencias realizados / Número de documentos de análisis con generación de estrategias de prevención y atención de emergencias programados)*100
II  Trimestre 25%: (Número de documentos de análisis con generación de estrategias de prevención y atención de emergencias realizados / Número de documentos de análisis con generación de estrategias de prevención y atención de emergencias programados)*100
III Trimestre 25%: (Número de documentos de análisis con generación de estrategias de prevención y atención de emergencias realizados / Número de documentos de análisis con generación de estrategias de prevención y atención de emergencias programados)*100
IV Trimestre 25%: (Número de documentos de análisis con generación de estrategias de prevención y atención de emergencias realizados / Número de documentos de análisis con generación de estrategias de prevención y atención de emergencias programados)*100</t>
  </si>
  <si>
    <t>Adelantar escenarios de riesgos misionales</t>
  </si>
  <si>
    <t>1. Actualización del escenario de riesgo de incendio estructural (Documento)
2. Construcción del escenario de materiales peligrosos (Documento)
3. Publicación del escenario de incendios forestales (Documento)</t>
  </si>
  <si>
    <t>I Trimestre: 10% Cronograma 
II Trimestre: 30% cumplimiento del cronograma
III Trimestre: 30% cumplimiento del cronograma
IV Trimestre: 30% cumplimiento del 100% del cronograma</t>
  </si>
  <si>
    <t>Realizar  inspecciones técnicas en seguridad humana y protección contra incendios</t>
  </si>
  <si>
    <t>Matriz consolidada por trimestre de las inspecciones realizadas</t>
  </si>
  <si>
    <t>I Trimestre: 25%  (Número de solicitudes e inspecciones realizadas)/(Número de solicitudes e inspecciones programadas)*100
II Trimestre: 25%  (Número de solicitudes e inspecciones realizadas)/(Número de solicitudes e inspecciones programadas)*100
III Trimestre: 25%  (Número de solicitudes e inspecciones realizadas)/(Número de solicitudes e inspecciones programadas)*100
IVTrimestre: 25%  (Número de solicitudes e inspecciones realizadas)/(Número de solicitudes e inspecciones programadas)*</t>
  </si>
  <si>
    <t>Implementar las actividades de programas y campañas de prevención de incendios</t>
  </si>
  <si>
    <t xml:space="preserve">Actividades Implementadas y realizadas. </t>
  </si>
  <si>
    <t>I Trimestre: 10% Cronograma 
II Trimestre: 30% cumplimiento del cronograma
III Trimestre: 30% cumplimiento del cronograma
IV Trimestre: 30% cumplimiento de las actividades programadas</t>
  </si>
  <si>
    <t xml:space="preserve">Elaborar informes de medición de la percepción de la ciudadanía, en el marco de la Política Pública Distrital de Seguridad, Convivencia, Justicia y Construcción de Paz y Reconciliación 2023-2038. </t>
  </si>
  <si>
    <t>Informes de medición publicados.</t>
  </si>
  <si>
    <t>I Trimestre: 25% Informe trimestral de medición de la percepción de la ciudadanía corte IV 2025
II Trimestre: 25%Informe 1er trimestre de medición de la percepción de la ciudadanía 2026
III Trimestre: 25% Informe 2do trimestre de medición de la percepción de la ciudadanía 2026
IV Trimestre: 25% Informe 3er trimestre de medición de la percepción de la ciudadanía 2026</t>
  </si>
  <si>
    <r>
      <rPr>
        <sz val="11"/>
        <color rgb="FF000000"/>
        <rFont val="Arial"/>
        <family val="2"/>
      </rPr>
      <t>Elaborar e implementar un cronograma de trabajo de los avances proyectados para el</t>
    </r>
    <r>
      <rPr>
        <sz val="11"/>
        <color rgb="FFFF0000"/>
        <rFont val="Arial"/>
        <family val="2"/>
      </rPr>
      <t xml:space="preserve"> </t>
    </r>
    <r>
      <rPr>
        <b/>
        <sz val="11"/>
        <color theme="1"/>
        <rFont val="Arial"/>
        <family val="2"/>
      </rPr>
      <t>2026</t>
    </r>
    <r>
      <rPr>
        <sz val="11"/>
        <color rgb="FFFF0000"/>
        <rFont val="Arial"/>
        <family val="2"/>
      </rPr>
      <t xml:space="preserve"> </t>
    </r>
    <r>
      <rPr>
        <sz val="11"/>
        <color rgb="FF000000"/>
        <rFont val="Arial"/>
        <family val="2"/>
      </rPr>
      <t>respecto a adecuación de estaciones de Bomberos como una de las metas del proyecto de inversión 8173</t>
    </r>
  </si>
  <si>
    <t>Cumplimiento de la implementación del cronograma</t>
  </si>
  <si>
    <t>I Trimestre: Informe de ejecución y avance Caobos Salazar B13 (0.11%)
II Trimestre:  Informe de ejecución y avance Caobos salazar B13 y contratación de obra Ferias B7. (23,89%)
III Trimestre: Informe de ejecución y avance Caobos salazar B13 y Informe de ejecución y avance Ferias B7. (13%)
IV Trimestre: Informe de ejecución y avance Caobos salazar B13 y Informe de ejecución y avance Ferias B7; Ademas, Contratación de obra La cabaña B19 y Contratacion de obra Chapinero B1. (63%)</t>
  </si>
  <si>
    <r>
      <t xml:space="preserve">Elaborar e implementar un cronograma de trabajo para los avances proyectados en el </t>
    </r>
    <r>
      <rPr>
        <b/>
        <sz val="11"/>
        <color theme="1"/>
        <rFont val="Arial"/>
        <family val="2"/>
      </rPr>
      <t>2026</t>
    </r>
    <r>
      <rPr>
        <sz val="11"/>
        <color theme="1"/>
        <rFont val="Arial"/>
        <family val="2"/>
      </rPr>
      <t>, respecto a la realización de documentos de lineamientos técnicos para la construcción de estaciones de bomberos como una de las metas  Proyecto de Inversión 8173</t>
    </r>
  </si>
  <si>
    <t xml:space="preserve">Documentos técnicos </t>
  </si>
  <si>
    <t>I Trimestre: Entrega documentos técnicos de ferias, y avances de La cabaña (52%)
II Trimestre: Avances en documentos técnicos de La cabaña (33%)
III Trimestre:Avances en documentos técnicos de La cabaña (10%)
IV Trimestre: Entrega de documentos técnicos de La cabaña (5%)</t>
  </si>
  <si>
    <t xml:space="preserve">Elaborar e implementar un cronograma de trabajo de los avances proyectados para el 2026, donde se de cumplimiento a la meta de mantenimiento de las sedes correspondiente al proyecto 8126 y se tenga en cuenta el alcance estipulado en la ficha EBI. </t>
  </si>
  <si>
    <t>Cumplimiento del cronograma</t>
  </si>
  <si>
    <t>I Trimestre: Contratación de obra e interventoria Mantenimiento 2026 (10%)
II Trimestre: Inicio de actividades contrato de manteniento 2026 (20%)
III Trimestre: Informe de ejecución y avance de mantenimiento 2026 (35%)
IV Trimestre: Informe de ejecución y avance de mantenimiento 2026 (35%)</t>
  </si>
  <si>
    <t>Implementar el Plan Institucional de Archivos (PINAR) en concordancia con los lineamientos y requisitos establecidos por el Modelo Integrado de Planeación y Gestión (MIPG)</t>
  </si>
  <si>
    <t>Dar cumplimiento a las actividades programadas en el PINAR</t>
  </si>
  <si>
    <t xml:space="preserve">I Trimestre: 8,3% Reporte de avances de actividades realizadas/ las programadas ( 2 actividades. Actas, fotografias,correos).
II Trimestre:41,7%  Reporte de avances de actividades realizadas/ las programadas (10 actividades. Actas, fotografias,correos).
III Trimestre: 50%  Reporte de avances de actividades realizadas/ las programadas (12 actividades. Actas, fotografias,correos).
</t>
  </si>
  <si>
    <t>Implementar el Plan Institucional de Gestión Ambiental   ajustados a los requisitos del MIPG</t>
  </si>
  <si>
    <t>15.64%</t>
  </si>
  <si>
    <t>32.1%</t>
  </si>
  <si>
    <t>42.6%</t>
  </si>
  <si>
    <t>Cumplimiento al PIGA</t>
  </si>
  <si>
    <t>I Trimestre: evidencias de cumplimiento de actividades (Actas, informes, correos, entre otros) (15,64%)
II Trimestre: evidencias de cumplimiento de actividades (Actas, informes, correos, entre otros) (16,46%)
III Trimestre:evidencias de cumplimiento de actividades (Actas, informes, correos, entre otros)(10,5%)
IV Trimestre:evidencias de cumplimiento de actividades (Actas, informes, correos, entre otros)(57,4%)</t>
  </si>
  <si>
    <t>Definir e implementar una estrategia divulgativa de prevención de hechos de corrupción, que promueva la transparencia institucional.</t>
  </si>
  <si>
    <t xml:space="preserve">Estrategia definida y seguimientos realizados. </t>
  </si>
  <si>
    <t>I Trimestre:25% Estrategia  divulgativa de prevención de hechos de corrupción. (Documento publicado de la estrategia)
II Trimestre:25% Informes de seguimiento a la estrategia publicada.
III Trimestre:25% Informes de seguimiento a la estrategia publicada.
IV Trimestre:25% Informes de seguimiento a la estrategia publicada.</t>
  </si>
  <si>
    <t>Realizar los mantenimientos a los vehículos que hacen parte del parque automotor</t>
  </si>
  <si>
    <t>Matriz de atenciones de solicitudes de mantenimientos</t>
  </si>
  <si>
    <t>I Trimestre: Número de vehículos ingresados al taller  25% (Matriz de seguimiento)
II Trimestre: Número de vehículos ingresados al taller   (Matriz de seguimiento)%
III Trimestre: Número de vehículos ingresados al taller  25%(Matriz de seguimiento)
IV Trimestre: Número de vehículos ingresados al taller  25%(Matriz de seguimiento)</t>
  </si>
  <si>
    <t>Realizar la atención de las solicitudes de mantenimientos a los equipos menores</t>
  </si>
  <si>
    <t>Matriz de atenciones de solicitudes de mantenimientos a los equipos menores</t>
  </si>
  <si>
    <t>I Trimestre: número de solicitudes  gestionadas/ número de solicitudes registradas para mantenimiento en LOG+ 25% ( matriz log+ y matriz de atenciones gestionadas)
II Trimestre: número de solicitudes  gestionadas/ número de solicitudes registradas para mantenimiento en LOG+ 25% ( matriz log+ con corte al 20 de cada mes y matriz de atenciones gestionadas)
III Trimestre: número de solicitudes  gestionadas/ número de solicitudes registradas para mantenimiento en LOG+ 25% ( matriz log+ y matriz de atenciones gestionadas)
IV Trimestre: número de solicitudes  gestionadas/ número de solicitudes registradas para mantenimiento en LOG+ 25% ( matriz log+ y matriz de atenciones gestionadas)</t>
  </si>
  <si>
    <t xml:space="preserve">Realizar la atención de las solicitudes de  alimentación e hidratación. </t>
  </si>
  <si>
    <t>Matriz de atenciones de solicitudes de alimentación e hidratación.</t>
  </si>
  <si>
    <t>I Trimestre: número de solicitudes atendidas/número de solicitudes de  alimentación e hidratación recibidas 25% (Matriz alimentación e hidratación LIA mesa logistica)
II Trimestre: número de solicitudes atendidas/número de solicitudes de  alimentación e hidratación recibidas 25% (Matriz alimentación e hidratación LIA mesa logistica)
III Trimestre: número de solicitudes atendidas/número de solicitudes de  alimentación e hidratación recibidas 25% (Matriz alimentación e hidratación LIA mesa logistica)
IV Trimestre: número de solicitudes atendidas/número de solicitudes de  alimentación e hidratación recibidas 25% (Matriz alimentación e hidratación LIA mesa logistica)</t>
  </si>
  <si>
    <t>Realizar seguimiento al Plan Estratégico de Seguridad Vial - PESV  ajustados a los requisitos del MIPG</t>
  </si>
  <si>
    <t xml:space="preserve">Informe de seguimiento y control al PESV
</t>
  </si>
  <si>
    <t>Realizar un diagnóstico de la Gestión Estratégica del Talento Humano 2026</t>
  </si>
  <si>
    <r>
      <t>Informe del Diagnóstico</t>
    </r>
    <r>
      <rPr>
        <sz val="11"/>
        <rFont val="Arial"/>
        <family val="2"/>
      </rPr>
      <t xml:space="preserve"> realizado </t>
    </r>
  </si>
  <si>
    <t>I Trimestre: Selección de la herramienta  (Correo de la herramient seleccionada)» 10%
II Trimestre: Aplicación de la herramienta ( Evidencia de la aplicación del diagnostico)» 20%
III Trimestre: Análisis de los resultados ( Reporte de la aplicación con el resultado)» 30%
IV Trimestre: Informe del resultado del diagnostico aplicado » 40%</t>
  </si>
  <si>
    <t>Actualizar y realizar seguimiento al Plan Anual de Vacantes ajustados a los requisitos del MIPG</t>
  </si>
  <si>
    <t>Informes de reporte trimestral de vacantes</t>
  </si>
  <si>
    <t>I Trimestre:  Reporte de vacantes » 25%
II Trimestre:  Reporte de vacantes » 25%
III Trimestre:  Reporte de vacantes » 25%
IV Trimestre:  Reporte de vacantes » 25%</t>
  </si>
  <si>
    <t>Ejecutar el Plan de Provisión de Recursos Humanos   ajustados a los requisitos del MIPG</t>
  </si>
  <si>
    <t>Informe de Desarrollo del Plan de Previsión</t>
  </si>
  <si>
    <t>I Trimestre: Informe trimestral de avance del plan  » 25%
II Trimestre: Informe trimestral de avance del plan » 25%
III Trimestre: Informe trimestral de avance del plan » 25%
IV Trimestre: Informe de Desarrollo del Plan de Previsión » 25%</t>
  </si>
  <si>
    <t>Ejecutar el Plan  Institucional de Capacitación ajustados a los requisitos del MIPG</t>
  </si>
  <si>
    <t>Relación de Capacitaciones realizadas durante la vigencia</t>
  </si>
  <si>
    <t>I Trimestre: # Capacitaciones Realizadas / # Capacitaciones Programadas » 10%
II Trimestre: # Capacitaciones Realizadas / # Capacitaciones Programadas » 15%
III Trimestre:  # Capacitaciones Realizadas / # Capacitaciones Programadas » 35%
IV Trimestre:  # Capacitaciones Realizadas / # Capacitaciones Programadas » 40%</t>
  </si>
  <si>
    <t>Ejecutar el Plan  de Incentivos Institucionales ajustados a los requisitos del MIPG</t>
  </si>
  <si>
    <t xml:space="preserve">Relación de las actividades de incentivos realizadas durante la vigencia  </t>
  </si>
  <si>
    <t>I Trimestre: número de actividades realizadas/ número de actividades planeadas. » 15%
II Trimestre: número de actividades realizadas/ número de actividades planeadas. » 20%
III Trimestre: número de actividades realizadas/ número de actividades planeadas. » 25%
IV Trimestre: número de actividades realizadas/ número de actividades planeadas. » 40%</t>
  </si>
  <si>
    <t>Ejecutar el Plan  de Trabajo anual en Seguridad y Salud en el trabajo, dando cumplimiento a la política de SGSST (Decreto 1072 y Estándares Mínimos)</t>
  </si>
  <si>
    <t xml:space="preserve">Relación de las actividades realizadas durante la vigencia </t>
  </si>
  <si>
    <t>I Trimestre: número de actividades realizadas/ número de actividades planeadas. » 10%
II Trimestre: número de actividades realizadas/ número de actividades planeadas. » 20%
III Trimestre: número de actividades realizadas/ número de actividades planeadas. » 30%
IV Trimestre: número de actividades realizadas/ número de actividades planeadas. » 40%</t>
  </si>
  <si>
    <t>Desarrollar el Diagnóstico y formulación del rediseño institucional</t>
  </si>
  <si>
    <t>Documento técnico de diagnóstico y propuesta de rediseño institucional</t>
  </si>
  <si>
    <t>I Trimestre: Expedición de Actos Administrativos » 15%
II Trimestre: Actualización de Manual, Ajuste de Planta » 35%
III Trimestre: Comunicación de Cambios » 10%
IV Trimestre: Capacitación del Personal, Monitoreo de Cambios » 40%</t>
  </si>
  <si>
    <t xml:space="preserve"> Ejecutar el Plan de Acción de Integridad</t>
  </si>
  <si>
    <t>Relación de las actividades realizadas durante la vigencia para el cumplimiento del plan de Integridad</t>
  </si>
  <si>
    <t>Implementar el Plan Estratégico establecido para el cumplimiento del producto en la “Política Pública de Mujeres y Equidad de Género –PPMyEG en la UAECOB” en sus cuatro componentes:
1. Fortalecimiento Institucional (1.FI)
2. Transformación Cultural (2.TC)
3. Capacitación y Sensibilización (3.CS)
4. Investigación en DDHH y Género (4.IG)</t>
  </si>
  <si>
    <t>1. Fortalecimiento Institucional
- Informe del resultado de Fortalecimiento Institucional y Normativo.
2. Transformación Cultural
- Informe de Impacto de la Estrategia Comunicativa "UAECOB con Género.
3. Capacitación y Sensibilización
- Reporte Estadístico del Programa de Formación Institucional.
4. Investigación en DDHH y Género
- Informe de Diagnóstico "Situación y Realidades de Género.</t>
  </si>
  <si>
    <t>I Trimestre: 25% Cumplimiento de cada componente (Acto administrativo protocolo de prevención y atención acoso Laboral, Piezas comunicativas sobre campañas, listados de asistencia a eventos,registro de publicaciones, capacitaciones o socializaciones y avance en documento encuesta de investigación)
II Trimestre:  25% Cumplimiento de cada componente (Listados de asistencia que evidencien la capacitación al Comité mujer, directivos y el 50% del personal de las estaciones, registro de ejecución del primer ciclo de talleres, Base de datos de información recolectada durante el trabajo de campo)
III Trimestre:  25% Cumplimiento de cada Componente ( Informe de participación en el espacio comunitario de derechos de las mujeres,registro de campañas enn redes), registro del segundo ciclo de talleres para el 50% restante del personal de estaciones, documento preliminar del informe de investigación revisado)
IV Trimestre: 25% Cumplimiento de cada Componente (Informe final de gestión firmado y matriz de documentos institucionales con el 100% de ajustes de género aplicados, Informe final publicado y actas/registros de la jornada de socialización institucional, piezas comunicativas en el marco de la conmemoración 25N)</t>
  </si>
  <si>
    <t>Realizar la autoevaluación de los procesos académicos y administrativos de la Escuela de Formación Bomberil - Academia, sistematizarlo y formular el plan de mejoramiento</t>
  </si>
  <si>
    <t>Autoevaluación de los procesos académicos y administrativos de la Escuela de Formación Bomberil - Academia, realizada, sistematizatizada y  plan de mejoramiento fomrulado y/o aprobado</t>
  </si>
  <si>
    <t>I Trimestre: Planeación de la autoevaluación » 5%
II Trimestre: Recolección de información » 30%
III Trimestre: Análisis y valoración de procesos, Sistematización de hallazgos » 20%
IV Trimestre: Formulación, presentación y/o aprobación del plan de mejoramiento » 45%</t>
  </si>
  <si>
    <t>Aplicar una encuesta de Clima Laboral</t>
  </si>
  <si>
    <t>Informe de la Encuesta de Clima Laboral aplicada</t>
  </si>
  <si>
    <t>I Trimestre: Selección de la herramienta  (Correo de la herramienta seleccionada)» 10%
II Trimestre: Aplicación de la herramienta ( Evidencia de la aplicación del diagnóstico)» 20%
III Trimestre: Análisis de los resultados ( Reporte de la aplicación con el resultado)» 30%
IV Trimestre: Informe del resultado del diagnóstico aplicado » 40%</t>
  </si>
  <si>
    <r>
      <rPr>
        <sz val="11"/>
        <rFont val="Arial"/>
        <family val="2"/>
      </rPr>
      <t xml:space="preserve"> Implementar </t>
    </r>
    <r>
      <rPr>
        <sz val="11"/>
        <color theme="1"/>
        <rFont val="Arial"/>
        <family val="2"/>
      </rPr>
      <t>el Plan Estratégico de Talento Humano  ajustado a los requisitos del MIPG</t>
    </r>
  </si>
  <si>
    <t>Informe de la implementación del Plan Estratégico de Talento Humano</t>
  </si>
  <si>
    <t>I Trimestre: Informe Trimestral » 25%
II Trimestre: Informe Trimestral » 25%:
III Trimestre: Informe Trimestral » 25%
IV Trimestre: Informe Trimestral » 25%</t>
  </si>
  <si>
    <t>Desarrollar el Plan Anual de Auditorias basado en riesgos para la vigencia (Evaluación y seguimiento, Liderazgo estratégico, Evaluación de la gestión del riesgo, Enfoque a la prevención)”.</t>
  </si>
  <si>
    <r>
      <t xml:space="preserve">Plan anual de auditorias basado en riesgos ejecutado al 100%
Informes de auditoría
Informes de seguimiento
Informes de Ley
Actas de reunión
</t>
    </r>
    <r>
      <rPr>
        <sz val="11"/>
        <rFont val="Arial"/>
        <family val="2"/>
      </rPr>
      <t>Capacitaciones
Certificados de rendición de informes
Seguimiento a informes de Gestión pertinentes
Respuestas a Entes de Control Externo</t>
    </r>
  </si>
  <si>
    <t>I Trimestre:  25% Actas de reunión, Informes de seguimiento
Informes de auditoria,Informes de Ley,Respuestas a Entes de Control (si aplica),Seguimiento a informes de gestión (si aplica)
Certificado de rendición de cuenta (si aplica)
II Trimestre: 25% Actas de reunión, Informes de seguimiento
Informes de auditoria,Informes de Ley,Respuestas a Entes de Control (si aplica),Seguimiento a informes de gestión (si aplica)
Certificado de rendición de cuenta (si aplica)
III Trimestre: 25% Actas de reunión, Informes de seguimiento
Informes de auditoria,Informes de Ley,Respuestas a Entes de Control (si aplica),Seguimiento a informes de gestión (si aplica)
Certificado de rendición de cuenta (si aplica)
IV Trimestre: 25% Actas de reunión, Informes de seguimiento
Informes de auditoria,Informes de Ley,Respuestas a Entes de Control (si aplica),Seguimiento a informes de gestión (si aplica)
Certificado de rendición de cuenta (si aplica)</t>
  </si>
  <si>
    <t>Instruir el 98% los procesos disciplinarios a prescribir en el año 2026 de conformidad establecido en el articulo 33 de la ley 1952 del 2019, profiriendo las decisiones administrativas que correspondan.</t>
  </si>
  <si>
    <t xml:space="preserve">Decisiones emitidas ( Actos administrativos)
</t>
  </si>
  <si>
    <t>I Trimestre:  25% Número de procesos activos con riesgo de prescripción 2026 / el número de decisiones administrativas emitidas de los procesos con riesgos de prescripción 2026
II Trimestre: 25% Número de procesos activos con riesgo de prescripción 2026 / el número de decisiones administrativas emitidas de los procesos con riesgos de prescripción 2026
III Trimestre: 25% Número de procesos activos con riesgo de prescripción 2026 / el número de decisiones administrativas emitidas de los procesos con riesgos de prescripción 2026
IV Trimestre: 25%Número de procesos activos con riesgo de prescripción 2026 / el número de decisiones administrativas emitidas de los procesos con riesgos de prescripción 2026</t>
  </si>
  <si>
    <t>Desarrollar 30 sensibilizaciones presenciales o virtuales orientadas a la prevención de conductas disciplinarias y la gestión de conocimiento sobre deberes y prohibiciones de los servidores públicos. </t>
  </si>
  <si>
    <t xml:space="preserve">30 Sensibilización de orientación y prevención de conductas disciplinarias ( Listas de Asistencia y/o informes)
</t>
  </si>
  <si>
    <t>I Trimestre: 7% Realización de sensibilización dentro de la UAECOB/ Sensibilización programadas (Total vigencia 30)
II Trimestre:20%  Realización de sensibilización dentro de la UAECOB/ Sensibilización programadas (Total vigencia 30)
III Trimestre: 40%  Realización de sensibilización dentro de la UAECOB/ Sensibilización programadas (Total vigencia 30)
IV Trimestre: 33%  Realización de sensibilización dentro de la UAECOB/ Sensibilización programadas (Total vigencia 30)</t>
  </si>
  <si>
    <t xml:space="preserve"> Implementar el plan de trabajo de la Politica de Gestión de la información estadistica de acuerdo a los lineamientos de la Secretaria Distrital de Planeación. </t>
  </si>
  <si>
    <t xml:space="preserve">Implementación del Plan de trabajo de la Politica de Gestión de la información estadistica </t>
  </si>
  <si>
    <t>I Trimestre: Avance de implementación del plan de trabajo 10%
II Trimestre: Avance de implementación del plan de trabajo 20%
III Trimestre: Avance de implementación del plan de trabajo 20%
IV Trimestre: Avance de implementación del plan de trabajo 50%</t>
  </si>
  <si>
    <t>Realizar formulación y seguimiento al cumplimiento del Plan Institucional de Participación Ciudadana 2026</t>
  </si>
  <si>
    <t>Formulación  del Plan Institucional de Participación Ciudadana 2026
Seguimiento al cumplimiento del Plan Institucional de Participación Ciudadana 2026</t>
  </si>
  <si>
    <t>I Trimestre: Formulación  del Plan Institucional de Participación Ciudadana 2026 20%
II Trimestre: Avance del seguimiento al cumplimiento del Plan Institucional de Participación Ciudadana 2026 30%
III Trimestre: Avance del seguimiento al cumplimiento del Plan Institucional de Participación Ciudadana 2026 20%
IV Trimestre: Avance del seguimiento al cumplimiento del Plan Institucional de Participación Ciudadana 2026 30%</t>
  </si>
  <si>
    <t>Actualizar la política y el mapa de riesgos institucional de acuerdo a los nuevos líneamientos de Función Pública</t>
  </si>
  <si>
    <t>Actualizar la política integral de riesgos
Mapa de riesgos institucional actualizado</t>
  </si>
  <si>
    <t xml:space="preserve">
II Trimestre: Actualizar la política integral de riesgos 30%
III Trimestre: Mapa de riesgos institucional actualizado 30%
IV Trimestre: Mapa de riesgos institucional actualizado 40%</t>
  </si>
  <si>
    <t>Suscribir Memorandos de Entendimiento (MoU) con aliados estratégicos priorizados.</t>
  </si>
  <si>
    <t>Informe anual de la gestión de memorandos subscritos, en proceso o proyectados para 2027</t>
  </si>
  <si>
    <t>I Trimestre: Documento en word con estado de trámite y avance de los memorandos negociados durante el trimestre correspondiente con soportes evidenciando el 25% de avance
II Trimestre:Documento en word con estado de trámite y avance de los memorandos negociados durante el trimestre correspondiente con soportes evidenciando el 25% de avance
III Trimestre:Documento en word con estado de trámite y avance de los memorandos negociados durante el trimestre correspondiente con soportes evidenciando el 25% de avance
IV Trimestre:Documento en word con estado de trámite y avance de los memorandos negociados durante el trimestre correspondiente con soportes evidenciando el 25% de avance</t>
  </si>
  <si>
    <t>Coordinar y acompañar intercambios técnicos y acciones de cooperación internacional priorizadas.</t>
  </si>
  <si>
    <t>Informe anual de intercambios técnicos y acciones de cooperación internacional y su impacto en la entidad. Ya sean subscritas, en proceso o planificacion para 2027</t>
  </si>
  <si>
    <t xml:space="preserve">I Trimestre: Documento en word con estado de tramite y avance de los intercambios tecnicos durante el trimestre al igual que la planeación del proximo con soportes evidenciando el 25% de avance 
II Trimestre: Documento en word con estado de tramite y avance de los intercambios tecnicos durante el trimestre al igual que la planeación del proximo con soportes evidenciando el 25% de avance 
III Trimestre: Documento en word con estado de tramite y avance de los intercambios tecnicos durante el trimestre al igual que la planeación del proximo con soportes evidenciando el 25% de avance 
IV Trimestre: Documento en word con estado de tramite y avance de los intercambios tecnicos durante el trimestre al igual que la planeación del proximo con soportes evidenciando el 25% de avance </t>
  </si>
  <si>
    <t>Gestionar la participación institucional en escenarios estratégicos de visibilidad internacional.</t>
  </si>
  <si>
    <t>Informe de Participación de la UEACOB en espacios de visibilidad internacional con mapa de trabajo para 2027</t>
  </si>
  <si>
    <t xml:space="preserve">I Trimestre: Documento en word documentando la participación de la entidad en espacios de visibilidad internacional durante el trimestre al igual que la planeación del próximo con soportes evidenciando el 25% de avance 
II Trimestre: Documento en word documentando la participación de la entidad en espacios de visibilidad internacional durante el trimestre al igual que la planeación del próximo con soportes evidenciando el 25% de avance
III Trimestre: Documento en word documentando la participación de la entidad en espacios de visibilidad internacional durante el trimestre al igual que la planeación del próximo con soportes evidenciando el 25% de avance
IV Trimestre: Documento en word documentando la participación de la entidad en espacios de visibilidad internacional con mapa de trabajo para 2027 al igual que la planeación con soportes evidenciando el 25% de avance </t>
  </si>
  <si>
    <t>Actualizar e implementar el plan de comunicaciones ajustados a los requisitos de los sistemas de gestión a implementar de acuerdo a los lineamientos del MIPG</t>
  </si>
  <si>
    <t xml:space="preserve">Actualización y ejecución de las actividades descritas en el Plan de Comunicaciones del Cuerpo Oficial Bomberos de Bogotá
</t>
  </si>
  <si>
    <t>I Trimestre: Informe en word con el avance del Plan de Comunicaciones actualizado y/o formulado, evidenciando el 20 % de avance
II Trimestre:  Informe en word con el avance de ejecución del Plan de Comunicaciones evidenciando el 25 % de avance adicional
III Trimestre:  Informe en word con el avance de ejecución del Plan de Comunicaciones evidenciando el 25 % de avance adicional
IV Trimestre:  Informe en word con el avance de ejecución del Plan de Comunicaciones evidenciando el 30 % de avance final</t>
  </si>
  <si>
    <t xml:space="preserve">Gestión Tecnologías de la Información y las Comunicaciones </t>
  </si>
  <si>
    <t>Realizar Gestión del Conocimiento a través de producción de artículos y su publicación para la divulgación de buenas prácticas</t>
  </si>
  <si>
    <t>4 Articulos producidos y publicados</t>
  </si>
  <si>
    <t>I Trimestre: 1 artículo jurídico publicado (Articulo aprobado, pantallazos de la publicación). 25%
II Trimestre: 1 artículo jurídico publicado (Articulo aprobado, pantallazos de la publicación). 25%
III Trimestre: 1 artículo jurídico publicado (Articulo aprobado, pantallazos de la publicación). 25%
IV Trimestre: 1 artículo jurídico publicado (Articulo aprobado, pantallazos de la publicación). 25%</t>
  </si>
  <si>
    <t>Diseñar e implementar una herramientas tecnológica de apoyo a la gestión de la Defensa Judicial de la Entidad</t>
  </si>
  <si>
    <t>Herramienta Tecnológica Implementada</t>
  </si>
  <si>
    <t>II Trimestre: Herramienta tecnológica diseñada 40% (Demo)
IV Trimestre: Herramienta tecnológica implementada 60% (Enlaces y pantallazos de la herramienta funcionando)</t>
  </si>
  <si>
    <t>Diseñar, constituir e implementar la Escuela de Supervisores en la UAECOB</t>
  </si>
  <si>
    <t>Escuela de Supervisores de la UAECOB diseñada y constituida con 16 sesiones en el año</t>
  </si>
  <si>
    <t>I Trimestre: Diseño de la Estrategia Escuela de Supervisores10%
II Trimestre: Escuela de Supervisores diseñada e implementada con 4 sesiones 30%
III Trimestre:  Escuela de Supervisores con 6 sesiones 30%
IV Trimestre: Escuela de Supervisores de la UAECOB diseñada y constituida con 16 sesiones en el año 30%</t>
  </si>
  <si>
    <t>Construir un plan de contingencia en caso de que la entidad reciba (sufra) un ataque cibernético y/o fallas permanentes de conexión.</t>
  </si>
  <si>
    <t>Pruebas de DRP de Portal de Servicios, Directorio Activo, Pagina WEB, Opera+ y LOG+</t>
  </si>
  <si>
    <r>
      <t xml:space="preserve">I Trimestre: (25%) Documentación de prueba DRP Portal de Servicios 
II Trimestre: .(25%) Documentación de prueba DRP Directorio Activo y página WEB
III Trimestre: (25%) Documentación de prueba DRP Opera + 
IV Trimestre:  (25%) Documentación de prueba DRP Log + / Continuidad de Servicios de Backup y servicio DRP.
</t>
    </r>
    <r>
      <rPr>
        <b/>
        <sz val="11"/>
        <color theme="1"/>
        <rFont val="Arial"/>
        <family val="2"/>
      </rPr>
      <t>NOTA</t>
    </r>
    <r>
      <rPr>
        <sz val="11"/>
        <color theme="1"/>
        <rFont val="Arial"/>
        <family val="2"/>
      </rPr>
      <t>: Toda prueba DRP debe contemplar Newsletter, Minutograma, Paso a Paso de Restauración, Pruebas funcionales y acta de cierre.</t>
    </r>
  </si>
  <si>
    <t>Proponer un plan de trabajo y el desarrollo de sus actividades al sistema de seguridad de la información, bajo la norma ISO27001-2022</t>
  </si>
  <si>
    <t>Repositorio del SGSI basado en la norma ISO 27001:2022 con evidencias y registros.
Informe de Auditoria Interna ISO 27001:20200 en IIQ de 2026.
Certificación de la UAE Cuerpo Oficial de Bomberos en IIIQ de 2026.</t>
  </si>
  <si>
    <t>I Trimestre: (20%) Repositorio SGSI Requisitos ISO 27001 .
II Trimestre: (30%) Repositorio SGSI Anexo A (93 controles)
III Trimestre: (40%) Auditoria Interna y externa para Certificación 27001 . 
IV Trimestre:  (10%) Mantenimiento SGSI (indicadores)  - Tratamiento Riesgos (indicadores y valoración de controles), Comites SGSI.</t>
  </si>
  <si>
    <t>Implementar el Plan Estratégico de Tecnologías de Información y las Comunicaciones-PETI ajustados a los requisitos del MIPG</t>
  </si>
  <si>
    <t>*Implentación de las actividades programadas de las metas definidas para el desarrollo presupuestal durante la vigencia del 2025.
*Reporte de avance semestral de las implementaciones adquiridas por el area para el desarrollo  del PETI.</t>
  </si>
  <si>
    <t xml:space="preserve">I Trimestre: (10%)  Informe de gestión- Documento
II Trimestre:(20%) Avances procesos de contratación (Estudios previos, documentos contractuales, etc)
III Trimestre:(25%)Continuidad avances procesos de contratación (Estudios previos, documentos contractuales, etc) y documentos avances de implementación (cronograma o informe)
IV Trimestre: (45%) Implementación de herramientas(pruebas).
</t>
  </si>
  <si>
    <t>Implementar el Plan de Tratamiento de Riesgos de Seguridad y Privacidad de la Información ajustados a los requisitos del MIPG</t>
  </si>
  <si>
    <t>Actualización de riesgos Digitales: Revisión IQ de 2026.
Definición de Tratamiento de Riesgos: Resultado revisión IQ/2026
Implementación de contramedidas para tratamiento de riesgos durante año 2026.</t>
  </si>
  <si>
    <t>I Trimestre: (40%) Matriz de Riesgos Digitales actualizada y plan de tratamiento de riesgos.
II Trimestre: (20%) Informe ejecución contramedidas (mejora de controles existentes y/o nuevos controles)
III Trimestre: (20%)nInforme ejecución contramedidas (mejora de controles existentes y/o nuevos controles).
IV Trimestre:(20%) Informe ejecución contramedidas (mejora de controles existentes y/o nuevos controles)</t>
  </si>
  <si>
    <t>Implementar el Plan de Seguridad y Privacidad de la información ajustados a los requisitos del MIPG</t>
  </si>
  <si>
    <t xml:space="preserve">Plan Estratégico de Seguridad de la Información tomando como base el PESI de 2025-2027, implementado. </t>
  </si>
  <si>
    <t>I Trimestre: (30%) Actualización PESI en 2026
II Trimestre: (20%) Informe de avance de Ejecución PESI
III Trimestre: (25%) Informe de avance de Ejecución PESI
IV Trimestre: (25%) Informe de avance de las implementaciones y mantenimientos de las plataformas de tecnologias de la información</t>
  </si>
  <si>
    <t>Proponer un plan de trabajo para la actualización de los activos de la información de la entidad.</t>
  </si>
  <si>
    <t>Realizar actualización de matrices de clasificación de activos de información de los procesos. Dos revisiones en el año.
Actualizar CMDB de acuerdo a adquisición de nuevos componentes tecnológicos de CI's (Items Configuration).</t>
  </si>
  <si>
    <t>I Trimestre:25%  Procesos Misionales primera revisión. Acutalización CMDB.
II Trimestre:25% Procesos de Apoyo primera revisión. Acutalización CMDB.
III Trimestre:25% Procesos Misionales segunda revisión. Acutalización CMDB.
IV Trimestre: 25% Procesos de Apoyo segunda revisión. Acutalización CMDB.</t>
  </si>
  <si>
    <t>Optimizar y renovar las soluciones  tecnológicos en los procesos que se requieran para el fortalecimiento institucional de la UAECOB .</t>
  </si>
  <si>
    <t>*Reporte de ejecución presupuestal asiganada a la Dirección -TIC. 
*Reporte de herramientas adquiridas e implementadas para el fortalecimiento de la UAECOB</t>
  </si>
  <si>
    <t>I Trimestre: (10%) Estudios previos, documentos contractuales.
II Trimestre:(25%) Adjudicación del proceso contactual-Documento
III Trimestre:(25%)  Implemementación- Acta de Inicio, 
IV Trimestre: (40%) Puesta en marcha- Pruebas(documentos o informe)</t>
  </si>
  <si>
    <t>SEGUIMIENTO AL PLAN DE ACCIÓN I TRIMESTRE  2026</t>
  </si>
  <si>
    <t xml:space="preserve">ITEM </t>
  </si>
  <si>
    <t>OBJETIVO INSTITUCIONAL</t>
  </si>
  <si>
    <t>OBJETIVOS ESTRATEGICOS</t>
  </si>
  <si>
    <t>DEPENDENCIA</t>
  </si>
  <si>
    <t>CÓDIGO ACTIVIDAD</t>
  </si>
  <si>
    <t>CRITERIO TRIMESTRAL</t>
  </si>
  <si>
    <t xml:space="preserve">META ESTABLECIDA PARA EL CRITERIO I TRIMESTRE </t>
  </si>
  <si>
    <t>DESCRIPCIÓN DEL AVANCE</t>
  </si>
  <si>
    <t>PORCENTAJE REPORTADO POR LA DEPENDENCIA EN CUMPLIMIENTO I TRIMESTRE</t>
  </si>
  <si>
    <t xml:space="preserve">PORCENTAJE DE CUMPLIMIENTO I TRIMESTRE ACUMULADO </t>
  </si>
  <si>
    <t>LINK EVIDENCIA</t>
  </si>
  <si>
    <t>% DE CUMPLIMIENTO META I TRIMESTRE</t>
  </si>
  <si>
    <t>262101</t>
  </si>
  <si>
    <t>261102</t>
  </si>
  <si>
    <t>261303</t>
  </si>
  <si>
    <t>261304</t>
  </si>
  <si>
    <t>261105</t>
  </si>
  <si>
    <t>261306</t>
  </si>
  <si>
    <t>262107</t>
  </si>
  <si>
    <t>261108</t>
  </si>
  <si>
    <t>261309</t>
  </si>
  <si>
    <t>261110</t>
  </si>
  <si>
    <t>261311</t>
  </si>
  <si>
    <t>261112</t>
  </si>
  <si>
    <t>261313</t>
  </si>
  <si>
    <t>261114</t>
  </si>
  <si>
    <t>261315</t>
  </si>
  <si>
    <t>261116</t>
  </si>
  <si>
    <t>261317</t>
  </si>
  <si>
    <t>261118</t>
  </si>
  <si>
    <t>261319</t>
  </si>
  <si>
    <t>261120</t>
  </si>
  <si>
    <t>261121</t>
  </si>
  <si>
    <t>261322</t>
  </si>
  <si>
    <t>261323</t>
  </si>
  <si>
    <t>261224</t>
  </si>
  <si>
    <t>263225</t>
  </si>
  <si>
    <t>261226</t>
  </si>
  <si>
    <t>261127</t>
  </si>
  <si>
    <t>261228</t>
  </si>
  <si>
    <t>263129</t>
  </si>
  <si>
    <t>262130</t>
  </si>
  <si>
    <t>262131</t>
  </si>
  <si>
    <t>262132</t>
  </si>
  <si>
    <t>262133</t>
  </si>
  <si>
    <t>262134</t>
  </si>
  <si>
    <t>263135</t>
  </si>
  <si>
    <t>261336</t>
  </si>
  <si>
    <t>261337</t>
  </si>
  <si>
    <t>261338</t>
  </si>
  <si>
    <t>262139</t>
  </si>
  <si>
    <t>262240</t>
  </si>
  <si>
    <t>La meta del trimestre era presentar un informe que estableciera de manera puntual la herramienta adecuada para la realización del diagnóstico.
Esta actividad se concreta y reporta en un informe presentado por los enlaces P3 a la subdirección con la selección de la herramienta que provee para ello el Departamento Administrativo de la Función Pública, que cumple con lo indicado en el Modelo Integrado de Planeación y Gestión (MIPG).</t>
  </si>
  <si>
    <t>https://bomberosbog.sharepoint.com/:f:/s/OficinaAsesoradePlaneacion/PlaneacionEstrategica/IgDfhHKR5jvgTLysre9tZ25wAQAaqPa45Kn_TMI_XEcU07I?e=5HEbeA</t>
  </si>
  <si>
    <t xml:space="preserve">ESTADO: REPORTE NO APROBADO
SUGERENCIA: Tras validar la descripción de la actividad y los soportes documentales frente al criterio de medición establecido, se identificó que la evidencia adjunta carece de la firma de los responsables correspondiente (Se debe adjuntar el original firmado). Asimismo, no se incluyó el correo electrónico institucional necesario para evaluar el cumplimiento de la dependencia. Se solicita realizar los ajustes pertinentes en la carpeta de SharePoint de la Oficina Asesora de Planeación. ( Solo se debe ajustar las evidencias en la carpeta, no es necesario realizar un nuevo cargue en la app SINERGIA) </t>
  </si>
  <si>
    <t>262141</t>
  </si>
  <si>
    <t>262142</t>
  </si>
  <si>
    <t>En respuesta a las vacantes de la Unidad, se relacionan las actividades que durante el trimestre se adelantaron, tales como:
• Provisión en Periodo Fijo de un (01) empleo de Jefe de Oficina código 006 grado 05. 
• Provisión en Nombramiento Ordinario de un (01) empleo de Subdirector Técnico código 068 grado 07 
• Proceso de Encargo para proveer tres (03) cargos del empleo Subteniente de Bombero, código 418 grado 19.</t>
  </si>
  <si>
    <t>https://bomberosbog.sharepoint.com/:f:/s/OficinaAsesoradePlaneacion/PlaneacionEstrategica/IgBjg5dbehfvTL49kPlWZlMiAS8C8lK0p2aPmVdfWVUQGmM?e=uDPnCG</t>
  </si>
  <si>
    <t>ESTADO: REPORTE NO APROBADO
SUGERENCIA: Tras validar la descripción de la actividad y los soportes documentales frente al criterio de medición establecido, se identificó que la evidencia adjunta carece de la firma de los responsables correspondiente (Se debe adjuntar el original firmado).</t>
  </si>
  <si>
    <t>Se realizan y reportan 11 capacitaciones que en relación con las 3 que se habían considerado que se realizarían materializan la gestión del equipo de Academia al lograr coordinar y desarrollar 8 cursos anticipadamente. Con esto se logra dar un margen administrativo y operativo adicional para mejorar la calidad y la eficiencia del cronograma pendiente.
   Los cursos realizados fueron: Reentrenamiento en administración de incendios y emergencias; Operaciones de Rescate con Cuerdas; Uso, Mantenimiento y Función de Herramientas para Emergencias; Riesgo Eléctrico; Inteligencia Artificial; Construcción Indicadores de Gestión; Servicio al Ciudadano: Caracterización, Evaluación y Medición; Supervisión de Contratos; Negociación Colectiva y Resolución de Conflictos e Innovación Pública.</t>
  </si>
  <si>
    <t>https://bomberosbog.sharepoint.com/:f:/s/OficinaAsesoradePlaneacion/PlaneacionEstrategica/IgCyr20fb4wxTYrkbs2iMq6eAcV5gjCE9PE6OUEmLj29PI4?e=8H69SK</t>
  </si>
  <si>
    <t xml:space="preserve">ESTADO: REPORTE APROBADO
OBSERVACIÓN:
Tras validar la descripción de la actividad y los soportes documentales frente al criterio de medición, se identificó una ejecución del 37%, lo cual representa una sobre-ejecución frente al 10% programado para este trimestre. Se recomienda a la dependencia analizar y revisar la planificación de las actividades y ajustar la proyección de las metas en el Plan de Acción Institucional 2026 para garantizar una mejor planeación al final de la vigencia. </t>
  </si>
  <si>
    <t>262244</t>
  </si>
  <si>
    <t xml:space="preserve"> Para el primer trimestre de 2026 se programó desarrollar 11 actividades dentro del plan de incentivos. Se pueden reportar evidencias de 11 efectivamente, sin embargo, hay que anotar que las relacionadas con “Reconocimiento día del Hombre” y una de las “Actividades lúdicas o de integración por estaciones”, puntualmente la de febrero; no se pudieron realizar.  El equipo de Bienestar revisará la manera de realizar esta última en un mes diferente, se revisará la posibilidad de sustituir la primera.
   En estas circunstancias, el avance porcentual del primer trimestre se cumple.</t>
  </si>
  <si>
    <t>https://bomberosbog.sharepoint.com/:f:/s/OficinaAsesoradePlaneacion/PlaneacionEstrategica/IgBcXCgNwLd-S51aavQipUELAV1xwFmqULdNBHcifpNXGKY?e=s80dZh</t>
  </si>
  <si>
    <t>ESTADO: REPORTE NO APROBADO
ALERTA:
Tras validar la descripción de la actividad y los soportes documentales frente al criterio de medición, se identificó que la evidencia cargada es insuficiente para acreditar el cumplimiento total de la meta trimestral. De acuerdo con la programación, se requiere el soporte de las 11 actividades establecidas para este periodo. Se solicita a la dependencia actualizar en SharePoint el repositorio documental, asegurando que cada actividad cuente con su respectivo soporte técnico para proceder con la aprobación.</t>
  </si>
  <si>
    <t>262245</t>
  </si>
  <si>
    <t>Tras la revisión del avance reportado en el Plan de Seguridad y Salud en el Trabajo (SST), se identifica un incumplimiento en la meta programada, alcanzando únicamente la ejecución de 15 de las 33 actividades establecidas para el periodo.
Al presentar un avance inferior al 50%, se requiere que la dependencia formalice ante la Oficina Asesora de Planeación el análisis de causas raíz y el plan de choque mencionado.</t>
  </si>
  <si>
    <t>https://bomberosbog.sharepoint.com/:f:/s/OficinaAsesoradePlaneacion/PlaneacionEstrategica/IgCeDwGt1oikTpocW758bk5iARsA-Y_RKLcAVuN3B5N4tzU?e=uaiCf4</t>
  </si>
  <si>
    <r>
      <t xml:space="preserve">ESTADO: REPORTE APROBADO
SUGERENCIA: Tras la revisión del avance reportado en el Plan de Seguridad y Salud en el Trabajo (SST), se identifica un </t>
    </r>
    <r>
      <rPr>
        <b/>
        <sz val="11"/>
        <color theme="1"/>
        <rFont val="Arial"/>
        <family val="2"/>
      </rPr>
      <t>incumplimiento</t>
    </r>
    <r>
      <rPr>
        <sz val="11"/>
        <color theme="1"/>
        <rFont val="Arial"/>
        <family val="2"/>
      </rPr>
      <t xml:space="preserve"> en la meta programada, alcanzando únicamente la ejecución de 15 de las 33 actividades establecidas para el periodo.
Al presentar un avance inferior al 50%, se requiere que la dependencia formalice ante la Oficina Asesora de Planeación el análisis de causas raíz y el plan de AJUSTE para el cumplimiento de esta actviidad durante esta vigencia. </t>
    </r>
  </si>
  <si>
    <t>262146</t>
  </si>
  <si>
    <t>El desarrollo de esta actividad para el 2026 implica entregar a la entidad las herramientas necesarias para que, al presentarse ante la Comisión Nacional de Servicio Civil, los soportes técnicos y administrativos estén completos. La primera parte de ese trabajo se culmina y presenta materializada en el “Documento Técnico de Fortalecimiento” que se presenta como evidencia.
   Por otro lado, con base en las circunstancias de cierre del año se presentó un cronograma inicial y durante el primer trimestre se trabajó en el avance general del proyecto y en determinar el mejor proceso para el año en curso. Durante el mes de abril y eventualmente mayo, se desarrollarán las mesas de trabajo necesarias para concretar la necesidad de un ajuste del cronograma.</t>
  </si>
  <si>
    <t>https://bomberosbog.sharepoint.com/sites/OficinaAsesoradePlaneacion/PlaneacionEstrategica/PLAN%20DE%20ACCIN/Forms/AllItems.aspx?id=%2Fsites%2FOficinaAsesoradePlaneacion%2FPlaneacionEstrategica%2FPLAN%20DE%20ACCIN%2F2026%2FEVIDENCIAS%20PAI%202026%2F5%5FSub%5FGesti%C3%B3n%20Humana%2FTrimestre%2001%2F262146%20Redise%C3%B1o&amp;viewid=ac531e2c%2Dd61d%2D45f1%2Dbcce%2D7acda2888a79</t>
  </si>
  <si>
    <t>ESTADO: REPORTE APROBADO OBSERVACIÓN: Se verifica la consistencia de los soportes reportados frente a los requisitos del criterio de medición, validando el cumplimiento de las metas establecidas para el presente periodo trimestral.</t>
  </si>
  <si>
    <t>262247</t>
  </si>
  <si>
    <t>Se solicita a la dependencia realizar la revisión y el cargue respectivo de los soportes que acrediten el cumplimiento de la actividad, conforme al criterio de medición establecido para el primer trimestre del año.</t>
  </si>
  <si>
    <t>262248</t>
  </si>
  <si>
    <t xml:space="preserve">  Durante el primer trimestre, la implementación de la Política de Mujer y Equidad de Género priorizó la ejecución de la agenda conmemorativa del 8 de marzo y la socialización técnica del Protocolo de Prevención y Atención del Acoso Sexual Laboral. Se destaca el desarrollo del evento central “Mujeres que salvan vidas y rompen barreras” y la articulación con el Comité Extraordinario para la definición de acciones de bienestar y sensibilización.
   En el componente de planificación, se avanzó en el diseño de instrumentos de recolección de información (encuestas), la revisión de convocatorias específicas y la estructuración temática del programa de capacitación institucional. Estos hitos aseguran la trazabilidad técnica de la política y el fortalecimiento de los mecanismos de prevención y participación femenina en la Entidad.</t>
  </si>
  <si>
    <t>https://bomberosbog.sharepoint.com/:f:/s/OficinaAsesoradePlaneacion/PlaneacionEstrategica/IgB_beS3ztWkRbyD9TdnfiFnAUFrLDmtWUoz1EtetrkYbzE?e=se4kcZ</t>
  </si>
  <si>
    <t>ESTADO: REPORTE NO APROBADO
SUGERENCIA: Tras la revisión de los soportes cargados, se identifica que la evidencia es insuficiente para acreditar el cumplimiento del trimestre. Se solicita a la dependencia adjuntar los siguientes documentos:
Acto Administrativo del protocolo de prevención y atención del acoso laboral.
Evidencia de difusión (piezas comunicativas) de las campañas realizadas en el marco del 8 de marzo (8M).
Reporte de avances de la encuesta de investigación ejecutada en el periodo.</t>
  </si>
  <si>
    <t>262149</t>
  </si>
  <si>
    <t>https://bomberosbog.sharepoint.com/:f:/s/OficinaAsesoradePlaneacion/PlaneacionEstrategica/IgBaKmX2UlG5T4ETb09mNjSBAQ_gtgBAM4vjRW7h9IsJK6w?e=yJWG2A</t>
  </si>
  <si>
    <t xml:space="preserve">ESTADO: REPORTE NO APROBADO
SUGERENCIA: Para que el reporte sea aprobado, la redacción del reporte cualitativo,debe limitarse estrictamente a lo que el documento "borrador" realmente contiene. Si el documento aún no es el instrumento final, la redacción debe enfocarse en el avance técnico, el diseño de la estructura o la fase de formulación.Por favor ajustar el reporte o la evidencia de acuerdo con el avance realmente realizado. </t>
  </si>
  <si>
    <t>262150</t>
  </si>
  <si>
    <t xml:space="preserve"> Se alcanzó el cumplimiento del hito programado para el primer trimestre mediante la selección y formalización de la herramienta técnica para la medición del Clima Laboral. No obstante, la Subdirección ha dado pautas para trascender el requerimiento operativo inicial al integrar este ejercicio en una propuesta técnica estructural y profunda de Clima y Cultura Organizacional para la vigencia 2026. Este enfoque sistémico permite superar la aplicación convencional de una encuesta, estableciendo una hoja de ruta de intervención integral que prioriza el fortalecimiento de la cohesión interna y la identidad institucional, elevando significativamente el alcance y la calidad de la gestión proyectada.</t>
  </si>
  <si>
    <t>https://bomberosbog.sharepoint.com/:f:/s/OficinaAsesoradePlaneacion/PlaneacionEstrategica/IgCcFEjFEbxhQYBHDqZBsp9eAc-qyvU-RlczqhK8QajXb6E?e=6OEkg6</t>
  </si>
  <si>
    <t>ESTADO: REPORTE APROBADO!
OBSERVACIÓN: Tras realizar el análisis de coherencia entre la gestión reportada, las evidencias adjuntas y el criterio de medición definido en el Plan de Acción, se valida el cumplimiento satisfactorio de la actividad para el presente trimestre.</t>
  </si>
  <si>
    <t xml:space="preserve"> El resultado del primer trimestre es positivo, alcanzando un cumplimiento consolidado del 112% de las metas programadas para el periodo, destacando la superación de los requerimientos operativos en el eje de Plan Institucional de Capacitación y Clima Organizacional.
•	Los siguientes planes avanzan satisfactoriamente:
   o	Diagnóstico GETH: Herramienta DAFP seleccionada y formalizada.
   o	Gestión de Integridad: Mesa técnica ejecutada y red de 28 gestores operativa.
   o	Política de Género: Agenda 8M cumplida y planeación técnica de encuestas finalizada.
   o	Clima y Cultura: Meta cumplida y escalada a intervención estructural.
   o	Vacantes y Provisión: Se vigila la planta y se desarrollan acciones efectivas para su completitud.
   o	Incentivos Institucionales: Las actividades se logran y se pueden seguir adelantando sin riesgo evidente.
•	Los siguientes procesos deben ser objeto de vigilancia y seguimiento especial:
   o	Autoevaluación EFBA: Requiere monitoreo estricto para asegurar que el rigor de los criterios técnicos no afecte los cronogramas de entrega.
   o	Rediseño Institucional: Proceso de alta complejidad que exige acompañamiento jurídico permanente para mitigar riesgos en la provisión de cargos.
   o	Gestión Contractual de Academia: Se debe supervisar la oportunidad en la contratación para evitar interrupciones en la oferta formativa del Q2.
   o	Gestión de Integridad: Mesa técnica ejecutada y red de 28 gestores operativa. Se acompañará el avance en la participación en capacitaciones de Servicio Civil.
   o	Salud y Seguridad en el Trabajo: Es el plan con mayor riesgo y se hará vigilancia especial sobre su avance y/o revisión.
Esta Subdirección mantendrá el esquema de micro gerencia técnica para potenciar los avances y corregir las desviaciones antes del cierre del segundo trimestre.</t>
  </si>
  <si>
    <t>https://bomberosbog.sharepoint.com/sites/OficinaAsesoradePlaneacion/PlaneacionEstrategica/PLAN%20DE%20ACCIN/Forms/AllItems.aspx?id=%2Fsites%2FOficinaAsesoradePlaneacion%2FPlaneacionEstrategica%2FPLAN%20DE%20ACCIN%2F2026%2FEVIDENCIAS%20PAI%202026%2F5%5FSub%5FGesti%C3%B3n%20Humana%2FTrimestre%2001%2F262251%20PETH&amp;p=true&amp;ga=1</t>
  </si>
  <si>
    <t>ESTADO: REPORTE NO APROBADO! 
ALERTA: Tras la revisión técnica, se constata que no se ha cargado la evidencia documental en la carpeta correspondiente de SharePoint. Es indispensable adjuntar los soportes requeridos para validar el cumplimiento de la actividad y proceder con la verificación del reporte.</t>
  </si>
  <si>
    <t>262152</t>
  </si>
  <si>
    <t>262153</t>
  </si>
  <si>
    <t>262254</t>
  </si>
  <si>
    <t>263255</t>
  </si>
  <si>
    <t>263156</t>
  </si>
  <si>
    <t>262157</t>
  </si>
  <si>
    <t>263258</t>
  </si>
  <si>
    <t>263259</t>
  </si>
  <si>
    <t>263260</t>
  </si>
  <si>
    <t>263161</t>
  </si>
  <si>
    <t>262163</t>
  </si>
  <si>
    <t>262164</t>
  </si>
  <si>
    <t>262165</t>
  </si>
  <si>
    <t>262166</t>
  </si>
  <si>
    <t>262167</t>
  </si>
  <si>
    <t>262168</t>
  </si>
  <si>
    <t>262169</t>
  </si>
  <si>
    <t>262170</t>
  </si>
  <si>
    <t>262171</t>
  </si>
  <si>
    <t>OBJETIVOS  ESTRATÉGICOS</t>
  </si>
  <si>
    <t>NUMERO DE METAS PDD</t>
  </si>
  <si>
    <t>INDICADOR META</t>
  </si>
  <si>
    <t>PROYECTO DE INVERSIÓN</t>
  </si>
  <si>
    <t>NOMBRE PRO</t>
  </si>
  <si>
    <t xml:space="preserve">META DE INVERSIÓN </t>
  </si>
  <si>
    <t xml:space="preserve"> POLÍTICAS PÚBLICAS </t>
  </si>
  <si>
    <t>OBJETIVOS INSTITUCIONALES</t>
  </si>
  <si>
    <t>EJES ESTRUCTURALES</t>
  </si>
  <si>
    <t>META</t>
  </si>
  <si>
    <t>POLITICAS MIPG</t>
  </si>
  <si>
    <t>PROCESO</t>
  </si>
  <si>
    <t>ODS 3 - Salud y bienestar</t>
  </si>
  <si>
    <t>Estrategia 2:  Bogotá protege el ambiente y se compromete  con la acción climática.</t>
  </si>
  <si>
    <t xml:space="preserve">Programa 25: Aumento de la resiliencia al cambio climático y reducción de la vulnerabilidad </t>
  </si>
  <si>
    <t>Implementar un programa para mejorar la respuesta en la atención a emergencias del Cuerpo Oficial de Bomberos de Bogotá, apalancada en redes de conocimiento, prevención del riesgo y cobertura en la ciudad y su entorno.</t>
  </si>
  <si>
    <t>META1</t>
  </si>
  <si>
    <t>8173: Modernización de las capacidades del Cuerpo Oficial de Bomberos Bogotá D.C.</t>
  </si>
  <si>
    <t>PROYEC8173</t>
  </si>
  <si>
    <t>ODS 4- Educación de calidad</t>
  </si>
  <si>
    <t>Estrategia 1: Bogotá se fortalece con un gobierno abierto, cercano, eficiente, transparente e íntegro.</t>
  </si>
  <si>
    <t>Programa 33: Fortalecimiento institucional para un gobierno confiable.</t>
  </si>
  <si>
    <t>Desarrollar un plan para el fortalecimiento de las capacidades institucionales de la UAECOB.</t>
  </si>
  <si>
    <t>META2</t>
  </si>
  <si>
    <t xml:space="preserve">8126: Fortalecimiento institucional de la UAECOB para un gobierno confiable Bogotá D.C </t>
  </si>
  <si>
    <t>PROYEC8126</t>
  </si>
  <si>
    <t>2. Gestión presupuestal y eficiencia del gasto público</t>
  </si>
  <si>
    <t>ODS 5 - Igualdad de género</t>
  </si>
  <si>
    <t>8126 3-Implementar el 100% de los sistemas y modelos de gestión que defina la UAECOB en el marco del MIPG</t>
  </si>
  <si>
    <t xml:space="preserve">0DS 11- Ciudades y comunidades sostenibles </t>
  </si>
  <si>
    <t>POLÍTICA PÚBLICA DISTRITAL DE SEGURIDAD, CONVIVENCIA Y JUSTICIA Y CONSTRUCCIÓN DE PAZ Y RECONCILIACIÓN: 5.1.4. Plan implementado para el fortalecimiento institucional para la atención de emergencias</t>
  </si>
  <si>
    <t>Subdirección Operativa- Grupos Especializados</t>
  </si>
  <si>
    <t xml:space="preserve">POLÍTICA PÚBLICA DISTRITAL DE SEGURIDAD, CONVIVENCIA Y JUSTICIA Y CONSTRUCCIÓN DE PAZ Y RECONCILIACIÓN: 5.1.8. Ejecución del plan de Preparativos para la Respuesta de la UAE - COB para la atención de las emergencias generadas por un sismo de gran magnitud  Fortalecimiento de la capacidad de respuesta en la atención de emergencias por parte de la UAE - Cuerpo Oficial de Bomberos. </t>
  </si>
  <si>
    <t>8126 10-Formular e Implementar una estrategia de comunicaciones en lo relacionado con la divulgación de estrategias, programas, proyectos y servicios a los grupos de interés, de la UAECOB</t>
  </si>
  <si>
    <t xml:space="preserve">Política de Salud Ambiental: Construir (1) estación forestal de bomberos sujeta al proyecto del sendero ambiental en los cerros orientales. </t>
  </si>
  <si>
    <t>10. Racionalización de trámites</t>
  </si>
  <si>
    <t>Política de Salud ambiental: Crear (1) Escuela de Formación y Capacitación de Bomberos</t>
  </si>
  <si>
    <t>Subdirección Operativa- Grupos Especializados-INVG. INCENDIOS</t>
  </si>
  <si>
    <t>Política de Salud Ambiental: Renovar en un 50% la dotación de Equipos de Protección Personal del Cuerpo de Bomberos de Bogotá Fase 1: Trajes Estructurales Fase 2: Equipo Autocontenido Fase 3: Trajes Especializados.</t>
  </si>
  <si>
    <t>Política de Ruralidad</t>
  </si>
  <si>
    <t>14. Mejora normativa</t>
  </si>
  <si>
    <t>8173 8-Construir 1 sede de bomberos de la UAECOB</t>
  </si>
  <si>
    <t>Dirección</t>
  </si>
  <si>
    <t xml:space="preserve">8173 11- Gestionar el 100% de las necesidades de bienes y servicios a la infraestructura en funcionamiento. </t>
  </si>
  <si>
    <t>Todas las dependencias</t>
  </si>
  <si>
    <t>Durante el primer trimestre de la vigencia  2026  se gestionó e ingresaron a mantenimiento  183 vehículos de los cuales  todos recibieron atención por parte del taller contratado por parte de la entidad</t>
  </si>
  <si>
    <t>Durante el primer trimestre de la vigencia  2026 se recibieron 187 solictudes de alimentacio e hidratacion para los uniformados de la UAECOB  (Almuerzo, cena, Refrigerio Tipo 1 entre otros) los cuales se gestionaron y atendieron en su totalidad.</t>
  </si>
  <si>
    <t xml:space="preserve">ESTADO: ¡REPORTE NO APROBADO!
SUGERENCIA: Una vez analizada la información consignada, se evidencia que el número de casos atendidos coincide plenamente con los soportes presentados. Por lo tanto, se avala el reporte al alcanzar el 100% de ejecución de la meta programada para este trimestre. Sin embargo, se devuelve para ajuste por que no se ingreso el porcentaje logrado y el link que adjuntaron de la evidencia no corresponde al repositorio de evidencias de la OAP. </t>
  </si>
  <si>
    <t>En el marco del Plan Anual de Trabajo del PESV 2026, durante el primer trimestre se alcanzó un nivel de ejecución del 62 %, correspondiente al desarrollo de 15 de las 27 actividades programadas para este periodo. 
Entre las actividades más destacadas se encuentran: Presentación del reporte de autogestión del PESV 2025 ante el Ministerio de Transporte; Elaboración del documento PESV 2026; Formulación del Plan Anual de Trabajo PESV 2026; Definición del Plan de Seguimiento PESV 2026 por parte del líder del PESV; Realización de la primera sesión del Comité de Seguridad Vial, llevada a cabo el 04 de febrero de 2026.</t>
  </si>
  <si>
    <t>ESTADO: REPORTE NO APROBADO!
OBSERVACIÓN: Tras el análisis de la gestión realizada para el primer trimestre de 2026, se valida el cumplimiento del 100% en la atención de los vehículos ingresados y gestionados para mantenimiento. Se destaca la eficacia en la coordinación administrativa, logrando el mantenimiento técnico de los 183 vehículos reportados.
Falta Link de evidencias.</t>
  </si>
  <si>
    <t xml:space="preserve">ESTADO: ¡REPORTE NO APROBADO!
OBSERVACIÓN: Tras la validación de la información registrada en la matriz (pestaña "Detalle"), se constató el cumplimiento del 100% de la meta para el periodo. De los 152 casos reportados, 71 cuentan con trazabilidad completa (creación y entrega) y los 81 restantes registran su fecha de creación. Conforme a los criterios concertados con la dependencia, dicha apertura formaliza el inicio de la gestión técnica necesaria para la resolución de cada caso, cumpliendo así con los parámetros de medición establecidos.
Falta Linik de evidencias </t>
  </si>
  <si>
    <t>ESTADO: ¡REPORTE NO APROBADO!
SUGERENCIA: Se devuelve para ajuste de link, se deben cargar las evidencias en el repositorio de evidencias para el PAI 2026 de la OAP.</t>
  </si>
  <si>
    <t>Se realiza las prueba de DRP al portal de servicios durante mes de marzo en razón al Plan de Contingencia.</t>
  </si>
  <si>
    <t>¡REPORTE APROBADO!
OBSERVACIÓN: Tras verificar las evidencias y su coherencia con los criterios de medición, se confirma el cumplimiento satisfactorio de la meta establecida para este trimestre.</t>
  </si>
  <si>
    <t>https://bomberosbog.sharepoint.com/:f:/s/OficinaAsesoradePlaneacion/PlaneacionEstrategica/IgA7Ho2glG8mQKU7QM6d9Ed7AX_Xxogiag_Co3pV86YfJWM?e=eOl4J1</t>
  </si>
  <si>
    <t>Se crea repositorio del SGSI con 93 subcarpetas correspondientes a los 93 controles establecidos en la norma ISO 27001:2022.</t>
  </si>
  <si>
    <t>https://bomberosbog.sharepoint.com/:f:/s/OficinaAsesoradePlaneacion/PlaneacionEstrategica/IgDnCMrhmjEKRZmc4EnSZFb4AciNYx7HtCR4-fQpNP25HQg?e=HNs6ea</t>
  </si>
  <si>
    <t>Se presenta los avances en la implentación de aplicaciones, la gestión de las ctividades a nivel de servicios de soporte, seguridad y ciberseguridad, configuración y desempeño de infraestructura y su avance en la ejecución presupuetal.  Asi como la elaboración y actualización de procedimientos. 
Lo anterior en cumplimiento de las metas que hacen parte del PETI.</t>
  </si>
  <si>
    <t>https://bomberosbog.sharepoint.com/sites/OficinaAsesoradePlaneacion/PlaneacionEstrategica/PLAN%20DE%20ACCIN/Forms/AllItems.aspx?id=%2Fsites%2FOficinaAsesoradePlaneacion%2FPlaneacionEstrategica%2FPLAN%20DE%20ACCIN%2F2026%2FEVIDENCIAS%20PAI%202026%2F2%5FDG%5FTecnolog%C3%ADas%20de%20la%20Informaci%C3%B3n%2FI%20Trimestre%2FEVIDENCIAS%2FActividad%20067%2FInformes%20Gesti%C3%B3n%202026&amp;viewid=ac531e2c%2Dd61d%2D45f1%2Dbcce%2D7acda2888a79&amp;p=true</t>
  </si>
  <si>
    <t>https://bomberosbog.sharepoint.com/:f:/s/OficinaAsesoradePlaneacion/PlaneacionEstrategica/IgBwXXrboHlsSYZYlXS_fBliASTXtMA4UgTDXte_9Yz2-7c?e=T0oqFb</t>
  </si>
  <si>
    <t>PRIMERAS OBSERVACIONES OAP</t>
  </si>
  <si>
    <t>SEGUNDAS  OBSERVACIONES  OAP</t>
  </si>
  <si>
    <t>ESTADO: REPORTE APROBADO
OBSERVACIÓN: Tras el análisis de la gestión realizada para el primer trimestre de 2026, se valida el cumplimiento del 100% en la atención de los vehículos ingresados y gestionados para mantenimiento. Se subsana la primera observación y se evidencia el mantenimiento técnico de los 183 vehículos reportados.</t>
  </si>
  <si>
    <t>Durante el primer trimestre de la vigencia 2026 se recibieron 152 casos de mantenimiento de equipos menores de la entidad en la herramienta LOG+  tales como Motosierras, mototronzadora, kit de autocontenidos, kit rescate vehicular, entre otros, los cuales  fueron gestionados en su totalidad por parte de la subdirección Logística -  Equipo Menor</t>
  </si>
  <si>
    <t>https://bomberosbog.sharepoint.com/:x:/s/OficinaAsesoradePlaneacion/PlaneacionEstrategica/IQCirLi4hNv1RbVOQaupKiBSAdqAQT5YSBlU0Vcy5mzLMsY?e=x09Prs</t>
  </si>
  <si>
    <t>ESTADO: ¡REPORTE APROBADO!
OBSERVACIÓN: Tras la validación de la información registrada en la matriz (pestaña "Detalle"), se constató el cumplimiento del 100% de la meta para el periodo. De los 152 casos reportados, 71 cuentan con trazabilidad completa (creación y entrega) y los 81 restantes registran su fecha de creación. Conforme a los criterios concertados con la dependencia, dicha apertura formaliza el inicio de la gestión técnica necesaria para la resolución de cada caso, cumpliendo así con los parámetros de medición establecidos.</t>
  </si>
  <si>
    <t>https://bomberosbog.sharepoint.com/:f:/s/OficinaAsesoradePlaneacion/PlaneacionEstrategica/IgDbHF3LyyPfQqQBzQPNVGdMARo8P5qySGlgkIO-3ycFVH0?e=jgmg2M</t>
  </si>
  <si>
    <t>ESTADO: ¡REPORTE APROBADO!
OBSERVACIÓN: Una vez analizada la información consignada, se evidencia que el número de casos atendidos coincide plenamente con los soportes presentados. Por lo tanto, se avala el reporte al alcanzar el 100% de ejecución de la meta programada para este trimestre.</t>
  </si>
  <si>
    <t>https://bomberosbog.sharepoint.com/:f:/s/OficinaAsesoradePlaneacion/PlaneacionEstrategica/IgATJpbeYJJmQ5avSl7FUL46AdmzCCi4l4z10zlwRscBKpU?e=X7yL1O</t>
  </si>
  <si>
    <t>I Trimestre</t>
  </si>
  <si>
    <t xml:space="preserve">Para el primer trimestre del año 2026 se dio avance en la gestión y ejecución del plan de comunicaciones del cuerpo Oficial de Bomberos de Bogota. Las evidencias estan consignadas en la carpeta designada para tal fin. </t>
  </si>
  <si>
    <t>¡REPORTE APROBADO!
OBSERVACIÓN: Se valida el cumplimiento de las actividades del Plan de Comunicaciones correspondientes al primer trimestre. La información reportada es coherente con las evidencias consignadas en la carpeta técnica, garantizando el soporte documental necesario para los procesos de seguimiento y mejora continua de la entidad.</t>
  </si>
  <si>
    <t>Se actualiza Matriz de Riesgos digitales y se establece plan de tratamiento en los nuevos riesgos digitales identificados.</t>
  </si>
  <si>
    <t>https://bomberosbog.sharepoint.com/:f:/s/OficinaAsesoradePlaneacion/PlaneacionEstrategica/IgAdoNzqk2ZLS6GosKQU5wqfATKqqPJ7Wp4jfgaNBHbO57I?e=lQGh5H</t>
  </si>
  <si>
    <t>Se actualiza el Plan Estratégico de Seguridad de la Información y se sustenta en Comité de Gestión y Desempeño.</t>
  </si>
  <si>
    <t>https://bomberosbog.sharepoint.com/:f:/s/OficinaAsesoradePlaneacion/PlaneacionEstrategica/IgC90hnzDzgHRJZqgbhZ0BNfAf-DQFUiCScrQwr1c98M4Xw?e=Htjv46</t>
  </si>
  <si>
    <t>Se actualiza CMDB de activos de información tecnológicos. 
Las matrices de clasificación de activos de información de procesos misionales junto con los de apoyo se avanza. Así como, con la constitución del equipo de Seguridad y Privacidad de la Información del año 2026.</t>
  </si>
  <si>
    <t>https://bomberosbog.sharepoint.com/:f:/s/OficinaAsesoradePlaneacion/PlaneacionEstrategica/IgDVdbT4KGitRY0HoFe1oSR6AaiELzbtTsOswBJ2jicYgLM?e=BWzPnP</t>
  </si>
  <si>
    <t xml:space="preserve">Durante el 1er trimestre 2026, se dio inicio al proceso contractual para el soporte y las licencias de la herramienta Aranda, encontrándose actualmente en fase de elaboración y desarrollo de los estudios previos, así como, el  proceso de compra de dispositivos de cómputo, portátiles y tablets y contratación, adquisición, renovación y suscripciones de licencia Microsoft y módulos de seguridad y vulnerabilidad para la U.A.E. Cuerpo Oficial de Bomberos de Bogotá – TIC. </t>
  </si>
  <si>
    <t>https://bomberosbog.sharepoint.com/:f:/s/OficinaAsesoradePlaneacion/PlaneacionEstrategica/IgAnFPVLfQtWRbJj9orIcQRYAZX25_nLiHxFd9wdwUccnLs?e=0hKKJQ</t>
  </si>
  <si>
    <t xml:space="preserve">   En el marco del fortalecimiento de la participación ciudadana, se llevó a cabo la sesión del Comité Institucional de Gestión y Desempeño el pasado 29 de enero de 2025. Como resultado, se formalizó la aprobación del Plan Institucional de Participación Ciudadana 2026, según consta en el Acta No. 01, cumpliendo así con los lineamientos de planeación institucional previstos.</t>
  </si>
  <si>
    <t>https://bomberosbog.sharepoint.com/:f:/s/OficinaAsesoradePlaneacion/PlaneacionEstrategica/IgBGGj1x9pGmR7n9Kf_CL3UXAfCtixrPfVJezi6HNX4z3cs?e=la4g5n</t>
  </si>
  <si>
    <t xml:space="preserve">¡REPORTE APROBADO!
OBSERVACIÓN: Tras verificar las evidencias y su coherencia con los criterios de medición, se confirma el cumplimiento satisfactorio de la meta establecida para este trimestre. </t>
  </si>
  <si>
    <t>No hay programación para reportar en este periodo</t>
  </si>
  <si>
    <t xml:space="preserve">  Durante el primer trimestre se avanzaron 8 líneas de trabajo. La más significativa fue la adhesión a la OBA (Organización de Bomberos Americanos): se completó el paquete jurídico-técnico completo incluyendo documento técnico, carta de adhesión y dossier institucional, quedando listo para firma de la Directora. En paralelo se formalizó el primer vínculo con el sistema ONU mediante el convenio UNDSS (seguridad para eventos con presencia de Naciones Unidas). Con la Universidad UNIR se avanzó un convenio tripartito (UNIR–UAECOB–Javeriana) que al cierre del trimestre estaba en revisión jurídica. Se estructuraron alianzas de bienestar con Confiar, Javeriana, Colmédica y un programa de SST. La cooperación exploratoria BRAE/GREM España quedó en fase de acercamiento para capacidades K9 y USAR. Con Alcaldías Locales se enviaron 20 oficios y se realizaron 4 reuniones de articulación. Se avanzó la estrategia con la CDRI incluyendo registro en el sistema GloBo, y se elaboró un inventario de convenios vigentes identificando 5 instrumentos activos. Adicionalmente hubo gestiones exploratorias con Platzi (alianza educativa) y NFPA (membresía institucional).</t>
  </si>
  <si>
    <t>https://bomberosbog.sharepoint.com/:f:/s/OficinaAsesoradePlaneacion/PlaneacionEstrategica/IgCMPdJJbqDeSq53edbPTpJXAZQ2Q0wLCzDDNjAzz01Ypqs?e=4D7U44</t>
  </si>
  <si>
    <t>¡REPORTE APROBADO! 
OBSERVACIÓN: Se verificó el cumplimiento satisfactorio de la meta establecida para el primer trimestre de 2026. Los productos entregados, específicamente el informe de Memorandos de Entendimiento y Alianzas Estratégicas, cumplen con los requisitos de calidad y sustentación documental exigidos para este seguimiento.</t>
  </si>
  <si>
    <t>Se trabajaron 7 líneas principales. El hito prioritario fue la preparación de la delegación FDIC International 2026 en Indianápolis: se conformó un equipo de 11 personas, se gestionaron visas, nota verbal ante la Cancillería, y se completó toda la logística pre-viaje. La 1ª Masterclass (tema: Inundaciones) se ejecutó exitosamente los días 18-19 de marzo con participación internacional, constituyendo el primer intercambio técnico del año. Con la AFD (Agence Française de Développement) se confirmó el cronograma del crédito Bogotá Resiliente con misiones para junio y septiembre. Para TCC Fort Worth se elaboró la propuesta ejecutiva del programa train-the-trainer. Se registraron 10 solicitudes de capacitación de unidades operativas del Cuerpo de Bomberos. En Comisiones de Viaje se gestionaron dos comisiones internacionales (Panamá y México). En Comisiones Mixtas APC se priorizaron 4 países (Chile, Francia, España, Corea del Sur) para la agenda de cooperación bilateral. Adicionalmente, se completó la visita DNBC/CIFFC a Canadá como intercambio técnico en manejo de incendios forestales.</t>
  </si>
  <si>
    <t>https://bomberosbog.sharepoint.com/:f:/s/OficinaAsesoradePlaneacion/PlaneacionEstrategica/IgBXX7A6Sy-KQ5j5bzI6GkYFAeZtccCm8vtQko6_ChPf4KQ?e=4SoLOJ</t>
  </si>
  <si>
    <t>¡REPORTE APROBADO! 
OBSERVACIÓN: Se verificó el cumplimiento satisfactorio de la meta establecida para el primer trimestre de 2026.</t>
  </si>
  <si>
    <t xml:space="preserve">  Durante el primer trimestre 2026 se profirieron 33 decisiones de fondo en procesos disciplinarios con riesgo de prescripción, lo que permitió alcanzar un nivel de cumplimiento del 25%, correspondiente a la meta programada para el periodo evaluado.</t>
  </si>
  <si>
    <t>https://bomberosbog.sharepoint.com/:b:/s/OficinaAsesoradePlaneacion/PlaneacionEstrategica/IQD5dWhCwMOgSbL9yxwJwh_hAdGo3xQbZhACiOFldyiKD4s?e=W2K6fV</t>
  </si>
  <si>
    <t>¡REPORTE APROBADO!
OBSERVACIÓN: Se verificó el cumplimiento satisfactorio de la meta establecida para el primer trimestre de 2026.</t>
  </si>
  <si>
    <t>En el primer trimestre se llevaron a cabo dos (2) jornadas de orientación en la estación de bomberos (B1 Chapinero) y Comando, con las temáticas “Vigilancia de la contratación” y “Manejo de bienes e inventarios”, lo cual equivale a un avance del 7% respecto de la meta anual fijada en treinta (30) jornadas.</t>
  </si>
  <si>
    <t>https://bomberosbog.sharepoint.com/:b:/s/OficinaAsesoradePlaneacion/PlaneacionEstrategica/IQCIdHltPBgyRKitWs5eGGsTAZQI_sXfaN_qL-Ub2hsH27s?e=7i6wCj</t>
  </si>
  <si>
    <t>De acuerdo al Plan anual de auditorías basado en riesgos 2026 para el primer trimestre se tenía  planeado el inicio de 38 actividades de las cuales 33 finalizaron dentro del primer trimestre de 2026, las cuales fueron gestionadas en los plazos programados de la siguiente manera:
01. Informe de Austeridad en el gasto con corte al 31 de diciembre de 2025
02. Informe de seguimiento al Comité de Conciliación (II semestre 2025)
03. Reporte Control Interno Contable vigencia 2024 - SIVICOF
04. Reporte Control Interno Contable vigencia 2025
05. Certificado reporte Derechos de Autor
06. Informe del Estado del Sistema de Control Interno Segundo Semestre 2025
07. Diez (10) informes de evaluación por dependencias vigencia 2025
08. Informe Seguimiento al Programa de Transparencia y Ética Pública 2025 con corte al 31-DIC-2025
09. Pantallazos publicación
10. Informe Directiva 008 de 2021
11. Informe seguimiento proyectos de inversión 31-dic-2025
12. Reporte Informe de gestión OCI vigencia 2025 SIVICOF
13. Reporte Plan de Mejoramiento Contraloría de Bogotá SIVICOF
14. Tres (3) Informes de seguimiento reporte SIDEAP
15. Un (1)comité del Coordinación de Control Interno
16. Seguimiento a instrumentos técnicos y administrativos del Sistema de Control Interno
17. Informe final seguimiento acoso laboral
18. Informe Primer Seguimiento Plan de Mejoramiento 2026
19. Correo reporte Seguimiento SINERGIA APP IV trimestre 2025
20. Correos reporte seguimiento plan de acción enero y febrero 2026
21. Ejercicios de Autoevaluación, autocontrol y autogestión
De acuerdo a lo anterior se da cumplimiento a las 33 actividades que finalizaron en el primer trimestre de 2026</t>
  </si>
  <si>
    <t>https://bomberosbog.sharepoint.com/sites/OficinaAsesoradePlaneacion/PlaneacionEstrategica/PLAN%20DE%20ACCIN/Forms/AllItems.aspx?id=%2Fsites%2FOficinaAsesoradePlaneacion%2FPlaneacionEstrategica%2FPLAN%20DE%20ACCIN%2F2026%2FEVIDENCIAS%20PAI%202026%2F9%5FOficina%20de%20Control%20Interno%2FI%20Trimestre&amp;viewid=ac531e2c%2Dd61d%2D45f1%2Dbcce%2D7acda2888a79&amp;p=true</t>
  </si>
  <si>
    <t>¡REPORTE APROBADO!
OBSERVACIÓN: Una vez revisada la gestión del periodo I-2026, se constata la ejecución de las acciones realizadas para el desarrollo del Plan Anual de Auditorias.</t>
  </si>
  <si>
    <t>No ha sido subsanada</t>
  </si>
  <si>
    <t xml:space="preserve">ESTADO: ¡REPORTE  APROBADO!
OBSERVACIÓN: Tras validar la descripción de la actividad y los soportes documentales frente al criterio de medición establecido, se identificó que la evidencia adjunta fue subsanada. </t>
  </si>
  <si>
    <t>Se cumple con la meta del trimestre al ejecutarse la fase de formulación técnica del modelo de autoevaluación institucional mediante la construcción de una propuesta de criterios y aspectos a evaluar. El reporte de este periodo se centra en la definición de la arquitectura del modelo (gestión, currículo y normativa), estableciendo los lineamientos de diseño que servirán de base para la consolidación del instrumento final y el futuro desarrollo de planes de mejora para la Escuela de Formación Bomberil.</t>
  </si>
  <si>
    <t>Durante el primer trimestre de la vigencia 2026 se elaboraron los informes en los cuales se registra el  avance y seguimiento de las metas establecidas. Es importante señalar que, el informe correspondiente a los avances de marzo 2026, se encuentra en proceso de construcción, toda vez que se presenta mes vencido.</t>
  </si>
  <si>
    <t>¡REPORTE APROBADO!
OBSERVACIÓN: Una vez validados los soportes institucionales y su alineación con los criterios de medición, se ratifica el cumplimiento de las actividades previstas para este trimestre, garantizando la trazabilidad y la calidad de la información reportada.</t>
  </si>
  <si>
    <t>https://bomberosbog.sharepoint.com/:f:/s/OficinaAsesoradePlaneacion/PlaneacionEstrategica/IgDeSMheqncFTLbAcVHYbSfVAQRZDWwG1nUS5BbBHAitYJI?e=zi2DLT</t>
  </si>
  <si>
    <t>Durante el primer trimestre de 2026, se realizó la revisión, depuración y seguimiento a la base de atención de incidentes IMER (incendios, materiales peligrosos, explosiones y rescates) atendidos en cada periodo.</t>
  </si>
  <si>
    <t>https://bomberosbog.sharepoint.com/:f:/s/OficinaAsesoradePlaneacion/PlaneacionEstrategica/IgBVRyHegEOnQZB-FuVsRSAXAegAZQ71Zvg_XMfqRoXXG98?e=sig80a</t>
  </si>
  <si>
    <t>En el primer trimestre no se registraron capacitaciones por parte del equipo especializado BRAE. Sin embargo, es importante precisar que se presenta el cronograma y antes de finalizar el primer  semestre 2026 se desarrollará lo correspondiente.</t>
  </si>
  <si>
    <t>El resultado de la vigilancia de la cifra se aplicó y reportó a tiempo. Aplicado el instrumento de seguimiento correspondiente y se establece el número de vacantes a final de marzo en 91 funcionarios. Correspondiendo 89 a uniformados en diferentes grados y 2 administrativos (un profesional y un jefe de oficina). Para este trimestre hubo 4 renuncias.</t>
  </si>
  <si>
    <t>https://bomberosbog.sharepoint.com/:f:/s/OficinaAsesoradePlaneacion/PlaneacionEstrategica/IgACt74AWllWRZQA8YV0EvTsAT1HeokQQ5SZokrzdWGBqCc?e=iVuaAd</t>
  </si>
  <si>
    <t>Durante el primer trimestre del año, el plan de integridad implica el cumplimiento de la etapa de Alistamiento y el inicio de la de Armonización, lo que se logra satisfactoriamente y se evidencia para las cinco acciones en estos sentidos. Debían iniciarse actividades dentro de la etapa de Implementación relacionadas con la participación en capacitaciones brindadas por el DASC; estas dos actividades no se pudieron coordinar por el desplazamiento del recurso humano del equipo hacia el proceso de Encargo de Subteniente, pero se revisará su puesta a tiempo a partir del segundo semestre. Por otro lado, el diseño del informe de integridad se empezará en abril.
Así, de 8 acciones programadas se confirma la realización de 5.</t>
  </si>
  <si>
    <t>https://bomberosbog.sharepoint.com/:f:/s/OficinaAsesoradePlaneacion/PlaneacionEstrategica/IgDzYGvpujSrTK33_PR8sW38AToAmhv1JUOGrVZzsar7di4?e=ezceKm</t>
  </si>
  <si>
    <t xml:space="preserve">ESTADO: ¡REPORTE  APROBADO!
OBSERVACIÓN: Tras validar la descripción de la actividad y los soportes documentales frente al criterio de medición establecido, se identificó que la evidencia adjunta fue subsanada. Pero el Porcentaje de cumplimiento de la Meta ingresado por la dependencia, no corresponde a lo efectivamente presentado. </t>
  </si>
  <si>
    <t>ESTADO: ¡REPORTE  APROBADO!
OBSERVACIÓN: Tras validar la descripción de la actividad y los soportes documentales frente al criterio de medición establecido, se identificó que la evidencia adjunta fue subsanada. Se evidencia una sobre ejecución del 116%</t>
  </si>
  <si>
    <t>"Resumen del trimestre: Durante el primer trimestre de 2026 se avanzó en el cumplimiento del 25% correspondiente al informe trimestral de medición de la percepción ciudadana (corte IV de 2025), en el marco de la Política Pública Distrital de Seguridad, Convivencia, Justicia y Construcción de Paz y Reconciliación 2023-2038.
En términos operativos, se desarrolló el levantamiento de información mediante encuestas de satisfacción ciudadana así:
Enero 2026: 402 encuestas realizadas, con una oportunidad de respuesta del 99%.
Febrero 2026: 342 encuestas realizadas.
Marzo 2026: 442 encuestas realizadas, con una oportunidad de respuesta del 99%.
En total, durante el trimestre se aplicaron 1.186 encuestas, evidenciando una recolección constante de información y altos niveles de oportunidad en la respuesta, especialmente en enero y marzo.
Este ejercicio permitió contar con insumos suficientes y confiables para la elaboración del informe trimestral, aportando al seguimiento de la percepción ciudadana frente a temas de seguridad, convivencia, justicia y construcción de paz."</t>
  </si>
  <si>
    <t>Resumen trimestre: Avance Caobos salazar B13: 1. Caobos B13: Durante el periodo reportado, se han desarrollado actividades correspondientes a la etapa de cimentación del proyecto, evidenciando avances significativos en los procesos constructivos programados.
En primer lugar, se llevó a cabo la ejecución del retiro de material proveniente de la excavación para cimentación, garantizando la disposición adecuada de los excedentes y la conformación de áreas limpias para la continuidad de las actividades posteriores.
De manera paralela, se realizó el suministro e instalación de acero de refuerzo con especificación de 6000 PSI / 420 MPa, cumpliendo con los requerimientos estructurales establecidos en los diseños y normas técnicas vigentes, asegurando la correcta disposición y amarre del acero en los elementos de cimentación.
Asimismo, se ejecutaron las labores de suministro y descabece de pilotes, actividad fundamental para garantizar la correcta transferencia de cargas hacia el terreno de fundación, logrando la adecuada exposición del refuerzo para su integración con los elementos estructurales superiores.
Finalmente, se avanzó en la excavación manual en material común para la conformación de dados y vigas de cimentación, permitiendo definir las dimensiones y niveles requeridos según planos estructurales, asegurando condiciones óptimas para la posterior fundición de concreto.</t>
  </si>
  <si>
    <r>
      <rPr>
        <sz val="11"/>
        <color rgb="FF000000"/>
        <rFont val="Arial"/>
      </rPr>
      <t xml:space="preserve">Respecto al contrato 2026 de  MANTENIMIENTO PREDICTIVO, PREVENTIVO, CORRECTIVO, MEJORAS A LAS INSTALACIONES DE LAS DEPENDENCIAS DE LA UNIDAD ADMINISTRATIVA ESPECIAL CUERPO OFICIAL DE BOMBEROS DE BOGOTÁ D.C. – SGC y el contrato de interventoria: NTERVENTORÍA TÉCNICA, ADMINISTRATIVA, FINANCIERA, CONTABLE, JURÍDICA Y AMBIENTAL PARA LA REALIZACIÓN DEL MANTENIMIENTO PREDICTIVO, PREVENTIVO, CORRECTIVO, MEJORAS A LAS INSTALACIONES DE LAS DEPENDENCIAS DE LA UNIDAD ADMINISTRATIVA ESPECIAL CUERPO OFICIAL DE BOMBEROS DE BOGOTÁ D.C, se remite al abogado del área Corporativa en correo electrónico de fecha 23 de marzo de 2026, los documentos ajustados a los pliegos tipo del proceso.
</t>
    </r>
    <r>
      <rPr>
        <sz val="11"/>
        <color rgb="FFFF0000"/>
        <rFont val="Arial"/>
      </rPr>
      <t xml:space="preserve">Las actividades de Manteniemiento se prestan atención por el proceso de Locativas, sin perjudicar las atenciones. </t>
    </r>
  </si>
  <si>
    <t xml:space="preserve">
1. Durante el primer trimestre de la vigencia, se culminó satisfactoriamente el proceso de aprobación de las Tablas de Retención Documental (TRD) correspondientes al período 2006–2011, como resultado de la atención oportuna y la subsanación integral de las observaciones previamente emitidas por el Archivo Distrital. Este logro se alcanzó en cumplimiento de los lineamientos técnicos y normativos vigentes en materia de gestión documental.
2. Para el primer trimestre, se realizó el punteo total de 31.288 unidades documentales que ingresaron al Centro de Gestión Documental, las cuales se encuentran contenidas en un total de 4.507 unidades de almacenamiento. Esta actividad permitió verificar la cantidad de documentos transferidos, garantizar su adecuado control y registro, y fortalecer la organización y custodia de la documentación recibida, conforme a los lineamientos establecidos en materia de gestión documental.</t>
  </si>
  <si>
    <t>Durante el mes de marzo, en el marco de la implementación del Plan Institucional de Gestión Ambiental (PIGA) alineado con los lineamientos del Modelo Integrado de Planeación y Gestión (MIPG), se desarrollaron diversas actividades orientadas al cumplimiento de las metas establecidas para el primer trimestre. En este sentido, se realizaron visitas técnicas a las estaciones de bomberos con el propósito de verificar el estado de los componentes ambientales, identificar oportunidades de mejora y brindar acompañamiento en la correcta aplicación de las prácticas sostenibles. Como resultado de estas visitas, se generaron actas e informes que evidencian los hallazgos y compromisos adquiridos.
Adicionalmente, se llevaron a cabo jornadas de capacitación enfocadas en la adecuada separación en la fuente de los residuos sólidos, dirigidas al personal operativo y administrativo, con el fin de fortalecer la cultura ambiental institucional y dar cumplimiento a la normatividad vigente en materia de gestión de residuos. Estas actividades quedaron soportadas mediante listados de asistencia, registros fotográficos y presentaciones utilizadas durante las sesiones. Finalmente, se realizó una reunión del equipo ambiental en la cual se efectuó el seguimiento a las actividades contempladas en el Plan de Acción del PIGA, evaluando el avance de los compromisos y definiendo acciones de mejora para garantizar el cumplimiento de los objetivos propuestos en el primer trimestre.</t>
  </si>
  <si>
    <t>Se diseña la Estrategia de prevención de hechos de corrupción y lenguaje claro: hacia un servicio íntegro y accesible Bomberos Bogotá 2026 que tiene como objetivo: Implementar acciones de sensibilización y comunicación clara que mitiguen riesgos de corrupción y garanticen un servicio accesible y eficiente, elevando los estándares de calidad y mejorando la percepción ciudadana sobre la transparencia de los trámites misionales.
En el mes de marzo se elaborá informe de las acciones adelantadas durente el mes de marzo.</t>
  </si>
  <si>
    <t>https://bomberosbog.sharepoint.com/:f:/s/OficinaAsesoradePlaneacion/PlaneacionEstrategica/IgDCyr-OrmPgTodu1M2tmwy_AVl_klHsrrKH-BYFF4eWkvw?e=ecHbd7</t>
  </si>
  <si>
    <t>https://bomberosbog.sharepoint.com/:f:/s/OficinaAsesoradePlaneacion/PlaneacionEstrategica/IgD0hu3Cpkt9Qpgcuu9qDwIIAZhfFSLoM4TSrBXGaFl4aNo?e=e8uOyc</t>
  </si>
  <si>
    <t>https://bomberosbog.sharepoint.com/:f:/s/OficinaAsesoradePlaneacion/PlaneacionEstrategica/IgDV-jW3QZMUSawC6KlvtB2vARwSNANPSqWNM0qYJcXLEGg?e=aLBCjV</t>
  </si>
  <si>
    <t>https://bomberosbog.sharepoint.com/:f:/s/OficinaAsesoradePlaneacion/PlaneacionEstrategica/IgC53otn8HnnQ65OXeXT7or7AbSKFjaX8fsoiZnhrF1YG8g?e=JeJBxC</t>
  </si>
  <si>
    <t>https://bomberosbog.sharepoint.com/:f:/s/OficinaAsesoradePlaneacion/PlaneacionEstrategica/IgD6RqmQhziZQJTuYX-jhfhnAa4jHEUToiTAGagQGgsjxnE?e=jBd8OJ</t>
  </si>
  <si>
    <t>https://bomberosbog.sharepoint.com/:f:/s/OficinaAsesoradePlaneacion/PlaneacionEstrategica/IgC_W290otBnR6oEreZXSnvEARITrONdsBbYEJbBdySylI4?e=SQDcy0</t>
  </si>
  <si>
    <t>https://bomberosbog.sharepoint.com/:f:/s/OficinaAsesoradePlaneacion/PlaneacionEstrategica/IgBEaUxCdpq3QJlKkF48iYY6Aak6Y-J7Awn_-t_1GwacUpA?e=S6JXze</t>
  </si>
  <si>
    <t>Se presenta avance de Ferias B7: Los Contratos No. 760 y 766 de 2024 se encuentran actualmente suspendidos, debido a que se adelanta el trámite de licencia de construcción ante la Curaduría Urbana No. 3 – Juana Sáenz. Mediante la segunda ampliación de la suspensión, suscrita el 09 de febrero de 2026, se estableció como fecha prevista de reanudación el 26 de marzo de 2026 y como fecha estimada de terminación el 14 de mayo de 2026. Se dio reinicio a los contratos el 27 de marzo de 2026.
Durante el mes de febrero de 2026, y pese a la suspensión, se realizó reunión el 12 de febrero entre la Curaduría Urbana, la Subdirección de Gestión Corporativa y la Consultoría, con el fin de revisar el estado arquitectónico y jurídico del trámite y efectuar los ajustes requeridos. Adicionalmente, se solicitaron al consultor y al interventor los soportes del Pago No. 3, dado que los soportes de dichos pagos ya se encuentran aprobados en su totalidad por la interventoría. El trámite se realizará en marzo de 2026; sin embargo, al tratarse de un pasivo, el desembolso se prevé para el mes de abril, conforme a las directrices financieras.
Se recibió la liquidación de las expensas de la licencia de construcción de la estación de bomberos.
Se solicito la modificación del PAA ya que se debe adicionar la suma de 6 millones para el pago del cargo variable en la curaduría urbana.</t>
  </si>
  <si>
    <t>¡REPORTE APROBADO!
OBSERVACIÓN: Una vez validados los soportes institucionales y su alineación con los criterios de medición, se evidencia en la gestión reportada para el primer trimestre alcanza únicamente un 35% de ejecución frente al 52% programado, evidenciando un rezago del 17% que afecta el cumplimiento del Plan de Acción Institucional. Se requiere un ajuste en el cronograma de actividades que demuestre que el 100% anual sigue siendo viable a pesar del inicio.</t>
  </si>
  <si>
    <t xml:space="preserve">¡REPORTE APROBADO!
OBSERVACIÓN: Una vez validados los soportes institucionales y su alineación con los criterios de medición, se evidencia en la gestión reportada para el primer trimestre alcanza únicamente un 8% de ejecución frente al 10% programado, evidenciando un rezago del 2% que afecta el cumplimiento del Plan de Acción Institucional. </t>
  </si>
  <si>
    <t>No se enviaron segundas Observaciones</t>
  </si>
  <si>
    <t>Durante el primer trimestre de 2026 se tramitaron un total de 256 solicitudes por parte del equipo especializado en investigación de incendios, lo que representa el cumplimiento del 100% de las solicitudes de activación (256) atendidas.</t>
  </si>
  <si>
    <t>https://bomberosbog.sharepoint.com/:f:/s/OficinaAsesoradePlaneacion/PlaneacionEstrategica/IgDXDvJRcWPXRr-bMJd7YYN5ATG6eYBng2XAgeJ35X5nhUk?e=mqYgUZ</t>
  </si>
  <si>
    <t>Durante el primer trimestre de 2026 se programó la elaboración de 2 documentos de análisis con generación de estrategias de prevención y atención de emergencias, de los cuales se lograron desarrollar 2 (Plan de respuesta Temporada menos lluvias – Plan de respuesta Semana Santa), alcanzando un cumplimiento del 100% del indicador.</t>
  </si>
  <si>
    <t>https://bomberosbog.sharepoint.com/:f:/s/OficinaAsesoradePlaneacion/PlaneacionEstrategica/IgAtsNAy4jJSQJz25FAuvuxzARG_K0_5_4m78lKSLoONCHQ?e=IH0Vkp</t>
  </si>
  <si>
    <t>https://bomberosbog.sharepoint.com/:f:/s/OficinaAsesoradePlaneacion/PlaneacionEstrategica/IgDK1hhr3YesRqPZMPsZm82JAZvvn_iaukYw7Amk8GkXFRA?e=58qNei</t>
  </si>
  <si>
    <t>Durante el primer trimestre del 2026 se elaboró el cronograma para adelantar de los escenarios de riesgos misionales.</t>
  </si>
  <si>
    <t>¡REPORTE APROBADO!
OBSERVACIÓN: Se recomieda a la dependencia adjuntar el cronograma completo para adelantar los escenarios de riesgos</t>
  </si>
  <si>
    <t>Durante el primer trimestre de 2026 se programaron 3.671 inspecciones, de las cuales se ejecutaron 3.910, alcanzando un cumplimiento del 100%.
La diferencia entre lo programado y lo ejecutado corresponde a inspecciones postergaron el último trimestre del año anterior y que fueron realizadas durante el primer trimestre del presente año.</t>
  </si>
  <si>
    <t>https://bomberosbog.sharepoint.com/:f:/s/OficinaAsesoradePlaneacion/PlaneacionEstrategica/IgA6oqjonNK0T6GNn3dVjRaUARYBGgciZ99Soi_DUaI40tc?e=rA6emu</t>
  </si>
  <si>
    <t>https://bomberosbog.sharepoint.com/:f:/s/OficinaAsesoradePlaneacion/PlaneacionEstrategica/IgBOlUGYoH9FSrqvK8EvFwEUASnIBX6yxBeGGyiPjc91o0Q?e=Dh2pzU</t>
  </si>
  <si>
    <t>Durante el primer trimestre del 2026 se elaboró el cronograma para la implementación de los programas y campañas de prevención de incendios a ejecutar en el año.</t>
  </si>
  <si>
    <t>No requirió segundas observaciones</t>
  </si>
  <si>
    <t>La gestión del conocimiento en la administración pública colombiana, bajo los lineamientos del Modelo Integrado de Planeación y Gestión (MIPG), busca que las entidades identifiquen, capturen, analicen y difundan el conocimiento para mejorar la toma de decisiones y la prestación del servicio. 1  Para el año 2026, la Oficina Jurídica ha establecido como meta la producción de artículos académicos que recojan las mejores prácticas en el ámbito jurídico-administrativo. 2  No obstante, el reporte del primer trimestre revela una evolución táctica necesaria: la creación de semilleros de investigación como el motor de generación de dichos contenidos. En la planificación original, se preveía la entrega de un artículo jurídico terminado para el cierre del primer trimestre. Sin embargo, el análisis técnico de la Oficina Jurídica determinó que, para garantizar el rigor científico y la utilidad institucional de estas publicaciones, era imperativo instaurar un modelo de "Semilleros de Investigación". Este modelo permite que el conocimiento no sea el resultado de un esfuerzo aislado, sino el producto de un proceso de investigación colaborativo, estudio de casos y análisis jurisprudencial profundo.La instauración de estos semilleros se formalizó mediante la Ficha Técnica GT-PR21-FT08, la cual define la oferta académica informal denominada "Semilleros de Investigación – Competencia Funcional de la Oficina Jurídica". Este espacio pedagógico cuenta con una intensidad de dos horas semanales y se desarrolla en los auditorios del Edificio Comando y la Sala de Crisis, utilizando herramientas tecnológicas institucionales para la socialización de avances. La metodología se basa en ciclos de aprendizaje que incluyen la entrega de ponencias y la relatoría escrita, asegurando la preservación de la memoria institucional.</t>
  </si>
  <si>
    <t>https://bomberosbog.sharepoint.com/:f:/s/OficinaAsesoradePlaneacion/PlaneacionEstrategica/IgCBpw7emkkzRZmuUDaWm5gLAVsC7v527b8WmX1Hexb8YTA?e=WuteyN</t>
  </si>
  <si>
    <t>¡ESTADO DEL REPORTE: APROBADO CON OBSERVACIÓN!
Se evidencia el incumplimiento del criterio de medición programado para el primer trimestre. En consecuencia, se recomienda a la dependencia realizar un ajuste en la planificación de los periodos restantes, integrando de manera estratégica los avances derivados de los semilleros. El estado de la actividad se mantendrá como incumplimiento hasta que se efectúe el ajuste correspondiente en el segundo trimestre, el cual deberá reflejar el cumplimiento bajo la modalidad de meta acumulada.</t>
  </si>
  <si>
    <t>Durante el primer trimestre de 2026 se materializó el diseño técnico y estructural de la Escuela de Supervisores de la UAECOB, mediante la formulación de la ficha técnica de la oferta académica informal denominada “Escuela de Supervisores y Apoyo a la Supervisión”, conforme al proceso de Gestión del Aprendizaje, Formación y Capacitación del Talento Humano. Este desarrollo comprendió la definición detallada de la justificación en el marco del principio de responsabilidad en la contratación estatal, los objetivos (general, de capacitación y de desempeño), la estructura metodológica basada en sesiones presenciales con enfoque teórico-práctico, la intensidad (2 horas mensuales durante 16 sesiones), los contenidos iniciales asociados al marco normativo de la supervisión e interventoría, así como la identificación de población objetivo, criterios de aprobación y equipo docente. Con lo anterior, se cumple integralmente la meta de diseño de la Escuela de Supervisores para la vigencia 2026</t>
  </si>
  <si>
    <t>https://bomberosbog.sharepoint.com/:f:/s/OficinaAsesoradePlaneacion/PlaneacionEstrategica/IgDEm8MRYLtySpy_HyhJjRKmAZNW4WQuygJaMO1x2gfNmHE?e=bhODo1</t>
  </si>
  <si>
    <t xml:space="preserve">¡REPORTE APROBADO!
OBSERVACIÓN: Una vez revisada la gestión del periodo I-2026, se constata la ejecución de las acciones realizadas para dar cumplimiento al criterio de medición establecido. </t>
  </si>
  <si>
    <t>Durante el primer trimestre, el equipo especializado USAR desarrolló una capacitación sobre apuntalamientos, perforación y corte limpios, así como técnicas con cuerdas. 
La actividad se realizó de manera presencial y se dejó el registro correspondiente.</t>
  </si>
  <si>
    <t>https://bomberosbog.sharepoint.com/:f:/s/OficinaAsesoradePlaneacion/PlaneacionEstrategica/IgDaaPQUp52AQLDW5I5OfGfiARgpFU4brLOYmUkCvJEF-oI?e=ElqYEk</t>
  </si>
  <si>
    <t>Durante el primer trimestre de 2026, se llevaron a cabo varias reuniones con el fin de desarrollar el plan de trabajo del equipo especializado USAR en áras del proceso de  certificación COL9, asi mismo, se realizó el seguimiento de las actividades descritas en los documentos denominados "lista de desempeño" y "plan de trabajo".</t>
  </si>
  <si>
    <t>https://bomberosbog.sharepoint.com/:f:/s/OficinaAsesoradePlaneacion/PlaneacionEstrategica/IgCBhRP8Hp--QKrHGWrznRc0ARvx012J8p-DvlKbJdvBzL8?e=OVp7Og</t>
  </si>
  <si>
    <t>https://bomberosbog.sharepoint.com/:f:/s/OficinaAsesoradePlaneacion/PlaneacionEstrategica/IgBny7ghCZ2FQoPAQRWqlIhWAcHm9W6kIG753mnOv-rmEjk?e=5L8q7t</t>
  </si>
  <si>
    <t>Durante el primer trimestre, se presenta el cronograma, asi mismo, el equipo especializado MATPEL llevó a cabo una capacitación vinculada al Decreto Distrital 632 de 2025, orientado a la gestión de residuos peligrosos abandonados en espacios públicos. La actividad se efectuó de forma presencial y se dejó el registro correspondiente.</t>
  </si>
  <si>
    <t>https://bomberosbog.sharepoint.com/:f:/s/OficinaAsesoradePlaneacion/PlaneacionEstrategica/IgBpnSB3lhjRSpG49eQNTFdJASAS6iUN5mi41Rr34C1TvEg?e=LdOiER</t>
  </si>
  <si>
    <t>En el primer trimestre no se registraron capacitaciones por parte del equipo especializado FORESTALES. Sin embargo, es importante precisar que se presenta el cronograma y antes de finalizar el primer  semestre 2026 se desarrollará lo correspondiente.</t>
  </si>
  <si>
    <t>https://bomberosbog.sharepoint.com/:f:/s/OficinaAsesoradePlaneacion/PlaneacionEstrategica/IgAbsw9D5HHCRLRew-u_LjRoAZWBCkLoTZgNYCtsiPm4aOg?e=0GpfZW</t>
  </si>
  <si>
    <t>En el primer trimestre no se registraron capacitaciones por parte del equipo especializado UARBO. Sin embargo, es importante precisar que se presenta el cronograma y antes de finalizar el primer  semestre 2026 se desarrollará lo correspondiente.</t>
  </si>
  <si>
    <t>https://bomberosbog.sharepoint.com/:f:/s/OficinaAsesoradePlaneacion/PlaneacionEstrategica/IgBAYHh-jhLvQ7uP-sAccoEGAQzzVIIf092AzE2OYu4_agY?e=9EdTxX</t>
  </si>
  <si>
    <t>En el primer trimestre no se registraron capacitaciones por parte del equipo especializado SART. Sin embargo, es importante precisar que se presenta el cronograma y antes de finalizar el primer  semestre 2026 se desarrollará lo correspondiente.</t>
  </si>
  <si>
    <t>https://bomberosbog.sharepoint.com/:f:/s/OficinaAsesoradePlaneacion/PlaneacionEstrategica/IgC7aKOd0eRbR77vMvdcUODvAVmSF-V5UJr8iCQ8sc40ruo?e=RvnNYv</t>
  </si>
  <si>
    <t>En el primer trimestre no se registraron capacitaciones por parte del equipo especializado ETR. Sin embargo, es importante precisar que se presenta el cronograma y antes de finalizar el primer  semestre 2026 se desarrollará lo correspondiente.</t>
  </si>
  <si>
    <t>https://bomberosbog.sharepoint.com/:f:/s/OficinaAsesoradePlaneacion/PlaneacionEstrategica/IgBZM4FCHdCKQbhuBqQu17rBAcVqn50nkwntSAD-UqQDMtM?e=jCkjLO</t>
  </si>
  <si>
    <t>En el primer trimestre no se registraron capacitaciones por parte del equipo especializado GOVE. Sin embargo, es importante precisar que se presenta el cronograma y antes de finalizar el primer  semestre 2026 se desarrollará lo correspondiente.</t>
  </si>
  <si>
    <t>https://bomberosbog.sharepoint.com/:f:/s/OficinaAsesoradePlaneacion/PlaneacionEstrategica/IgAUHtmoVEUnRYvWqgjkcPSFAWOKhfC_SIBGPpw2sBVxKfE?e=pnln6T</t>
  </si>
  <si>
    <t>La actividad de Participación en espacios de visibilidad internacional tiene como propósito posicionar a la UAECOB y a Bogotá como referentes regionales en gestión del riesgo contra incendios, rescate y atención de emergencias, mediante la participación estratégica de la entidad en escenarios multilaterales, ferias técnicas, conferencias especializadas y espacios diplomáticos donde se construye agenda, se proyecta conocimiento institucional y se consolidan redes de cooperación. Durante el primer trimestre de 2026, esta actividad se materializó en gestiones de alto nivel que incluyen la preparación de la participación en FDIC International 2026 (la conferencia de bomberos más importante del mundo, Indianápolis — EE.UU.), la activación del cuerpo diplomático acreditado en Bogotá con ocasión de los 131 años de la UAECOB, el acercamiento a la Organización de Bomberos Americanos (OBA) como apuesta de legado institucional, la postulación al VinFuture Prize 2026 y la articulación con la Consejería Distrital de Relaciones Internacionales (CDRI) para inscribir estas acciones dentro de la estrategia internacional del Distrito. En conjunto, la actividad opera como la vitrina externa de la OCIAE y como mecanismo para traducir presencia internacional en capacidades técnicas, alianzas formales y transferencia de conocimiento para el Cuerpo Oficial de Bomberos de Bogotá.</t>
  </si>
  <si>
    <t>https://bomberosbog.sharepoint.com/:f:/s/OficinaAsesoradePlaneacion/PlaneacionEstrategica/IgCbwv-wgN_YQ43xMkUvbX5zAXHYBArPGR_3lm6zQFxvR4A?e=rbTXka</t>
  </si>
  <si>
    <t>Se realizan mesas de trabajo con la Secretaria de Planeación con el fin de actualizar el plan de trabajo para la presente vigencia, se actualizan datos del Directorios de Ecosistemas de Datos institucional y sectorial, se solicita a academia la socializacion de las capacitaciones con el DANE y se prepara la socialización del PAS2026 en el Comité de Gestión y Desempeño.</t>
  </si>
  <si>
    <t>https://bomberosbog.sharepoint.com/:f:/s/OficinaAsesoradePlaneacion/PlaneacionEstrategica/IgCc2uNkEqvJQ5ShH0KsGrTLAbHn70dEM8pl7nWsfDhVd_I?e=zfKlbG</t>
  </si>
  <si>
    <t xml:space="preserve">I Trimestre: 39% Informe de seguimiento al PESV ( Informes y/o actas) 
II Trimestre:26% Informe de seguimiento al PESV ( Informes y/o actas) 
III Trimestre:17% Informe de seguimiento al PESV ( Informes y/o actas) 
IV Trimestre: 17% Informe de seguimiento al PESV ( Informes y/o actas) </t>
  </si>
  <si>
    <t>Porcentajes programados por trimestre</t>
  </si>
  <si>
    <t>Porcentajes de avance por trimestre</t>
  </si>
  <si>
    <t>Porcentajes de avance primer trimestre</t>
  </si>
  <si>
    <t xml:space="preserve">¡REPORTE APROBADO!
OBSERVACIÓN: 
Se valida un nivel de cumplimiento del 55.56% en el cronograma del PESV para el primer trimestre. Si bien se logró la ejecución de hitos críticos como el reporte ante el Ministerio de Transporte y la primera sesión del Comité de Seguridad Vial, existe un remanente del 44.44% (12 actividades) que no fueron completadas. Se recomienda establecer un plan de priorización para el segundo trimestre con el fin de nivelar el indicador de cumplimiento anual. El porcentaje para este trimestre avanza en un 22% del 39% programado. </t>
  </si>
  <si>
    <t>OBJETIVO ESTRATÉGICO</t>
  </si>
  <si>
    <t>II Trimestre</t>
  </si>
  <si>
    <t>III Trimestre</t>
  </si>
  <si>
    <t>IV Trimestre</t>
  </si>
  <si>
    <t>Código</t>
  </si>
  <si>
    <t>Versión</t>
  </si>
  <si>
    <t>Fecha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</si>
</sst>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quot;00&quot;#"/>
    <numFmt numFmtId="165" formatCode="_-&quot;$&quot;\ * #,##0_-;\-&quot;$&quot;\ * #,##0_-;_-&quot;$&quot;\ * &quot;-&quot;??_-;_-@_-"/>
    <numFmt numFmtId="166" formatCode="&quot;0&quot;#"/>
    <numFmt numFmtId="167" formatCode="dd/mm/yyyy;@"/>
    <numFmt numFmtId="168"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2"/>
      <color theme="1"/>
      <name val="Arial"/>
      <family val="2"/>
    </font>
    <font>
      <b/>
      <sz val="18"/>
      <color theme="0"/>
      <name val="Arial"/>
      <family val="2"/>
    </font>
    <font>
      <sz val="11"/>
      <color theme="1"/>
      <name val="Arial"/>
      <family val="2"/>
    </font>
    <font>
      <b/>
      <sz val="12"/>
      <color theme="1"/>
      <name val="Arial"/>
      <family val="2"/>
    </font>
    <font>
      <b/>
      <sz val="11"/>
      <color theme="1"/>
      <name val="Arial"/>
      <family val="2"/>
    </font>
    <font>
      <sz val="11"/>
      <name val="Arial"/>
      <family val="2"/>
    </font>
    <font>
      <sz val="11"/>
      <color rgb="FFFF0000"/>
      <name val="Arial"/>
      <family val="2"/>
    </font>
    <font>
      <b/>
      <sz val="11"/>
      <name val="Arial"/>
      <family val="2"/>
    </font>
    <font>
      <b/>
      <sz val="11"/>
      <color theme="0"/>
      <name val="Calibri"/>
      <family val="2"/>
      <scheme val="minor"/>
    </font>
    <font>
      <sz val="11"/>
      <color rgb="FF000000"/>
      <name val="Arial"/>
      <family val="2"/>
    </font>
    <font>
      <sz val="11"/>
      <color theme="1"/>
      <name val="Arial"/>
      <family val="2"/>
    </font>
    <font>
      <b/>
      <sz val="16"/>
      <name val="Arial"/>
      <family val="2"/>
    </font>
    <font>
      <b/>
      <sz val="12"/>
      <color theme="0"/>
      <name val="Arial"/>
      <family val="2"/>
    </font>
    <font>
      <u/>
      <sz val="13"/>
      <color rgb="FF0079BB"/>
      <name val="Arial"/>
      <family val="2"/>
    </font>
    <font>
      <u/>
      <sz val="11"/>
      <color theme="10"/>
      <name val="Calibri"/>
      <family val="2"/>
      <scheme val="minor"/>
    </font>
    <font>
      <sz val="12"/>
      <color rgb="FF000000"/>
      <name val="Aptos"/>
      <family val="2"/>
    </font>
    <font>
      <b/>
      <sz val="11"/>
      <color theme="1"/>
      <name val="Arial"/>
    </font>
    <font>
      <u/>
      <sz val="13"/>
      <color rgb="FF0079BB"/>
      <name val="Arial"/>
    </font>
    <font>
      <b/>
      <sz val="11"/>
      <name val="Arial"/>
    </font>
    <font>
      <sz val="11"/>
      <color rgb="FF242424"/>
      <name val="Segoe UI"/>
    </font>
    <font>
      <sz val="11"/>
      <color theme="1"/>
      <name val="Arial"/>
    </font>
    <font>
      <sz val="11"/>
      <color rgb="FF242424"/>
      <name val="Segoe UI"/>
      <family val="2"/>
    </font>
    <font>
      <sz val="11"/>
      <color rgb="FF000000"/>
      <name val="Arial"/>
    </font>
    <font>
      <sz val="11"/>
      <color rgb="FFFF0000"/>
      <name val="Arial"/>
    </font>
    <font>
      <b/>
      <sz val="11"/>
      <color theme="0"/>
      <name val="Arial"/>
      <family val="2"/>
    </font>
  </fonts>
  <fills count="1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theme="0" tint="-0.14999847407452621"/>
      </patternFill>
    </fill>
    <fill>
      <patternFill patternType="solid">
        <fgColor rgb="FFF8566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FFFFF"/>
        <bgColor rgb="FF000000"/>
      </patternFill>
    </fill>
    <fill>
      <patternFill patternType="solid">
        <fgColor rgb="FFC0000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0" tint="-4.9989318521683403E-2"/>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C00000"/>
      </left>
      <right style="medium">
        <color rgb="FFC00000"/>
      </right>
      <top style="medium">
        <color rgb="FFC00000"/>
      </top>
      <bottom style="medium">
        <color rgb="FFC00000"/>
      </bottom>
      <diagonal/>
    </border>
    <border>
      <left/>
      <right/>
      <top style="medium">
        <color rgb="FFC00000"/>
      </top>
      <bottom/>
      <diagonal/>
    </border>
    <border>
      <left style="medium">
        <color rgb="FFC00000"/>
      </left>
      <right/>
      <top style="thin">
        <color theme="0"/>
      </top>
      <bottom style="medium">
        <color rgb="FFC00000"/>
      </bottom>
      <diagonal/>
    </border>
    <border>
      <left style="medium">
        <color rgb="FFC00000"/>
      </left>
      <right/>
      <top style="medium">
        <color rgb="FFC00000"/>
      </top>
      <bottom style="thin">
        <color theme="0"/>
      </bottom>
      <diagonal/>
    </border>
    <border>
      <left style="medium">
        <color rgb="FFC00000"/>
      </left>
      <right/>
      <top style="thin">
        <color theme="0"/>
      </top>
      <bottom style="thin">
        <color theme="0"/>
      </bottom>
      <diagonal/>
    </border>
    <border>
      <left style="medium">
        <color rgb="FFC00000"/>
      </left>
      <right style="medium">
        <color rgb="FFC00000"/>
      </right>
      <top style="medium">
        <color rgb="FFC00000"/>
      </top>
      <bottom style="thin">
        <color theme="0"/>
      </bottom>
      <diagonal/>
    </border>
    <border>
      <left style="medium">
        <color rgb="FFC00000"/>
      </left>
      <right style="medium">
        <color rgb="FFC00000"/>
      </right>
      <top/>
      <bottom/>
      <diagonal/>
    </border>
    <border>
      <left style="medium">
        <color rgb="FFC00000"/>
      </left>
      <right style="medium">
        <color rgb="FFC00000"/>
      </right>
      <top style="thin">
        <color rgb="FFC00000"/>
      </top>
      <bottom style="thin">
        <color theme="0"/>
      </bottom>
      <diagonal/>
    </border>
    <border>
      <left style="medium">
        <color rgb="FFC00000"/>
      </left>
      <right style="medium">
        <color rgb="FFC00000"/>
      </right>
      <top style="thin">
        <color theme="0"/>
      </top>
      <bottom style="medium">
        <color rgb="FFC00000"/>
      </bottom>
      <diagonal/>
    </border>
    <border>
      <left style="thin">
        <color rgb="FFC00000"/>
      </left>
      <right style="thin">
        <color rgb="FFC00000"/>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C00000"/>
      </left>
      <right/>
      <top style="medium">
        <color rgb="FFC00000"/>
      </top>
      <bottom style="medium">
        <color rgb="FFC00000"/>
      </bottom>
      <diagonal/>
    </border>
    <border>
      <left style="thin">
        <color rgb="FFC00000"/>
      </left>
      <right style="medium">
        <color rgb="FFC00000"/>
      </right>
      <top style="medium">
        <color rgb="FFC00000"/>
      </top>
      <bottom style="medium">
        <color rgb="FFC00000"/>
      </bottom>
      <diagonal/>
    </border>
    <border>
      <left/>
      <right/>
      <top/>
      <bottom style="medium">
        <color rgb="FFC00000"/>
      </bottom>
      <diagonal/>
    </border>
    <border>
      <left style="thin">
        <color rgb="FFC00000"/>
      </left>
      <right/>
      <top/>
      <bottom style="medium">
        <color rgb="FFC00000"/>
      </bottom>
      <diagonal/>
    </border>
    <border>
      <left style="thin">
        <color rgb="FFC00000"/>
      </left>
      <right style="medium">
        <color rgb="FFC00000"/>
      </right>
      <top/>
      <bottom style="medium">
        <color rgb="FFC00000"/>
      </bottom>
      <diagonal/>
    </border>
    <border>
      <left style="medium">
        <color rgb="FFC00000"/>
      </left>
      <right/>
      <top style="medium">
        <color rgb="FFC00000"/>
      </top>
      <bottom/>
      <diagonal/>
    </border>
    <border>
      <left/>
      <right style="thin">
        <color rgb="FFC00000"/>
      </right>
      <top style="medium">
        <color rgb="FFC00000"/>
      </top>
      <bottom/>
      <diagonal/>
    </border>
    <border>
      <left style="medium">
        <color rgb="FFC00000"/>
      </left>
      <right/>
      <top/>
      <bottom style="medium">
        <color rgb="FFC00000"/>
      </bottom>
      <diagonal/>
    </border>
    <border>
      <left/>
      <right style="thin">
        <color rgb="FFC00000"/>
      </right>
      <top/>
      <bottom style="medium">
        <color rgb="FFC00000"/>
      </bottom>
      <diagonal/>
    </border>
    <border>
      <left style="medium">
        <color rgb="FFC00000"/>
      </left>
      <right/>
      <top style="thin">
        <color rgb="FFC00000"/>
      </top>
      <bottom style="thin">
        <color theme="0"/>
      </bottom>
      <diagonal/>
    </border>
    <border>
      <left/>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style="medium">
        <color rgb="FFC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250">
    <xf numFmtId="0" fontId="0" fillId="0" borderId="0" xfId="0"/>
    <xf numFmtId="0" fontId="6" fillId="0" borderId="0" xfId="0" applyFont="1"/>
    <xf numFmtId="0" fontId="7" fillId="7"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Border="1" applyAlignment="1">
      <alignment horizontal="center" vertical="center"/>
    </xf>
    <xf numFmtId="166" fontId="6" fillId="0" borderId="2" xfId="0" applyNumberFormat="1" applyFont="1" applyBorder="1" applyAlignment="1">
      <alignment horizontal="center" vertical="center"/>
    </xf>
    <xf numFmtId="167" fontId="6"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8" fillId="2" borderId="2" xfId="0" applyFont="1" applyFill="1" applyBorder="1" applyAlignment="1">
      <alignment horizontal="center" vertical="center" wrapText="1"/>
    </xf>
    <xf numFmtId="0" fontId="6" fillId="0" borderId="0" xfId="0" applyFont="1" applyAlignment="1">
      <alignment horizontal="left" vertical="center"/>
    </xf>
    <xf numFmtId="0" fontId="6" fillId="2" borderId="2" xfId="0" applyFont="1" applyFill="1" applyBorder="1" applyAlignment="1">
      <alignment vertical="center" wrapText="1"/>
    </xf>
    <xf numFmtId="0" fontId="9"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9" fontId="8" fillId="0" borderId="2" xfId="1" applyFont="1" applyFill="1" applyBorder="1" applyAlignment="1">
      <alignment horizontal="center" vertical="center" wrapText="1"/>
    </xf>
    <xf numFmtId="9" fontId="11" fillId="0" borderId="2" xfId="0" applyNumberFormat="1" applyFont="1" applyBorder="1" applyAlignment="1">
      <alignment horizontal="center" vertical="center"/>
    </xf>
    <xf numFmtId="0" fontId="6" fillId="0" borderId="2" xfId="0" applyFont="1" applyBorder="1" applyAlignment="1">
      <alignment vertical="center" wrapText="1"/>
    </xf>
    <xf numFmtId="0" fontId="6" fillId="0" borderId="0" xfId="0" applyFont="1" applyAlignment="1">
      <alignment horizontal="center"/>
    </xf>
    <xf numFmtId="0" fontId="6" fillId="0" borderId="0" xfId="0" applyFont="1" applyAlignment="1">
      <alignment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10" borderId="3" xfId="0" applyFill="1" applyBorder="1"/>
    <xf numFmtId="0" fontId="12" fillId="11" borderId="4" xfId="0" applyFont="1" applyFill="1" applyBorder="1" applyAlignment="1">
      <alignment horizontal="center" vertical="center"/>
    </xf>
    <xf numFmtId="0" fontId="0" fillId="10" borderId="4" xfId="0" applyFill="1" applyBorder="1" applyAlignment="1">
      <alignment wrapText="1"/>
    </xf>
    <xf numFmtId="0" fontId="0" fillId="0" borderId="4" xfId="0" applyBorder="1" applyAlignment="1">
      <alignment wrapText="1"/>
    </xf>
    <xf numFmtId="0" fontId="12" fillId="11" borderId="4" xfId="0" applyFont="1" applyFill="1" applyBorder="1" applyAlignment="1">
      <alignment horizontal="center" vertical="center" wrapText="1"/>
    </xf>
    <xf numFmtId="0" fontId="0" fillId="10" borderId="4" xfId="0" applyFill="1" applyBorder="1" applyAlignment="1">
      <alignment vertical="center" wrapText="1"/>
    </xf>
    <xf numFmtId="0" fontId="0" fillId="0" borderId="3" xfId="0" applyBorder="1" applyAlignment="1">
      <alignment wrapText="1"/>
    </xf>
    <xf numFmtId="0" fontId="0" fillId="10" borderId="3" xfId="0" applyFill="1" applyBorder="1" applyAlignment="1">
      <alignment wrapText="1"/>
    </xf>
    <xf numFmtId="0" fontId="0" fillId="10" borderId="5" xfId="0" applyFill="1" applyBorder="1" applyAlignment="1">
      <alignment wrapText="1"/>
    </xf>
    <xf numFmtId="0" fontId="0" fillId="0" borderId="5" xfId="0" applyBorder="1" applyAlignment="1">
      <alignment wrapText="1"/>
    </xf>
    <xf numFmtId="0" fontId="0" fillId="10" borderId="6" xfId="0" applyFill="1" applyBorder="1" applyAlignment="1">
      <alignment wrapText="1"/>
    </xf>
    <xf numFmtId="0" fontId="0" fillId="0" borderId="7" xfId="0" applyBorder="1" applyAlignment="1">
      <alignment wrapText="1"/>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wrapText="1"/>
    </xf>
    <xf numFmtId="0" fontId="12" fillId="11" borderId="9" xfId="0" applyFont="1" applyFill="1" applyBorder="1" applyAlignment="1">
      <alignment horizontal="center" vertical="center"/>
    </xf>
    <xf numFmtId="0" fontId="12" fillId="11" borderId="10" xfId="0" applyFont="1" applyFill="1" applyBorder="1" applyAlignment="1">
      <alignment horizontal="center" vertical="center"/>
    </xf>
    <xf numFmtId="0" fontId="0" fillId="10" borderId="6" xfId="0" applyFill="1" applyBorder="1" applyAlignment="1">
      <alignment horizontal="center" wrapText="1"/>
    </xf>
    <xf numFmtId="0" fontId="0" fillId="0" borderId="6" xfId="0" applyBorder="1" applyAlignment="1">
      <alignment horizontal="center" wrapText="1"/>
    </xf>
    <xf numFmtId="9" fontId="0" fillId="0" borderId="0" xfId="0" applyNumberFormat="1" applyAlignment="1">
      <alignment horizontal="center"/>
    </xf>
    <xf numFmtId="0" fontId="0" fillId="2" borderId="0" xfId="0" applyFill="1" applyAlignment="1">
      <alignment horizontal="left" vertical="center"/>
    </xf>
    <xf numFmtId="0" fontId="0" fillId="2" borderId="0" xfId="0" applyFill="1" applyAlignment="1">
      <alignment horizontal="center" vertical="center"/>
    </xf>
    <xf numFmtId="0" fontId="4" fillId="2" borderId="0" xfId="0" applyFont="1" applyFill="1" applyAlignment="1">
      <alignment horizontal="left" vertical="center" wrapText="1"/>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2" fillId="2" borderId="23" xfId="0" applyFont="1" applyFill="1" applyBorder="1" applyAlignment="1">
      <alignment horizontal="left" vertical="center" wrapText="1"/>
    </xf>
    <xf numFmtId="0" fontId="0" fillId="2" borderId="24" xfId="0" applyFill="1" applyBorder="1" applyAlignment="1">
      <alignment horizontal="left" vertical="center"/>
    </xf>
    <xf numFmtId="0" fontId="0" fillId="2" borderId="28" xfId="0" applyFill="1" applyBorder="1" applyAlignment="1">
      <alignment horizontal="left" vertical="center" wrapText="1"/>
    </xf>
    <xf numFmtId="164" fontId="0" fillId="2" borderId="30" xfId="0" applyNumberFormat="1" applyFill="1" applyBorder="1" applyAlignment="1">
      <alignment horizontal="left" vertical="center" wrapText="1"/>
    </xf>
    <xf numFmtId="0" fontId="4" fillId="2" borderId="33" xfId="0" applyFont="1" applyFill="1" applyBorder="1" applyAlignment="1">
      <alignment horizontal="left" vertical="center" wrapText="1"/>
    </xf>
    <xf numFmtId="14" fontId="3" fillId="2" borderId="30" xfId="0" applyNumberFormat="1" applyFont="1" applyFill="1" applyBorder="1" applyAlignment="1">
      <alignment horizontal="left" vertical="center" wrapText="1"/>
    </xf>
    <xf numFmtId="0" fontId="2" fillId="2" borderId="18" xfId="0" applyFont="1" applyFill="1" applyBorder="1" applyAlignment="1">
      <alignment horizontal="left" vertical="center"/>
    </xf>
    <xf numFmtId="14" fontId="6" fillId="2" borderId="2"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8" fillId="0" borderId="0" xfId="0" applyFont="1" applyAlignment="1">
      <alignment horizontal="center"/>
    </xf>
    <xf numFmtId="9" fontId="8" fillId="2" borderId="2" xfId="0" applyNumberFormat="1" applyFont="1" applyFill="1" applyBorder="1" applyAlignment="1">
      <alignment horizontal="center" vertical="center"/>
    </xf>
    <xf numFmtId="0" fontId="6" fillId="0" borderId="0" xfId="0" applyFont="1" applyAlignment="1">
      <alignment horizontal="left"/>
    </xf>
    <xf numFmtId="0" fontId="6" fillId="2" borderId="2" xfId="0" quotePrefix="1" applyFont="1" applyFill="1" applyBorder="1" applyAlignment="1">
      <alignment horizontal="center" vertical="center" wrapText="1"/>
    </xf>
    <xf numFmtId="14" fontId="6" fillId="0" borderId="2" xfId="0" applyNumberFormat="1" applyFont="1" applyBorder="1" applyAlignment="1">
      <alignment vertical="center" wrapText="1"/>
    </xf>
    <xf numFmtId="0" fontId="14" fillId="0" borderId="0" xfId="0" applyFont="1"/>
    <xf numFmtId="10" fontId="8" fillId="0" borderId="2" xfId="0" applyNumberFormat="1" applyFont="1" applyBorder="1" applyAlignment="1">
      <alignment horizontal="center" vertical="center"/>
    </xf>
    <xf numFmtId="0" fontId="2" fillId="2" borderId="38"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0" xfId="0" applyFont="1" applyFill="1" applyAlignment="1">
      <alignment horizontal="left" vertical="center"/>
    </xf>
    <xf numFmtId="14" fontId="0" fillId="2" borderId="0" xfId="0" applyNumberFormat="1" applyFill="1" applyAlignment="1">
      <alignment horizontal="left" vertical="center"/>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6" fillId="0" borderId="15" xfId="0" applyFont="1" applyBorder="1" applyAlignment="1">
      <alignment horizontal="center" vertical="center"/>
    </xf>
    <xf numFmtId="0" fontId="8" fillId="0" borderId="16" xfId="0" applyFont="1" applyBorder="1" applyAlignment="1">
      <alignment horizontal="center" vertical="center"/>
    </xf>
    <xf numFmtId="0" fontId="6" fillId="2" borderId="0" xfId="0" applyFont="1" applyFill="1" applyAlignment="1">
      <alignment horizontal="left" vertical="center" wrapText="1"/>
    </xf>
    <xf numFmtId="0" fontId="0" fillId="0" borderId="9" xfId="0" applyBorder="1" applyAlignment="1">
      <alignment wrapText="1"/>
    </xf>
    <xf numFmtId="0" fontId="6" fillId="2" borderId="21"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22" xfId="0" applyFont="1" applyFill="1" applyBorder="1" applyAlignment="1">
      <alignment horizontal="left" vertical="center"/>
    </xf>
    <xf numFmtId="0" fontId="6" fillId="2" borderId="24" xfId="0" applyFont="1" applyFill="1" applyBorder="1" applyAlignment="1">
      <alignment horizontal="left" vertical="center"/>
    </xf>
    <xf numFmtId="0" fontId="8" fillId="2" borderId="29" xfId="0" applyFont="1" applyFill="1" applyBorder="1" applyAlignment="1">
      <alignment horizontal="left" vertical="center" wrapText="1"/>
    </xf>
    <xf numFmtId="164" fontId="6" fillId="2" borderId="30" xfId="0" applyNumberFormat="1" applyFont="1" applyFill="1" applyBorder="1" applyAlignment="1">
      <alignment horizontal="left" vertical="center" wrapText="1"/>
    </xf>
    <xf numFmtId="164" fontId="6" fillId="2" borderId="0" xfId="0" applyNumberFormat="1"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8" fillId="2" borderId="25" xfId="0" applyFont="1" applyFill="1" applyBorder="1" applyAlignment="1">
      <alignment horizontal="left" vertical="center" wrapText="1"/>
    </xf>
    <xf numFmtId="14" fontId="9" fillId="2" borderId="30" xfId="0" applyNumberFormat="1" applyFont="1" applyFill="1" applyBorder="1" applyAlignment="1">
      <alignment horizontal="left" vertical="center" wrapText="1"/>
    </xf>
    <xf numFmtId="14" fontId="9" fillId="2" borderId="0" xfId="0" applyNumberFormat="1" applyFont="1" applyFill="1" applyAlignment="1">
      <alignment horizontal="left" vertical="center" wrapText="1"/>
    </xf>
    <xf numFmtId="0" fontId="6" fillId="2" borderId="20" xfId="0" applyFont="1" applyFill="1" applyBorder="1" applyAlignment="1">
      <alignment horizontal="left" vertical="center"/>
    </xf>
    <xf numFmtId="0" fontId="8" fillId="2" borderId="26"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8" xfId="0" applyFont="1" applyFill="1" applyBorder="1" applyAlignment="1">
      <alignment horizontal="left" vertical="center"/>
    </xf>
    <xf numFmtId="14" fontId="6" fillId="2" borderId="28" xfId="0" applyNumberFormat="1" applyFont="1" applyFill="1" applyBorder="1" applyAlignment="1">
      <alignment horizontal="left" vertical="center"/>
    </xf>
    <xf numFmtId="0" fontId="8" fillId="2" borderId="28" xfId="0" applyFont="1" applyFill="1" applyBorder="1" applyAlignment="1">
      <alignment horizontal="left" vertical="center"/>
    </xf>
    <xf numFmtId="0" fontId="6" fillId="2" borderId="11" xfId="0" applyFont="1" applyFill="1" applyBorder="1" applyAlignment="1">
      <alignment horizontal="left" vertical="center" wrapText="1"/>
    </xf>
    <xf numFmtId="0" fontId="8" fillId="2" borderId="0" xfId="0" applyFont="1" applyFill="1" applyAlignment="1">
      <alignment horizontal="left" vertical="center"/>
    </xf>
    <xf numFmtId="0" fontId="10" fillId="2" borderId="0" xfId="0" applyFont="1" applyFill="1" applyAlignment="1">
      <alignment horizontal="left" vertical="center" wrapText="1"/>
    </xf>
    <xf numFmtId="9" fontId="6" fillId="2" borderId="2" xfId="0" applyNumberFormat="1" applyFont="1" applyFill="1" applyBorder="1" applyAlignment="1">
      <alignment horizontal="center" vertical="center"/>
    </xf>
    <xf numFmtId="0" fontId="6" fillId="8" borderId="2" xfId="0" applyFont="1" applyFill="1" applyBorder="1" applyAlignment="1">
      <alignment horizontal="left" vertical="center" wrapText="1"/>
    </xf>
    <xf numFmtId="9" fontId="6" fillId="2" borderId="2" xfId="0" applyNumberFormat="1" applyFont="1" applyFill="1" applyBorder="1" applyAlignment="1">
      <alignment horizontal="center" vertical="center" wrapText="1"/>
    </xf>
    <xf numFmtId="44" fontId="6" fillId="2" borderId="0" xfId="0" applyNumberFormat="1" applyFont="1" applyFill="1" applyAlignment="1">
      <alignment horizontal="left" vertical="center"/>
    </xf>
    <xf numFmtId="165" fontId="6" fillId="2" borderId="0" xfId="0" applyNumberFormat="1" applyFont="1" applyFill="1" applyAlignment="1">
      <alignment horizontal="left" vertical="center"/>
    </xf>
    <xf numFmtId="0" fontId="6" fillId="2" borderId="0" xfId="0" applyFont="1" applyFill="1" applyAlignment="1">
      <alignment vertical="center"/>
    </xf>
    <xf numFmtId="0" fontId="8" fillId="2" borderId="17" xfId="0" applyFont="1" applyFill="1" applyBorder="1" applyAlignment="1">
      <alignment horizontal="center" vertical="center" wrapText="1"/>
    </xf>
    <xf numFmtId="0" fontId="6" fillId="2" borderId="0" xfId="0" applyFont="1" applyFill="1" applyAlignment="1">
      <alignment horizontal="center" vertical="center" wrapText="1"/>
    </xf>
    <xf numFmtId="9" fontId="6" fillId="2" borderId="0" xfId="0" applyNumberFormat="1" applyFont="1" applyFill="1" applyAlignment="1">
      <alignment horizontal="center" vertical="center"/>
    </xf>
    <xf numFmtId="9" fontId="6"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9" fontId="6" fillId="2" borderId="0" xfId="0" applyNumberFormat="1" applyFont="1" applyFill="1" applyAlignment="1">
      <alignment horizontal="left" vertical="center"/>
    </xf>
    <xf numFmtId="0" fontId="7" fillId="2" borderId="0" xfId="0" applyFont="1" applyFill="1" applyAlignment="1">
      <alignment horizontal="left" vertical="center" wrapText="1"/>
    </xf>
    <xf numFmtId="0" fontId="6" fillId="2" borderId="11" xfId="0" applyFont="1" applyFill="1" applyBorder="1" applyAlignment="1">
      <alignment horizontal="left" vertical="center"/>
    </xf>
    <xf numFmtId="0" fontId="6" fillId="2" borderId="1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8" xfId="0" applyFont="1" applyFill="1" applyBorder="1" applyAlignment="1">
      <alignment horizontal="center" vertical="center"/>
    </xf>
    <xf numFmtId="0" fontId="8" fillId="0" borderId="16" xfId="0" applyFont="1" applyBorder="1" applyAlignment="1">
      <alignment horizontal="center" vertical="center" wrapText="1"/>
    </xf>
    <xf numFmtId="0" fontId="6" fillId="0" borderId="2" xfId="0" applyFont="1" applyBorder="1" applyAlignment="1">
      <alignment vertical="center"/>
    </xf>
    <xf numFmtId="0" fontId="6" fillId="0" borderId="2" xfId="0" applyFont="1" applyBorder="1" applyAlignment="1">
      <alignment wrapText="1"/>
    </xf>
    <xf numFmtId="167" fontId="6" fillId="2" borderId="2" xfId="0" applyNumberFormat="1" applyFont="1" applyFill="1" applyBorder="1" applyAlignment="1">
      <alignment horizontal="center" vertical="center"/>
    </xf>
    <xf numFmtId="0" fontId="13" fillId="12" borderId="2" xfId="0" applyFont="1" applyFill="1" applyBorder="1" applyAlignment="1">
      <alignment horizontal="center" vertical="center" wrapText="1"/>
    </xf>
    <xf numFmtId="0" fontId="6" fillId="0" borderId="42" xfId="0" applyFont="1" applyBorder="1" applyAlignment="1">
      <alignment horizontal="center" vertical="center"/>
    </xf>
    <xf numFmtId="0" fontId="6" fillId="0" borderId="17" xfId="0" applyFont="1" applyBorder="1" applyAlignment="1">
      <alignment horizontal="center" vertical="center"/>
    </xf>
    <xf numFmtId="9" fontId="8" fillId="0" borderId="17" xfId="0" applyNumberFormat="1" applyFont="1" applyBorder="1" applyAlignment="1">
      <alignment horizontal="center" vertical="center"/>
    </xf>
    <xf numFmtId="0" fontId="6" fillId="0" borderId="17" xfId="0" applyFont="1" applyBorder="1" applyAlignment="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15" xfId="0" applyFont="1" applyBorder="1" applyAlignment="1">
      <alignment horizontal="center" vertical="center"/>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16" xfId="0" applyFont="1" applyBorder="1" applyAlignment="1">
      <alignment horizontal="center" vertical="center"/>
    </xf>
    <xf numFmtId="0" fontId="9" fillId="0" borderId="0" xfId="0" applyFont="1"/>
    <xf numFmtId="167" fontId="9" fillId="0" borderId="2" xfId="0" applyNumberFormat="1" applyFont="1" applyBorder="1" applyAlignment="1">
      <alignment horizontal="center" vertical="center"/>
    </xf>
    <xf numFmtId="168" fontId="11"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wrapText="1"/>
    </xf>
    <xf numFmtId="0" fontId="9" fillId="0" borderId="2" xfId="0" applyFont="1" applyBorder="1" applyAlignment="1">
      <alignment horizontal="left" wrapText="1"/>
    </xf>
    <xf numFmtId="14" fontId="2" fillId="2" borderId="28" xfId="0" applyNumberFormat="1" applyFont="1" applyFill="1" applyBorder="1" applyAlignment="1">
      <alignment horizontal="center" vertical="center" wrapText="1"/>
    </xf>
    <xf numFmtId="0" fontId="16" fillId="13" borderId="2" xfId="0" applyFont="1" applyFill="1" applyBorder="1" applyAlignment="1">
      <alignment horizontal="center" vertical="center" wrapText="1"/>
    </xf>
    <xf numFmtId="9" fontId="16" fillId="13" borderId="2" xfId="1" applyFont="1" applyFill="1" applyBorder="1" applyAlignment="1">
      <alignment horizontal="center" vertical="center" wrapText="1"/>
    </xf>
    <xf numFmtId="0" fontId="6" fillId="0" borderId="2" xfId="0" applyFont="1" applyBorder="1"/>
    <xf numFmtId="0" fontId="8" fillId="0" borderId="2" xfId="0" applyFont="1" applyBorder="1" applyAlignment="1">
      <alignment horizontal="center" vertical="center"/>
    </xf>
    <xf numFmtId="0" fontId="6" fillId="0" borderId="0" xfId="0" applyFont="1" applyAlignment="1">
      <alignment horizontal="center" vertical="center"/>
    </xf>
    <xf numFmtId="0" fontId="17" fillId="0" borderId="0" xfId="0" applyFont="1" applyAlignment="1">
      <alignment vertical="center" wrapText="1"/>
    </xf>
    <xf numFmtId="0" fontId="17" fillId="0" borderId="2" xfId="0" applyFont="1" applyBorder="1" applyAlignment="1">
      <alignment vertical="center" wrapText="1"/>
    </xf>
    <xf numFmtId="0" fontId="18" fillId="0" borderId="2" xfId="2" applyBorder="1" applyAlignment="1">
      <alignment vertical="center" wrapText="1"/>
    </xf>
    <xf numFmtId="9" fontId="8" fillId="0" borderId="2" xfId="1" applyFont="1" applyBorder="1" applyAlignment="1">
      <alignment horizontal="center" vertical="center"/>
    </xf>
    <xf numFmtId="0" fontId="8" fillId="0" borderId="0" xfId="0" applyFont="1"/>
    <xf numFmtId="0" fontId="18" fillId="0" borderId="2" xfId="3" applyBorder="1" applyAlignment="1">
      <alignment vertical="center" wrapText="1"/>
    </xf>
    <xf numFmtId="9" fontId="20" fillId="0" borderId="2" xfId="1" applyFont="1" applyBorder="1" applyAlignment="1">
      <alignment horizontal="center" vertical="center" wrapText="1"/>
    </xf>
    <xf numFmtId="9" fontId="20" fillId="0" borderId="2" xfId="0" applyNumberFormat="1" applyFont="1" applyBorder="1" applyAlignment="1">
      <alignment horizontal="center" vertical="center"/>
    </xf>
    <xf numFmtId="9" fontId="22" fillId="0" borderId="2" xfId="0" applyNumberFormat="1" applyFont="1" applyBorder="1" applyAlignment="1">
      <alignment horizontal="center" vertical="center"/>
    </xf>
    <xf numFmtId="0" fontId="6" fillId="0" borderId="44" xfId="0" applyFont="1" applyBorder="1" applyAlignment="1">
      <alignment vertical="center" wrapText="1"/>
    </xf>
    <xf numFmtId="0" fontId="6" fillId="0" borderId="45" xfId="0" applyFont="1" applyBorder="1" applyAlignment="1">
      <alignment wrapText="1"/>
    </xf>
    <xf numFmtId="0" fontId="17" fillId="0" borderId="45" xfId="0" applyFont="1" applyBorder="1" applyAlignment="1">
      <alignment vertical="center" wrapText="1"/>
    </xf>
    <xf numFmtId="0" fontId="24" fillId="0" borderId="2" xfId="0" applyFont="1" applyBorder="1" applyAlignment="1">
      <alignment vertical="center" wrapText="1"/>
    </xf>
    <xf numFmtId="0" fontId="18" fillId="0" borderId="0" xfId="2" applyAlignment="1">
      <alignment vertical="center" wrapText="1"/>
    </xf>
    <xf numFmtId="0" fontId="25" fillId="0" borderId="43" xfId="0" applyFont="1" applyBorder="1" applyAlignment="1">
      <alignment vertical="center" wrapText="1"/>
    </xf>
    <xf numFmtId="10" fontId="20" fillId="0" borderId="43" xfId="0" applyNumberFormat="1" applyFont="1" applyBorder="1" applyAlignment="1">
      <alignment horizontal="center" vertical="center"/>
    </xf>
    <xf numFmtId="0" fontId="6" fillId="0" borderId="43" xfId="0" applyFont="1" applyBorder="1" applyAlignment="1">
      <alignment vertical="center" wrapText="1"/>
    </xf>
    <xf numFmtId="0" fontId="19" fillId="0" borderId="46" xfId="0" applyFont="1" applyBorder="1" applyAlignment="1">
      <alignment vertical="center" wrapText="1"/>
    </xf>
    <xf numFmtId="0" fontId="6" fillId="0" borderId="47" xfId="0" applyFont="1" applyBorder="1" applyAlignment="1">
      <alignment vertical="center" wrapText="1"/>
    </xf>
    <xf numFmtId="0" fontId="24" fillId="0" borderId="47" xfId="0" applyFont="1" applyBorder="1" applyAlignment="1">
      <alignment vertical="center" wrapText="1"/>
    </xf>
    <xf numFmtId="0" fontId="9" fillId="0" borderId="47" xfId="0" applyFont="1" applyBorder="1" applyAlignment="1">
      <alignment vertical="center" wrapText="1"/>
    </xf>
    <xf numFmtId="9" fontId="6" fillId="0" borderId="47" xfId="0" applyNumberFormat="1" applyFont="1" applyBorder="1" applyAlignment="1">
      <alignment horizontal="center" vertical="center"/>
    </xf>
    <xf numFmtId="10" fontId="9" fillId="0" borderId="47" xfId="0" applyNumberFormat="1" applyFont="1" applyBorder="1" applyAlignment="1">
      <alignment horizontal="center" vertical="center"/>
    </xf>
    <xf numFmtId="10" fontId="6" fillId="0" borderId="47" xfId="0" applyNumberFormat="1" applyFont="1" applyBorder="1" applyAlignment="1">
      <alignment horizontal="center" vertical="center"/>
    </xf>
    <xf numFmtId="0" fontId="18" fillId="0" borderId="2" xfId="2" applyBorder="1" applyAlignment="1">
      <alignment wrapText="1"/>
    </xf>
    <xf numFmtId="0" fontId="18" fillId="0" borderId="2" xfId="2" applyBorder="1" applyAlignment="1">
      <alignment horizontal="left" vertical="center" wrapText="1"/>
    </xf>
    <xf numFmtId="9" fontId="8" fillId="0" borderId="2" xfId="0" applyNumberFormat="1" applyFont="1" applyBorder="1" applyAlignment="1">
      <alignment horizontal="center" vertical="center" wrapText="1"/>
    </xf>
    <xf numFmtId="0" fontId="4" fillId="0" borderId="0" xfId="0" applyFont="1" applyAlignment="1">
      <alignment horizontal="justify" vertical="center"/>
    </xf>
    <xf numFmtId="0" fontId="6" fillId="0" borderId="48" xfId="0" applyFont="1" applyBorder="1" applyAlignment="1">
      <alignment vertical="center" wrapText="1"/>
    </xf>
    <xf numFmtId="0" fontId="4" fillId="0" borderId="2" xfId="0" applyFont="1" applyBorder="1" applyAlignment="1">
      <alignment horizontal="justify" vertical="center"/>
    </xf>
    <xf numFmtId="9" fontId="8" fillId="0" borderId="46" xfId="0" applyNumberFormat="1" applyFont="1" applyBorder="1" applyAlignment="1">
      <alignment horizontal="center" vertical="center"/>
    </xf>
    <xf numFmtId="9" fontId="6" fillId="0" borderId="49" xfId="0" applyNumberFormat="1" applyFont="1" applyBorder="1" applyAlignment="1">
      <alignment horizontal="center" vertical="center"/>
    </xf>
    <xf numFmtId="9" fontId="20" fillId="0" borderId="46" xfId="1" applyFont="1" applyBorder="1" applyAlignment="1">
      <alignment horizontal="center" vertical="center" wrapText="1"/>
    </xf>
    <xf numFmtId="9" fontId="22" fillId="0" borderId="46" xfId="0" applyNumberFormat="1" applyFont="1" applyBorder="1" applyAlignment="1">
      <alignment horizontal="center" vertical="center"/>
    </xf>
    <xf numFmtId="9" fontId="11" fillId="0" borderId="46" xfId="0" applyNumberFormat="1" applyFont="1" applyBorder="1" applyAlignment="1">
      <alignment horizontal="center" vertical="center"/>
    </xf>
    <xf numFmtId="9" fontId="8" fillId="2" borderId="46" xfId="0" applyNumberFormat="1" applyFont="1" applyFill="1" applyBorder="1" applyAlignment="1">
      <alignment horizontal="center" vertical="center"/>
    </xf>
    <xf numFmtId="9" fontId="20" fillId="0" borderId="46" xfId="0" applyNumberFormat="1" applyFont="1" applyBorder="1" applyAlignment="1">
      <alignment horizontal="center" vertical="center"/>
    </xf>
    <xf numFmtId="0" fontId="6" fillId="0" borderId="43" xfId="0" applyFont="1" applyBorder="1" applyAlignment="1">
      <alignment wrapText="1"/>
    </xf>
    <xf numFmtId="0" fontId="6" fillId="0" borderId="50" xfId="0" applyFont="1" applyBorder="1" applyAlignment="1">
      <alignment vertical="center" wrapText="1"/>
    </xf>
    <xf numFmtId="0" fontId="23" fillId="0" borderId="43" xfId="0" applyFont="1" applyBorder="1" applyAlignment="1">
      <alignment vertical="center" wrapText="1"/>
    </xf>
    <xf numFmtId="0" fontId="24" fillId="0" borderId="43" xfId="0" applyFont="1" applyBorder="1" applyAlignment="1">
      <alignment vertical="center" wrapText="1"/>
    </xf>
    <xf numFmtId="0" fontId="17" fillId="0" borderId="44" xfId="0" applyFont="1" applyBorder="1" applyAlignment="1">
      <alignment vertical="center" wrapText="1"/>
    </xf>
    <xf numFmtId="0" fontId="18" fillId="0" borderId="44" xfId="2" applyBorder="1" applyAlignment="1">
      <alignment vertical="center" wrapText="1"/>
    </xf>
    <xf numFmtId="0" fontId="18" fillId="0" borderId="44" xfId="3" applyBorder="1" applyAlignment="1">
      <alignment vertical="center" wrapText="1"/>
    </xf>
    <xf numFmtId="0" fontId="21" fillId="0" borderId="2" xfId="0" applyFont="1" applyBorder="1" applyAlignment="1">
      <alignment wrapText="1"/>
    </xf>
    <xf numFmtId="0" fontId="6" fillId="8" borderId="0" xfId="0" applyFont="1" applyFill="1" applyAlignment="1">
      <alignment horizontal="left" vertical="center" wrapText="1"/>
    </xf>
    <xf numFmtId="0" fontId="15" fillId="3" borderId="51" xfId="0" applyFont="1" applyFill="1" applyBorder="1" applyAlignment="1">
      <alignment horizontal="left" vertical="center"/>
    </xf>
    <xf numFmtId="0" fontId="7" fillId="7" borderId="54"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6" fillId="2" borderId="54" xfId="0" applyFont="1" applyFill="1" applyBorder="1" applyAlignment="1">
      <alignment horizontal="left" vertical="center" wrapText="1"/>
    </xf>
    <xf numFmtId="0" fontId="8" fillId="0" borderId="55" xfId="0" applyFont="1" applyBorder="1" applyAlignment="1">
      <alignment horizontal="center" vertical="center"/>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6" fillId="2" borderId="57" xfId="0" applyFont="1" applyFill="1" applyBorder="1" applyAlignment="1">
      <alignment horizontal="center" vertical="center" wrapText="1"/>
    </xf>
    <xf numFmtId="9" fontId="6" fillId="2" borderId="57" xfId="0" applyNumberFormat="1" applyFont="1" applyFill="1" applyBorder="1" applyAlignment="1">
      <alignment horizontal="center" vertical="center"/>
    </xf>
    <xf numFmtId="0" fontId="6" fillId="8" borderId="57" xfId="0" applyFont="1" applyFill="1" applyBorder="1" applyAlignment="1">
      <alignment horizontal="left" vertical="center" wrapText="1"/>
    </xf>
    <xf numFmtId="9" fontId="6" fillId="2" borderId="57" xfId="0" applyNumberFormat="1"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0" borderId="58" xfId="0" applyFont="1" applyBorder="1" applyAlignment="1">
      <alignment horizontal="center" vertical="center"/>
    </xf>
    <xf numFmtId="9" fontId="6" fillId="0" borderId="0" xfId="1" applyFont="1"/>
    <xf numFmtId="0" fontId="8" fillId="14" borderId="2" xfId="0" applyFont="1" applyFill="1" applyBorder="1" applyAlignment="1">
      <alignment horizontal="center"/>
    </xf>
    <xf numFmtId="10" fontId="6" fillId="14" borderId="2" xfId="1" applyNumberFormat="1" applyFont="1" applyFill="1" applyBorder="1"/>
    <xf numFmtId="10" fontId="6" fillId="5" borderId="2" xfId="1" applyNumberFormat="1" applyFont="1" applyFill="1" applyBorder="1"/>
    <xf numFmtId="10" fontId="28" fillId="15" borderId="2" xfId="1" applyNumberFormat="1" applyFont="1" applyFill="1" applyBorder="1"/>
    <xf numFmtId="9" fontId="8" fillId="0" borderId="0" xfId="1" applyFont="1"/>
    <xf numFmtId="10" fontId="8" fillId="14" borderId="2" xfId="1" applyNumberFormat="1" applyFont="1" applyFill="1" applyBorder="1" applyAlignment="1">
      <alignment horizontal="center" vertical="center"/>
    </xf>
    <xf numFmtId="167" fontId="6" fillId="0" borderId="44" xfId="0" applyNumberFormat="1" applyFont="1" applyBorder="1" applyAlignment="1">
      <alignment horizontal="center" vertical="center"/>
    </xf>
    <xf numFmtId="9" fontId="8" fillId="0" borderId="44" xfId="0" applyNumberFormat="1" applyFont="1" applyBorder="1" applyAlignment="1">
      <alignment horizontal="center" vertical="center"/>
    </xf>
    <xf numFmtId="0" fontId="28" fillId="13" borderId="2" xfId="0" applyFont="1" applyFill="1" applyBorder="1" applyAlignment="1">
      <alignment horizontal="center" vertical="center"/>
    </xf>
    <xf numFmtId="0" fontId="6" fillId="16" borderId="60" xfId="0" applyFont="1" applyFill="1" applyBorder="1" applyAlignment="1">
      <alignment horizontal="center"/>
    </xf>
    <xf numFmtId="0" fontId="6" fillId="16" borderId="59" xfId="0" applyFont="1" applyFill="1" applyBorder="1" applyAlignment="1">
      <alignment horizontal="center"/>
    </xf>
    <xf numFmtId="168" fontId="8" fillId="0" borderId="2" xfId="0" applyNumberFormat="1" applyFont="1" applyBorder="1" applyAlignment="1">
      <alignment horizontal="center" vertical="center"/>
    </xf>
    <xf numFmtId="0" fontId="8" fillId="5" borderId="2" xfId="0" applyFont="1" applyFill="1" applyBorder="1" applyAlignment="1">
      <alignment vertical="center"/>
    </xf>
    <xf numFmtId="0" fontId="6" fillId="2" borderId="34"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7" xfId="0" applyFont="1" applyFill="1" applyBorder="1" applyAlignment="1">
      <alignment horizontal="center" vertical="center"/>
    </xf>
    <xf numFmtId="0" fontId="15" fillId="6" borderId="52" xfId="0" applyFont="1" applyFill="1" applyBorder="1" applyAlignment="1">
      <alignment horizontal="left" vertical="center"/>
    </xf>
    <xf numFmtId="0" fontId="15" fillId="6" borderId="53" xfId="0" applyFont="1" applyFill="1" applyBorder="1" applyAlignment="1">
      <alignment horizontal="left" vertical="center"/>
    </xf>
    <xf numFmtId="0" fontId="15" fillId="4" borderId="52" xfId="0" applyFont="1" applyFill="1" applyBorder="1" applyAlignment="1">
      <alignment horizontal="left" vertical="center"/>
    </xf>
    <xf numFmtId="0" fontId="15" fillId="5" borderId="52" xfId="0" applyFont="1" applyFill="1" applyBorder="1" applyAlignment="1">
      <alignment horizontal="left" vertical="center"/>
    </xf>
    <xf numFmtId="0" fontId="5" fillId="9" borderId="12"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14"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8" xfId="0" applyFont="1" applyFill="1" applyBorder="1" applyAlignment="1">
      <alignment horizontal="center" vertical="center"/>
    </xf>
    <xf numFmtId="0" fontId="8" fillId="16" borderId="45" xfId="0" applyFont="1" applyFill="1" applyBorder="1" applyAlignment="1">
      <alignment horizontal="center"/>
    </xf>
    <xf numFmtId="0" fontId="8" fillId="5" borderId="2" xfId="0" applyFont="1" applyFill="1" applyBorder="1" applyAlignment="1">
      <alignment horizontal="center"/>
    </xf>
    <xf numFmtId="0" fontId="16" fillId="13" borderId="2" xfId="0" applyFont="1" applyFill="1" applyBorder="1" applyAlignment="1">
      <alignment horizontal="center" vertical="center"/>
    </xf>
    <xf numFmtId="0" fontId="16" fillId="13" borderId="2" xfId="0" applyFont="1" applyFill="1" applyBorder="1" applyAlignment="1">
      <alignment vertical="center"/>
    </xf>
  </cellXfs>
  <cellStyles count="4">
    <cellStyle name="Hipervínculo" xfId="2" builtinId="8"/>
    <cellStyle name="Hyperlink" xfId="3" xr:uid="{00000000-000B-0000-0000-000008000000}"/>
    <cellStyle name="Normal" xfId="0" builtinId="0"/>
    <cellStyle name="Porcentaje" xfId="1" builtinId="5"/>
  </cellStyles>
  <dxfs count="32">
    <dxf>
      <alignment horizontal="center" vertical="bottom" textRotation="0" wrapText="1" indent="0" justifyLastLine="0" shrinkToFit="0" readingOrder="0"/>
    </dxf>
    <dxf>
      <border outline="0">
        <right style="thin">
          <color theme="4" tint="0.39997558519241921"/>
        </right>
      </border>
    </dxf>
    <dxf>
      <border outline="0">
        <left style="thin">
          <color theme="4" tint="0.39997558519241921"/>
        </left>
        <right style="thin">
          <color theme="4" tint="0.39997558519241921"/>
        </right>
        <top style="thin">
          <color theme="4" tint="0.39997558519241921"/>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0" indent="0" justifyLastLine="0" shrinkToFit="0" readingOrder="0"/>
      <border diagonalUp="0" diagonalDown="0" outline="0">
        <left style="thin">
          <color theme="4" tint="0.39997558519241921"/>
        </left>
        <right style="thin">
          <color theme="4" tint="0.39997558519241921"/>
        </right>
        <top/>
        <bottom/>
      </border>
    </dxf>
    <dxf>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923926</xdr:colOff>
      <xdr:row>0</xdr:row>
      <xdr:rowOff>0</xdr:rowOff>
    </xdr:from>
    <xdr:to>
      <xdr:col>0</xdr:col>
      <xdr:colOff>1876425</xdr:colOff>
      <xdr:row>3</xdr:row>
      <xdr:rowOff>142875</xdr:rowOff>
    </xdr:to>
    <xdr:pic>
      <xdr:nvPicPr>
        <xdr:cNvPr id="3" name="image1.jpeg" descr="Logo alcaldia mayor de bogota " title="Logo alcaldia mayor de bogota ">
          <a:extLst>
            <a:ext uri="{FF2B5EF4-FFF2-40B4-BE49-F238E27FC236}">
              <a16:creationId xmlns:a16="http://schemas.microsoft.com/office/drawing/2014/main" id="{33627ADE-216E-45DF-B25E-49B37E1077C4}"/>
            </a:ext>
          </a:extLst>
        </xdr:cNvPr>
        <xdr:cNvPicPr/>
      </xdr:nvPicPr>
      <xdr:blipFill>
        <a:blip xmlns:r="http://schemas.openxmlformats.org/officeDocument/2006/relationships" r:embed="rId1" cstate="print"/>
        <a:stretch>
          <a:fillRect/>
        </a:stretch>
      </xdr:blipFill>
      <xdr:spPr>
        <a:xfrm>
          <a:off x="923926" y="0"/>
          <a:ext cx="952499"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685801</xdr:colOff>
      <xdr:row>0</xdr:row>
      <xdr:rowOff>187325</xdr:rowOff>
    </xdr:from>
    <xdr:to>
      <xdr:col>1</xdr:col>
      <xdr:colOff>1657350</xdr:colOff>
      <xdr:row>3</xdr:row>
      <xdr:rowOff>247650</xdr:rowOff>
    </xdr:to>
    <xdr:pic>
      <xdr:nvPicPr>
        <xdr:cNvPr id="5" name="image1.jpeg" descr="Logo alcaldia mayor de bogota " title="Logo alcaldia mayor de bogota ">
          <a:extLst>
            <a:ext uri="{FF2B5EF4-FFF2-40B4-BE49-F238E27FC236}">
              <a16:creationId xmlns:a16="http://schemas.microsoft.com/office/drawing/2014/main" id="{C8E8459C-ACE1-4329-A211-AF200326B297}"/>
            </a:ext>
          </a:extLst>
        </xdr:cNvPr>
        <xdr:cNvPicPr/>
      </xdr:nvPicPr>
      <xdr:blipFill>
        <a:blip xmlns:r="http://schemas.openxmlformats.org/officeDocument/2006/relationships" r:embed="rId1" cstate="print"/>
        <a:stretch>
          <a:fillRect/>
        </a:stretch>
      </xdr:blipFill>
      <xdr:spPr>
        <a:xfrm>
          <a:off x="685801" y="187325"/>
          <a:ext cx="971549" cy="12033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leidy Zabala Medina" id="{7B6E2293-7D58-4077-92C8-34A6658C38D7}" userId="S-1-5-21-2879796342-109256729-2465031325-9951" providerId="AD"/>
  <person displayName="Yecenia Cadena Serrano" id="{94B38799-4B07-4448-8131-DA9F3770C3C9}" userId="S::ycadena@bomberosbogota.gov.co::55736bc5-9f34-47a9-af48-4042d7e60aa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8087FB-3D2B-4596-825B-ECF76D33ADEB}" name="Tabla1" displayName="Tabla1" ref="A2:A9" totalsRowShown="0" headerRowDxfId="31" dataDxfId="30">
  <autoFilter ref="A2:A9" xr:uid="{ACD4C5EC-FE24-4E5F-BE3C-290D28167A0D}"/>
  <tableColumns count="1">
    <tableColumn id="1" xr3:uid="{4C8B80F9-78A8-4878-8DF1-0EA28FCE2912}" name="OBJETIVO DE DESARROLLO SOSTENIBLE" dataDxfId="2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699117D-F852-41DF-AF8E-67E8C18A90C2}" name="Tabla18" displayName="Tabla18" ref="Y2:Y21" totalsRowShown="0" headerRowDxfId="6" dataDxfId="5">
  <autoFilter ref="Y2:Y21" xr:uid="{3B5C6ECE-97DD-4244-B0EC-C62C9C73452C}"/>
  <tableColumns count="1">
    <tableColumn id="1" xr3:uid="{C23F1F6C-617A-40ED-908E-AF930EBF341B}" name="POLITICAS MIPG" dataDxfId="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0744D0-A8E4-4CAD-9D76-463C41917A1D}" name="Tabla2" displayName="Tabla2" ref="C2:G4" totalsRowShown="0" headerRowDxfId="3" tableBorderDxfId="2">
  <autoFilter ref="C2:G4" xr:uid="{5E0744D0-A8E4-4CAD-9D76-463C41917A1D}"/>
  <tableColumns count="5">
    <tableColumn id="1" xr3:uid="{A1F09104-AA53-41A3-AB1C-884B1A8ED433}" name="OBJETIVOS  ESTRATÉGICOS"/>
    <tableColumn id="2" xr3:uid="{F9DDD938-8D61-4108-BC38-C01B4112D3D7}" name="ESTRATEGIA"/>
    <tableColumn id="3" xr3:uid="{930701B5-9674-46A7-8E38-6D6EE12093DA}" name="PROGRAMA"/>
    <tableColumn id="4" xr3:uid="{7580EC80-509B-4449-BDA5-9138E0F6F401}" name="METAS PDD" dataDxfId="1"/>
    <tableColumn id="5" xr3:uid="{9D7B6C0C-94A0-4B18-BBFA-2A2697C47350}" name="NUMERO DE METAS PD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93B19FE-E96C-4BB1-804D-0F68B55C612D}" name="Tabla10" displayName="Tabla10" ref="M2:M17" totalsRowShown="0" headerRowDxfId="28" dataDxfId="27">
  <autoFilter ref="M2:M17" xr:uid="{8161187E-0E9F-47FA-A2D7-83C1F555DC66}"/>
  <tableColumns count="1">
    <tableColumn id="1" xr3:uid="{32C25460-6022-4C7E-9AC4-DAAACE2E4E8B}" name=" POLÍTICAS PÚBLICAS "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ADFF813-3BC8-413D-8690-464A270180E7}" name="Tabla11" displayName="Tabla11" ref="O2:O5" totalsRowShown="0" headerRowDxfId="25" dataDxfId="24">
  <autoFilter ref="O2:O5" xr:uid="{316058C5-DD87-4C53-9B65-AF022157E0E8}"/>
  <tableColumns count="1">
    <tableColumn id="1" xr3:uid="{43354955-B885-4D04-9C88-A2CDC8EBC9E7}" name="OBJETIVOS INSTITUCIONALES" dataDxfId="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72FC5A2-F08B-49A1-AEC5-9E7346ADD32F}" name="Tabla12" displayName="Tabla12" ref="P2:P5" totalsRowShown="0" headerRowDxfId="22">
  <autoFilter ref="P2:P5" xr:uid="{760D0A33-8E1B-4E22-B815-D40A6081FF27}"/>
  <tableColumns count="1">
    <tableColumn id="1" xr3:uid="{385CDCEB-F273-4ECE-9187-1C915FA8C9E0}" name="EJES ESTRUCTURAL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0B7318C-D002-4519-B03B-63BEAA285301}" name="Tabla13" displayName="Tabla13" ref="Q2:Q9" totalsRowShown="0" headerRowDxfId="21" dataDxfId="20">
  <autoFilter ref="Q2:Q9" xr:uid="{586C0A84-6D59-402A-8712-F9BB4D67EA74}"/>
  <tableColumns count="1">
    <tableColumn id="1" xr3:uid="{E9D0F07C-B14B-41AF-A8A6-31C3350B9511}" name="OBJETIVOS ESTRATÉGICOS" dataDxfId="1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AB3AA06-F65E-4337-9517-1155AB6EF055}" name="Tabla14" displayName="Tabla14" ref="S2:S9" totalsRowShown="0" headerRowDxfId="18" dataDxfId="17">
  <autoFilter ref="S2:S9" xr:uid="{7A04282E-882B-42B1-9B15-06F36AFB14E6}"/>
  <tableColumns count="1">
    <tableColumn id="1" xr3:uid="{EB3CAF6E-A70E-4A0F-BCCB-DF5D1E843F2A}" name="INDICADOR OBJETIVOS ESTRATÉGICOS"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B88305C-8C1D-4770-915B-FDC8FEEC28A5}" name="Tabla15" displayName="Tabla15" ref="U2:U5" totalsRowShown="0" headerRowDxfId="15" dataDxfId="14">
  <autoFilter ref="U2:U5" xr:uid="{2606A6D6-506F-438A-8A3C-BADCB3497143}"/>
  <tableColumns count="1">
    <tableColumn id="1" xr3:uid="{984E625C-42D9-4C28-93D6-8E11344F28DA}" name="META" dataDxfId="1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259BE55-E5D4-4759-8622-49E3A8393C38}" name="Tabla16" displayName="Tabla16" ref="W2:W27" totalsRowShown="0" headerRowDxfId="12" dataDxfId="11">
  <autoFilter ref="W2:W27" xr:uid="{77831123-ED8A-42E8-B687-9A341DE4ED24}"/>
  <tableColumns count="1">
    <tableColumn id="1" xr3:uid="{1ED8C7DB-5A54-4EAA-91D5-E08EC2BDFEC5}" name="DEPENDENCIA RESPONSABLE" dataDxfId="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441D25B-992B-4D0F-BCC8-9CEE4409FED1}" name="Tabla17" displayName="Tabla17" ref="AA2:AA12" totalsRowShown="0" headerRowDxfId="9" dataDxfId="8">
  <autoFilter ref="AA2:AA12" xr:uid="{D6103A51-C85A-4401-BC38-436AF98F62B3}"/>
  <tableColumns count="1">
    <tableColumn id="1" xr3:uid="{C7772B52-E4DE-4BD9-967E-E42C03155BC1}" name="PROCESO" dataDxfId="7"/>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5" dT="2026-03-12T19:27:05.94" personId="{7B6E2293-7D58-4077-92C8-34A6658C38D7}" id="{04D9C82F-7E60-4F2D-9C93-F0647604C174}">
    <text xml:space="preserve">Se debe tener en cuenta la ponderación de las actividades establecidas en el cronograma por trimestre. </text>
  </threadedComment>
  <threadedComment ref="N36" dT="2026-03-12T19:35:04.29" personId="{7B6E2293-7D58-4077-92C8-34A6658C38D7}" id="{DAED0038-8672-42B4-B7DA-0DA28C35C38A}">
    <text xml:space="preserve">Se le indica a la dependencia sobre los soportes de cumplimiento que deben venir con la información de lo programado para poder cruzar con lo realizado. Adicionalmente en la matriz se debe poner el código de la inspección. </text>
  </threadedComment>
</ThreadedComments>
</file>

<file path=xl/threadedComments/threadedComment2.xml><?xml version="1.0" encoding="utf-8"?>
<ThreadedComments xmlns="http://schemas.microsoft.com/office/spreadsheetml/2018/threadedcomments" xmlns:x="http://schemas.openxmlformats.org/spreadsheetml/2006/main">
  <threadedComment ref="G28" dT="2026-03-12T19:27:05.94" personId="{7B6E2293-7D58-4077-92C8-34A6658C38D7}" id="{A72DDFBB-E114-4F7A-AD83-7AC9B914CAB2}">
    <text xml:space="preserve">Se debe tener en cuenta la ponderación de las actividades establecidas en el cronograma por trimestre. </text>
  </threadedComment>
  <threadedComment ref="G29" dT="2026-03-12T19:35:04.29" personId="{7B6E2293-7D58-4077-92C8-34A6658C38D7}" id="{778F5FB3-CAA5-4130-8A5D-2747815FB8EE}">
    <text xml:space="preserve">Se le indica a la dependencia sobre los soportes de cumplimiento que deben venir con la información de lo programado para poder cruzar con lo realizado. Adicionalmente en la matriz se debe poner el código de la inspección. </text>
  </threadedComment>
  <threadedComment ref="J33" dT="2026-04-17T17:06:22.62" personId="{94B38799-4B07-4448-8131-DA9F3770C3C9}" id="{E27AD881-1784-430D-ACB4-ED6BC9D3A7AA}">
    <text>Teniendo en cuenta que en esta Meta se esta reportando Puente Aranda y no LaCabaña, no se presenta avance. El avance corresponde a solo a Ferias. por ende el porcentaje seria del 35%. Se debe solicitar ajuste para el siguiente reporte.</text>
  </threadedComment>
  <threadedComment ref="K33" dT="2026-04-17T17:06:22.62" personId="{94B38799-4B07-4448-8131-DA9F3770C3C9}" id="{33B21647-F850-4FA1-8631-5974BFA496F5}">
    <text>Teniendo en cuenta que en esta Meta se esta reportando Puente Aranda y no LaCabaña, no se presenta avance. El avance corresponde a solo a Ferias. por ende el porcentaje seria del 35%. Se debe solicitar ajuste para el siguiente reporte.</text>
  </threadedComment>
  <threadedComment ref="J34" dT="2026-04-17T17:09:54.47" personId="{94B38799-4B07-4448-8131-DA9F3770C3C9}" id="{FB1F38DC-4EC4-4327-B106-40330A963A92}">
    <text>Teniendo en cuenta que los contratos se encuentran en estructuración, para este trimestre no se alcanza el total del porcentaje de cumplimiento.</text>
  </threadedComment>
  <threadedComment ref="K34" dT="2026-04-17T17:09:54.47" personId="{94B38799-4B07-4448-8131-DA9F3770C3C9}" id="{EC25529D-FC00-4A8D-B43E-E6C45E8914E3}">
    <text>Teniendo en cuenta que los contratos se encuentran en estructuración, para este trimestre no se alcanza el total del porcentaje de cumplimiento.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hyperlink" Target="https://bomberosbog.sharepoint.com/:f:/s/OficinaAsesoradePlaneacion/PlaneacionEstrategica/IgAdoNzqk2ZLS6GosKQU5wqfATKqqPJ7Wp4jfgaNBHbO57I?e=lQGh5H" TargetMode="External"/><Relationship Id="rId18" Type="http://schemas.openxmlformats.org/officeDocument/2006/relationships/hyperlink" Target="https://bomberosbog.sharepoint.com/:f:/s/OficinaAsesoradePlaneacion/PlaneacionEstrategica/IgBVRyHegEOnQZB-FuVsRSAXAegAZQ71Zvg_XMfqRoXXG98?e=sig80a" TargetMode="External"/><Relationship Id="rId26" Type="http://schemas.openxmlformats.org/officeDocument/2006/relationships/hyperlink" Target="https://bomberosbog.sharepoint.com/:f:/s/OficinaAsesoradePlaneacion/PlaneacionEstrategica/IgD6RqmQhziZQJTuYX-jhfhnAa4jHEUToiTAGagQGgsjxnE?e=jBd8OJ" TargetMode="External"/><Relationship Id="rId39" Type="http://schemas.openxmlformats.org/officeDocument/2006/relationships/vmlDrawing" Target="../drawings/vmlDrawing2.vml"/><Relationship Id="rId21" Type="http://schemas.openxmlformats.org/officeDocument/2006/relationships/hyperlink" Target="https://bomberosbog.sharepoint.com/:f:/s/OficinaAsesoradePlaneacion/PlaneacionEstrategica/IgDzYGvpujSrTK33_PR8sW38AToAmhv1JUOGrVZzsar7di4?e=ezceKm" TargetMode="External"/><Relationship Id="rId34" Type="http://schemas.openxmlformats.org/officeDocument/2006/relationships/hyperlink" Target="https://bomberosbog.sharepoint.com/:f:/s/OficinaAsesoradePlaneacion/PlaneacionEstrategica/IgCBpw7emkkzRZmuUDaWm5gLAVsC7v527b8WmX1Hexb8YTA?e=WuteyN" TargetMode="External"/><Relationship Id="rId7" Type="http://schemas.openxmlformats.org/officeDocument/2006/relationships/hyperlink" Target="https://bomberosbog.sharepoint.com/:f:/s/OficinaAsesoradePlaneacion/PlaneacionEstrategica/IgBaKmX2UlG5T4ETb09mNjSBAQ_gtgBAM4vjRW7h9IsJK6w?e=yJWG2A" TargetMode="External"/><Relationship Id="rId2" Type="http://schemas.openxmlformats.org/officeDocument/2006/relationships/hyperlink" Target="https://bomberosbog.sharepoint.com/:f:/s/OficinaAsesoradePlaneacion/PlaneacionEstrategica/IgCyr20fb4wxTYrkbs2iMq6eAcV5gjCE9PE6OUEmLj29PI4?e=8H69SK" TargetMode="External"/><Relationship Id="rId16"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9%5FOficina%20de%20Control%20Interno%2FI%20Trimestre&amp;viewid=ac531e2c%2Dd61d%2D45f1%2Dbcce%2D7acda2888a79&amp;p=true" TargetMode="External"/><Relationship Id="rId20" Type="http://schemas.openxmlformats.org/officeDocument/2006/relationships/hyperlink" Target="https://bomberosbog.sharepoint.com/:f:/s/OficinaAsesoradePlaneacion/PlaneacionEstrategica/IgACt74AWllWRZQA8YV0EvTsAT1HeokQQ5SZokrzdWGBqCc?e=iVuaAd" TargetMode="External"/><Relationship Id="rId29" Type="http://schemas.openxmlformats.org/officeDocument/2006/relationships/hyperlink" Target="https://bomberosbog.sharepoint.com/:f:/s/OficinaAsesoradePlaneacion/PlaneacionEstrategica/IgDXDvJRcWPXRr-bMJd7YYN5ATG6eYBng2XAgeJ35X5nhUk?e=mqYgUZ" TargetMode="External"/><Relationship Id="rId41" Type="http://schemas.microsoft.com/office/2017/10/relationships/threadedComment" Target="../threadedComments/threadedComment2.xml"/><Relationship Id="rId1" Type="http://schemas.openxmlformats.org/officeDocument/2006/relationships/hyperlink" Target="https://bomberosbog.sharepoint.com/:f:/s/OficinaAsesoradePlaneacion/PlaneacionEstrategica/IgBjg5dbehfvTL49kPlWZlMiAS8C8lK0p2aPmVdfWVUQGmM?e=uDPnCG" TargetMode="External"/><Relationship Id="rId6" Type="http://schemas.openxmlformats.org/officeDocument/2006/relationships/hyperlink" Target="https://bomberosbog.sharepoint.com/:f:/s/OficinaAsesoradePlaneacion/PlaneacionEstrategica/IgB_beS3ztWkRbyD9TdnfiFnAUFrLDmtWUoz1EtetrkYbzE?e=se4kcZ" TargetMode="External"/><Relationship Id="rId11"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2%5FDG%5FTecnolog%C3%ADas%20de%20la%20Informaci%C3%B3n%2FI%20Trimestre%2FEVIDENCIAS%2FActividad%20067%2FInformes%20Gesti%C3%B3n%202026&amp;viewid=ac531e2c%2Dd61d%2D45f1%2Dbcce%2D7acda2888a79&amp;p=true" TargetMode="External"/><Relationship Id="rId24" Type="http://schemas.openxmlformats.org/officeDocument/2006/relationships/hyperlink" Target="https://bomberosbog.sharepoint.com/:f:/s/OficinaAsesoradePlaneacion/PlaneacionEstrategica/IgDV-jW3QZMUSawC6KlvtB2vARwSNANPSqWNM0qYJcXLEGg?e=aLBCjV" TargetMode="External"/><Relationship Id="rId32" Type="http://schemas.openxmlformats.org/officeDocument/2006/relationships/hyperlink" Target="https://bomberosbog.sharepoint.com/:f:/s/OficinaAsesoradePlaneacion/PlaneacionEstrategica/IgA6oqjonNK0T6GNn3dVjRaUARYBGgciZ99Soi_DUaI40tc?e=rA6emu" TargetMode="External"/><Relationship Id="rId37" Type="http://schemas.openxmlformats.org/officeDocument/2006/relationships/hyperlink" Target="https://bomberosbog.sharepoint.com/:f:/s/OficinaAsesoradePlaneacion/PlaneacionEstrategica/IgCbwv-wgN_YQ43xMkUvbX5zAXHYBArPGR_3lm6zQFxvR4A?e=rbTXka" TargetMode="External"/><Relationship Id="rId40" Type="http://schemas.openxmlformats.org/officeDocument/2006/relationships/comments" Target="../comments2.xml"/><Relationship Id="rId5"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5%5FSub%5FGesti%C3%B3n%20Humana%2FTrimestre%2001%2F262146%20Redise%C3%B1o&amp;viewid=ac531e2c%2Dd61d%2D45f1%2Dbcce%2D7acda2888a79" TargetMode="External"/><Relationship Id="rId15" Type="http://schemas.openxmlformats.org/officeDocument/2006/relationships/hyperlink" Target="https://bomberosbog.sharepoint.com/:b:/s/OficinaAsesoradePlaneacion/PlaneacionEstrategica/IQD5dWhCwMOgSbL9yxwJwh_hAdGo3xQbZhACiOFldyiKD4s?e=W2K6fV" TargetMode="External"/><Relationship Id="rId23" Type="http://schemas.openxmlformats.org/officeDocument/2006/relationships/hyperlink" Target="https://bomberosbog.sharepoint.com/:f:/s/OficinaAsesoradePlaneacion/PlaneacionEstrategica/IgD0hu3Cpkt9Qpgcuu9qDwIIAZhfFSLoM4TSrBXGaFl4aNo?e=e8uOyc" TargetMode="External"/><Relationship Id="rId28" Type="http://schemas.openxmlformats.org/officeDocument/2006/relationships/hyperlink" Target="https://bomberosbog.sharepoint.com/:f:/s/OficinaAsesoradePlaneacion/PlaneacionEstrategica/IgBEaUxCdpq3QJlKkF48iYY6Aak6Y-J7Awn_-t_1GwacUpA?e=S6JXze" TargetMode="External"/><Relationship Id="rId36" Type="http://schemas.openxmlformats.org/officeDocument/2006/relationships/hyperlink" Target="https://bomberosbog.sharepoint.com/:f:/s/OficinaAsesoradePlaneacion/PlaneacionEstrategica/IgDaaPQUp52AQLDW5I5OfGfiARgpFU4brLOYmUkCvJEF-oI?e=ElqYEk" TargetMode="External"/><Relationship Id="rId10" Type="http://schemas.openxmlformats.org/officeDocument/2006/relationships/hyperlink" Target="https://bomberosbog.sharepoint.com/:f:/s/OficinaAsesoradePlaneacion/PlaneacionEstrategica/IgA7Ho2glG8mQKU7QM6d9Ed7AX_Xxogiag_Co3pV86YfJWM?e=eOl4J1" TargetMode="External"/><Relationship Id="rId19" Type="http://schemas.openxmlformats.org/officeDocument/2006/relationships/hyperlink" Target="https://bomberosbog.sharepoint.com/:f:/s/OficinaAsesoradePlaneacion/PlaneacionEstrategica/IgATJpbeYJJmQ5avSl7FUL46AdmzCCi4l4z10zlwRscBKpU?e=X7yL1O" TargetMode="External"/><Relationship Id="rId31" Type="http://schemas.openxmlformats.org/officeDocument/2006/relationships/hyperlink" Target="https://bomberosbog.sharepoint.com/:f:/s/OficinaAsesoradePlaneacion/PlaneacionEstrategica/IgDK1hhr3YesRqPZMPsZm82JAZvvn_iaukYw7Amk8GkXFRA?e=58qNei" TargetMode="External"/><Relationship Id="rId4" Type="http://schemas.openxmlformats.org/officeDocument/2006/relationships/hyperlink" Target="https://bomberosbog.sharepoint.com/:f:/s/OficinaAsesoradePlaneacion/PlaneacionEstrategica/IgCeDwGt1oikTpocW758bk5iARsA-Y_RKLcAVuN3B5N4tzU?e=uaiCf4" TargetMode="External"/><Relationship Id="rId9"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5%5FSub%5FGesti%C3%B3n%20Humana%2FTrimestre%2001%2F262251%20PETH&amp;p=true&amp;ga=1" TargetMode="External"/><Relationship Id="rId14" Type="http://schemas.openxmlformats.org/officeDocument/2006/relationships/hyperlink" Target="https://bomberosbog.sharepoint.com/:f:/s/OficinaAsesoradePlaneacion/PlaneacionEstrategica/IgCMPdJJbqDeSq53edbPTpJXAZQ2Q0wLCzDDNjAzz01Ypqs?e=4D7U44" TargetMode="External"/><Relationship Id="rId22" Type="http://schemas.openxmlformats.org/officeDocument/2006/relationships/hyperlink" Target="https://bomberosbog.sharepoint.com/:f:/s/OficinaAsesoradePlaneacion/PlaneacionEstrategica/IgDCyr-OrmPgTodu1M2tmwy_AVl_klHsrrKH-BYFF4eWkvw?e=ecHbd7" TargetMode="External"/><Relationship Id="rId27" Type="http://schemas.openxmlformats.org/officeDocument/2006/relationships/hyperlink" Target="https://bomberosbog.sharepoint.com/:f:/s/OficinaAsesoradePlaneacion/PlaneacionEstrategica/IgC_W290otBnR6oEreZXSnvEARITrONdsBbYEJbBdySylI4?e=SQDcy0" TargetMode="External"/><Relationship Id="rId30" Type="http://schemas.openxmlformats.org/officeDocument/2006/relationships/hyperlink" Target="https://bomberosbog.sharepoint.com/:f:/s/OficinaAsesoradePlaneacion/PlaneacionEstrategica/IgAtsNAy4jJSQJz25FAuvuxzARG_K0_5_4m78lKSLoONCHQ?e=IH0Vkp" TargetMode="External"/><Relationship Id="rId35" Type="http://schemas.openxmlformats.org/officeDocument/2006/relationships/hyperlink" Target="https://bomberosbog.sharepoint.com/:f:/s/OficinaAsesoradePlaneacion/PlaneacionEstrategica/IgDEm8MRYLtySpy_HyhJjRKmAZNW4WQuygJaMO1x2gfNmHE?e=bhODo1" TargetMode="External"/><Relationship Id="rId8" Type="http://schemas.openxmlformats.org/officeDocument/2006/relationships/hyperlink" Target="https://bomberosbog.sharepoint.com/:f:/s/OficinaAsesoradePlaneacion/PlaneacionEstrategica/IgCcFEjFEbxhQYBHDqZBsp9eAc-qyvU-RlczqhK8QajXb6E?e=6OEkg6" TargetMode="External"/><Relationship Id="rId3" Type="http://schemas.openxmlformats.org/officeDocument/2006/relationships/hyperlink" Target="https://bomberosbog.sharepoint.com/:f:/s/OficinaAsesoradePlaneacion/PlaneacionEstrategica/IgBcXCgNwLd-S51aavQipUELAV1xwFmqULdNBHcifpNXGKY?e=s80dZh" TargetMode="External"/><Relationship Id="rId12" Type="http://schemas.openxmlformats.org/officeDocument/2006/relationships/hyperlink" Target="https://bomberosbog.sharepoint.com/:f:/s/OficinaAsesoradePlaneacion/PlaneacionEstrategica/IgBhMXqmh-ouT46Nx7ZOOK2jAXU_t_SlVezjvI2SKT8pgkk?e=sPqZsh" TargetMode="External"/><Relationship Id="rId17" Type="http://schemas.openxmlformats.org/officeDocument/2006/relationships/hyperlink" Target="https://bomberosbog.sharepoint.com/:f:/s/OficinaAsesoradePlaneacion/PlaneacionEstrategica/IgDfhHKR5jvgTLysre9tZ25wAQAaqPa45Kn_TMI_XEcU07I?e=5HEbeA" TargetMode="External"/><Relationship Id="rId25" Type="http://schemas.openxmlformats.org/officeDocument/2006/relationships/hyperlink" Target="https://bomberosbog.sharepoint.com/:f:/s/OficinaAsesoradePlaneacion/PlaneacionEstrategica/IgC53otn8HnnQ65OXeXT7or7AbSKFjaX8fsoiZnhrF1YG8g?e=JeJBxC" TargetMode="External"/><Relationship Id="rId33" Type="http://schemas.openxmlformats.org/officeDocument/2006/relationships/hyperlink" Target="https://bomberosbog.sharepoint.com/:f:/s/OficinaAsesoradePlaneacion/PlaneacionEstrategica/IgBOlUGYoH9FSrqvK8EvFwEUASnIBX6yxBeGGyiPjc91o0Q?e=Dh2pzU" TargetMode="External"/><Relationship Id="rId38"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6717-A7CB-4F93-8D47-4DCCA56DF221}">
  <dimension ref="A1:Z149"/>
  <sheetViews>
    <sheetView topLeftCell="B1" workbookViewId="0">
      <selection activeCell="E6" sqref="E6"/>
    </sheetView>
  </sheetViews>
  <sheetFormatPr baseColWidth="10" defaultColWidth="11.42578125" defaultRowHeight="14.25" x14ac:dyDescent="0.25"/>
  <cols>
    <col min="1" max="1" width="41.42578125" style="120" customWidth="1"/>
    <col min="2" max="2" width="37.7109375" style="92" customWidth="1"/>
    <col min="3" max="3" width="31" style="92" customWidth="1"/>
    <col min="4" max="4" width="25" style="92" customWidth="1"/>
    <col min="5" max="5" width="32.7109375" style="92" customWidth="1"/>
    <col min="6" max="6" width="32" style="92" customWidth="1"/>
    <col min="7" max="8" width="40.140625" style="92" customWidth="1"/>
    <col min="9" max="9" width="46.5703125" style="92" customWidth="1"/>
    <col min="10" max="10" width="37.85546875" style="92" customWidth="1"/>
    <col min="11" max="11" width="24.7109375" style="92" customWidth="1"/>
    <col min="12" max="13" width="35.85546875" style="92" customWidth="1"/>
    <col min="14" max="16" width="14.5703125" style="92" customWidth="1"/>
    <col min="17" max="18" width="30.7109375" style="92" customWidth="1"/>
    <col min="19" max="19" width="56.28515625" style="92" customWidth="1"/>
    <col min="20" max="20" width="42" style="92" customWidth="1"/>
    <col min="21" max="21" width="29.5703125" style="92" customWidth="1"/>
    <col min="22" max="22" width="29.5703125" style="93" customWidth="1"/>
    <col min="23" max="23" width="28.5703125" style="92" customWidth="1"/>
    <col min="24" max="24" width="11.42578125" style="92"/>
    <col min="25" max="25" width="19.28515625" style="92" bestFit="1" customWidth="1"/>
    <col min="26" max="26" width="21.42578125" style="92" customWidth="1"/>
    <col min="27" max="16384" width="11.42578125" style="92"/>
  </cols>
  <sheetData>
    <row r="1" spans="1:26" s="85" customFormat="1" ht="15.75" thickBot="1" x14ac:dyDescent="0.3">
      <c r="A1" s="80"/>
      <c r="B1" s="81" t="s">
        <v>0</v>
      </c>
      <c r="C1" s="229" t="s">
        <v>1</v>
      </c>
      <c r="D1" s="230"/>
      <c r="E1" s="231"/>
      <c r="F1" s="82" t="s">
        <v>613</v>
      </c>
      <c r="G1" s="83" t="s">
        <v>3</v>
      </c>
      <c r="H1" s="84"/>
      <c r="I1" s="84"/>
      <c r="L1" s="86"/>
    </row>
    <row r="2" spans="1:26" ht="15.75" thickBot="1" x14ac:dyDescent="0.3">
      <c r="A2" s="87"/>
      <c r="B2" s="88"/>
      <c r="C2" s="232"/>
      <c r="D2" s="233"/>
      <c r="E2" s="234"/>
      <c r="F2" s="89" t="s">
        <v>614</v>
      </c>
      <c r="G2" s="90">
        <v>3</v>
      </c>
      <c r="H2" s="91"/>
      <c r="I2" s="91"/>
      <c r="L2" s="93"/>
      <c r="V2" s="92"/>
    </row>
    <row r="3" spans="1:26" ht="15.75" thickBot="1" x14ac:dyDescent="0.3">
      <c r="A3" s="87"/>
      <c r="B3" s="94" t="s">
        <v>5</v>
      </c>
      <c r="C3" s="229" t="s">
        <v>6</v>
      </c>
      <c r="D3" s="230"/>
      <c r="E3" s="231"/>
      <c r="F3" s="89" t="s">
        <v>615</v>
      </c>
      <c r="G3" s="95">
        <v>45897</v>
      </c>
      <c r="H3" s="96"/>
      <c r="I3" s="96"/>
      <c r="L3" s="93"/>
      <c r="V3" s="92"/>
    </row>
    <row r="4" spans="1:26" ht="27.75" customHeight="1" thickBot="1" x14ac:dyDescent="0.3">
      <c r="A4" s="97"/>
      <c r="B4" s="98"/>
      <c r="C4" s="232"/>
      <c r="D4" s="233"/>
      <c r="E4" s="234"/>
      <c r="F4" s="99" t="s">
        <v>8</v>
      </c>
      <c r="G4" s="55" t="s">
        <v>9</v>
      </c>
      <c r="H4" s="47"/>
      <c r="I4" s="96"/>
      <c r="L4" s="93"/>
      <c r="V4" s="92"/>
    </row>
    <row r="5" spans="1:26" ht="15.75" thickBot="1" x14ac:dyDescent="0.3">
      <c r="A5" s="92"/>
      <c r="P5" s="100"/>
      <c r="Q5" s="47"/>
      <c r="R5" s="47"/>
      <c r="S5" s="96"/>
    </row>
    <row r="6" spans="1:26" ht="15.75" thickBot="1" x14ac:dyDescent="0.3">
      <c r="A6" s="101" t="s">
        <v>10</v>
      </c>
      <c r="B6" s="102">
        <v>46140</v>
      </c>
      <c r="C6" s="103" t="s">
        <v>11</v>
      </c>
      <c r="D6" s="103">
        <v>2</v>
      </c>
      <c r="P6" s="100"/>
      <c r="Q6" s="47"/>
      <c r="R6" s="47"/>
      <c r="S6" s="96"/>
    </row>
    <row r="7" spans="1:26" ht="15.75" thickBot="1" x14ac:dyDescent="0.3">
      <c r="A7" s="104"/>
      <c r="B7" s="78"/>
      <c r="C7" s="78"/>
      <c r="D7" s="78"/>
      <c r="E7" s="78"/>
      <c r="F7" s="78"/>
      <c r="G7" s="78"/>
      <c r="H7" s="78"/>
      <c r="I7" s="78"/>
      <c r="J7" s="78"/>
      <c r="K7" s="100"/>
      <c r="L7" s="100"/>
      <c r="M7" s="100"/>
      <c r="N7" s="100"/>
      <c r="O7" s="100"/>
      <c r="P7" s="100"/>
      <c r="Q7" s="105"/>
      <c r="R7" s="105"/>
      <c r="S7" s="106"/>
      <c r="W7" s="105"/>
    </row>
    <row r="8" spans="1:26" ht="21" thickTop="1" x14ac:dyDescent="0.25">
      <c r="A8" s="202" t="s">
        <v>12</v>
      </c>
      <c r="B8" s="237" t="s">
        <v>13</v>
      </c>
      <c r="C8" s="237"/>
      <c r="D8" s="237"/>
      <c r="E8" s="237"/>
      <c r="F8" s="237"/>
      <c r="G8" s="237"/>
      <c r="H8" s="237"/>
      <c r="I8" s="237"/>
      <c r="J8" s="238" t="s">
        <v>14</v>
      </c>
      <c r="K8" s="238"/>
      <c r="L8" s="238"/>
      <c r="M8" s="238"/>
      <c r="N8" s="238"/>
      <c r="O8" s="238"/>
      <c r="P8" s="238"/>
      <c r="Q8" s="238"/>
      <c r="R8" s="238"/>
      <c r="S8" s="235" t="s">
        <v>15</v>
      </c>
      <c r="T8" s="235"/>
      <c r="U8" s="235"/>
      <c r="V8" s="235"/>
      <c r="W8" s="236"/>
    </row>
    <row r="9" spans="1:26" s="93" customFormat="1" ht="47.25" x14ac:dyDescent="0.25">
      <c r="A9" s="203" t="s">
        <v>16</v>
      </c>
      <c r="B9" s="2" t="s">
        <v>609</v>
      </c>
      <c r="C9" s="2" t="s">
        <v>17</v>
      </c>
      <c r="D9" s="2" t="s">
        <v>18</v>
      </c>
      <c r="E9" s="2" t="s">
        <v>19</v>
      </c>
      <c r="F9" s="2" t="s">
        <v>20</v>
      </c>
      <c r="G9" s="2" t="s">
        <v>21</v>
      </c>
      <c r="H9" s="2" t="s">
        <v>22</v>
      </c>
      <c r="I9" s="2" t="s">
        <v>23</v>
      </c>
      <c r="J9" s="2" t="s">
        <v>24</v>
      </c>
      <c r="K9" s="2" t="s">
        <v>25</v>
      </c>
      <c r="L9" s="2" t="s">
        <v>26</v>
      </c>
      <c r="M9" s="2" t="s">
        <v>27</v>
      </c>
      <c r="N9" s="2" t="s">
        <v>28</v>
      </c>
      <c r="O9" s="2" t="s">
        <v>29</v>
      </c>
      <c r="P9" s="2" t="s">
        <v>30</v>
      </c>
      <c r="Q9" s="2" t="s">
        <v>31</v>
      </c>
      <c r="R9" s="2" t="s">
        <v>32</v>
      </c>
      <c r="S9" s="2" t="s">
        <v>33</v>
      </c>
      <c r="T9" s="2" t="s">
        <v>34</v>
      </c>
      <c r="U9" s="2" t="s">
        <v>28</v>
      </c>
      <c r="V9" s="2" t="s">
        <v>35</v>
      </c>
      <c r="W9" s="204" t="s">
        <v>36</v>
      </c>
    </row>
    <row r="10" spans="1:26" ht="128.25" x14ac:dyDescent="0.25">
      <c r="A10" s="205" t="s">
        <v>37</v>
      </c>
      <c r="B10" s="3" t="s">
        <v>38</v>
      </c>
      <c r="C10" s="3" t="str">
        <f>IFERROR(_xlfn.XLOOKUP(B10,Tabla2[OBJETIVOS  ESTRATÉGICOS],Tabla2[ESTRATEGIA]),"")</f>
        <v>Estrategia 2:  Bogotá protege el ambiente y se compromete  con la acción climática.</v>
      </c>
      <c r="D10" s="3" t="str">
        <f>IFERROR(_xlfn.XLOOKUP(B10,Tabla2[OBJETIVOS  ESTRATÉGICOS],Tabla2[PROGRAMA]),"")</f>
        <v xml:space="preserve">Programa 25: Aumento de la resiliencia al cambio climático y reducción de la vulnerabilidad </v>
      </c>
      <c r="E10" s="3" t="str">
        <f>IFERROR(_xlfn.XLOOKUP(B10,Tabla2[OBJETIVOS  ESTRATÉGICOS],Tabla2[METAS PDD]),"")</f>
        <v>Implementar un programa para mejorar la respuesta en la atención a emergencias del Cuerpo Oficial de Bomberos de Bogotá, apalancada en redes de conocimiento, prevención del riesgo y cobertura en la ciudad y su entorno.</v>
      </c>
      <c r="F10" s="3" t="s">
        <v>39</v>
      </c>
      <c r="G10" s="3" t="str">
        <f>IFERROR(_xlfn.XLOOKUP(F10,'LISTAS DESPLEGABLES'!$H$3:$H$5,'LISTAS DESPLEGABLES'!$I$3:$I$5),"")</f>
        <v>8173: Modernización de las capacidades del Cuerpo Oficial de Bomberos Bogotá D.C.</v>
      </c>
      <c r="H10" s="3" t="s">
        <v>40</v>
      </c>
      <c r="I10" s="13" t="s">
        <v>41</v>
      </c>
      <c r="J10" s="3" t="s">
        <v>42</v>
      </c>
      <c r="K10" s="13" t="s">
        <v>43</v>
      </c>
      <c r="L10" s="3" t="s">
        <v>44</v>
      </c>
      <c r="M10" s="3" t="s">
        <v>45</v>
      </c>
      <c r="N10" s="107">
        <v>0.3</v>
      </c>
      <c r="O10" s="107">
        <v>0.6</v>
      </c>
      <c r="P10" s="107">
        <v>1</v>
      </c>
      <c r="Q10" s="3" t="s">
        <v>46</v>
      </c>
      <c r="R10" s="3" t="s">
        <v>47</v>
      </c>
      <c r="S10" s="108" t="str">
        <f>'PLAN DE ACCIÓN 2026'!E10</f>
        <v>Elaborar e implementar un cronograma de trabajo de los avances proyectados para el 2026, referente a la renovación de vehículos equipos, herramientas, accesorios.</v>
      </c>
      <c r="T10" s="3" t="str">
        <f>'PLAN DE ACCIÓN 2026'!M10</f>
        <v>Un (1) Documento en el que se detalle de plan de renovación de vehículos, Equipos, Herramientas y Accesorios- EHA y  ejecución del mismo.</v>
      </c>
      <c r="U10" s="109">
        <f>'PLAN DE ACCIÓN 2026'!L10</f>
        <v>1</v>
      </c>
      <c r="V10" s="9" t="s">
        <v>48</v>
      </c>
      <c r="W10" s="206" t="s">
        <v>49</v>
      </c>
    </row>
    <row r="11" spans="1:26" ht="99.75" x14ac:dyDescent="0.25">
      <c r="A11" s="205" t="s">
        <v>37</v>
      </c>
      <c r="B11" s="3" t="s">
        <v>50</v>
      </c>
      <c r="C11" s="3" t="str">
        <f>IFERROR(_xlfn.XLOOKUP(B11,Tabla2[OBJETIVOS  ESTRATÉGICOS],Tabla2[ESTRATEGIA]),"")</f>
        <v>Estrategia 1: Bogotá se fortalece con un gobierno abierto, cercano, eficiente, transparente e íntegro.</v>
      </c>
      <c r="D11" s="3" t="str">
        <f>IFERROR(_xlfn.XLOOKUP(B11,Tabla2[OBJETIVOS  ESTRATÉGICOS],Tabla2[PROGRAMA]),"")</f>
        <v>Programa 33: Fortalecimiento institucional para un gobierno confiable.</v>
      </c>
      <c r="E11" s="3" t="str">
        <f>IFERROR(_xlfn.XLOOKUP(B11,Tabla2[OBJETIVOS  ESTRATÉGICOS],Tabla2[METAS PDD]),"")</f>
        <v>Desarrollar un plan para el fortalecimiento de las capacidades institucionales de la UAECOB.</v>
      </c>
      <c r="F11" s="3" t="s">
        <v>41</v>
      </c>
      <c r="G11" s="3" t="str">
        <f>IFERROR(_xlfn.XLOOKUP(F11,'LISTAS DESPLEGABLES'!$H$3:$H$5,'LISTAS DESPLEGABLES'!$I$3:$I$5),"")</f>
        <v>N/A</v>
      </c>
      <c r="H11" s="3" t="s">
        <v>41</v>
      </c>
      <c r="I11" s="13" t="s">
        <v>41</v>
      </c>
      <c r="J11" s="3" t="s">
        <v>51</v>
      </c>
      <c r="K11" s="13" t="s">
        <v>52</v>
      </c>
      <c r="L11" s="3" t="s">
        <v>53</v>
      </c>
      <c r="M11" s="3" t="s">
        <v>54</v>
      </c>
      <c r="N11" s="107">
        <v>0.3</v>
      </c>
      <c r="O11" s="107">
        <v>0.6</v>
      </c>
      <c r="P11" s="107">
        <v>1</v>
      </c>
      <c r="Q11" s="3" t="s">
        <v>55</v>
      </c>
      <c r="R11" s="3" t="s">
        <v>56</v>
      </c>
      <c r="S11" s="108" t="str">
        <f>'PLAN DE ACCIÓN 2026'!E11</f>
        <v>Realizar seguimiento a los compromisos  derivados del  Plan de Acción de Operativa (P.A.O.) vigencia 2026</v>
      </c>
      <c r="T11" s="3" t="str">
        <f>'PLAN DE ACCIÓN 2026'!M11</f>
        <v>Un (1) informe de avance y seguimiento de las metas del PAO.</v>
      </c>
      <c r="U11" s="109">
        <f>'PLAN DE ACCIÓN 2026'!L11</f>
        <v>1</v>
      </c>
      <c r="V11" s="9" t="s">
        <v>48</v>
      </c>
      <c r="W11" s="206" t="s">
        <v>49</v>
      </c>
    </row>
    <row r="12" spans="1:26" ht="114" x14ac:dyDescent="0.25">
      <c r="A12" s="205" t="s">
        <v>37</v>
      </c>
      <c r="B12" s="3" t="s">
        <v>38</v>
      </c>
      <c r="C12" s="3" t="str">
        <f>IFERROR(_xlfn.XLOOKUP(B12,Tabla2[OBJETIVOS  ESTRATÉGICOS],Tabla2[ESTRATEGIA]),"")</f>
        <v>Estrategia 2:  Bogotá protege el ambiente y se compromete  con la acción climática.</v>
      </c>
      <c r="D12" s="3" t="str">
        <f>IFERROR(_xlfn.XLOOKUP(B12,Tabla2[OBJETIVOS  ESTRATÉGICOS],Tabla2[PROGRAMA]),"")</f>
        <v xml:space="preserve">Programa 25: Aumento de la resiliencia al cambio climático y reducción de la vulnerabilidad </v>
      </c>
      <c r="E12" s="3" t="str">
        <f>IFERROR(_xlfn.XLOOKUP(B12,Tabla2[OBJETIVOS  ESTRATÉGICOS],Tabla2[METAS PDD]),"")</f>
        <v>Implementar un programa para mejorar la respuesta en la atención a emergencias del Cuerpo Oficial de Bomberos de Bogotá, apalancada en redes de conocimiento, prevención del riesgo y cobertura en la ciudad y su entorno.</v>
      </c>
      <c r="F12" s="3" t="s">
        <v>39</v>
      </c>
      <c r="G12" s="3" t="str">
        <f>IFERROR(_xlfn.XLOOKUP(F12,'LISTAS DESPLEGABLES'!$H$3:$H$5,'LISTAS DESPLEGABLES'!$I$3:$I$5),"")</f>
        <v>8173: Modernización de las capacidades del Cuerpo Oficial de Bomberos Bogotá D.C.</v>
      </c>
      <c r="H12" s="3" t="s">
        <v>60</v>
      </c>
      <c r="I12" s="13" t="s">
        <v>61</v>
      </c>
      <c r="J12" s="3" t="s">
        <v>51</v>
      </c>
      <c r="K12" s="13" t="s">
        <v>52</v>
      </c>
      <c r="L12" s="3" t="s">
        <v>58</v>
      </c>
      <c r="M12" s="3" t="s">
        <v>59</v>
      </c>
      <c r="N12" s="107">
        <v>0.3</v>
      </c>
      <c r="O12" s="107">
        <v>0.6</v>
      </c>
      <c r="P12" s="107">
        <v>1</v>
      </c>
      <c r="Q12" s="3" t="s">
        <v>48</v>
      </c>
      <c r="R12" s="3" t="s">
        <v>56</v>
      </c>
      <c r="S12" s="108" t="str">
        <f>'PLAN DE ACCIÓN 2026'!E12</f>
        <v xml:space="preserve">
Revisar y depurar la base de Incidentes atendidos e IMER</v>
      </c>
      <c r="T12" s="3" t="str">
        <f>'PLAN DE ACCIÓN 2026'!M12</f>
        <v xml:space="preserve"> 12 reportes a Bases de datos de incidente atendidos </v>
      </c>
      <c r="U12" s="109">
        <f>'PLAN DE ACCIÓN 2026'!L12</f>
        <v>1</v>
      </c>
      <c r="V12" s="9" t="s">
        <v>48</v>
      </c>
      <c r="W12" s="206" t="s">
        <v>49</v>
      </c>
    </row>
    <row r="13" spans="1:26" ht="114" x14ac:dyDescent="0.25">
      <c r="A13" s="205" t="s">
        <v>37</v>
      </c>
      <c r="B13" s="3" t="s">
        <v>38</v>
      </c>
      <c r="C13" s="3" t="str">
        <f>IFERROR(_xlfn.XLOOKUP(B13,Tabla2[OBJETIVOS  ESTRATÉGICOS],Tabla2[ESTRATEGIA]),"")</f>
        <v>Estrategia 2:  Bogotá protege el ambiente y se compromete  con la acción climática.</v>
      </c>
      <c r="D13" s="3" t="str">
        <f>IFERROR(_xlfn.XLOOKUP(B13,Tabla2[OBJETIVOS  ESTRATÉGICOS],Tabla2[PROGRAMA]),"")</f>
        <v xml:space="preserve">Programa 25: Aumento de la resiliencia al cambio climático y reducción de la vulnerabilidad </v>
      </c>
      <c r="E13" s="3" t="str">
        <f>IFERROR(_xlfn.XLOOKUP(B13,Tabla2[OBJETIVOS  ESTRATÉGICOS],Tabla2[METAS PDD]),"")</f>
        <v>Implementar un programa para mejorar la respuesta en la atención a emergencias del Cuerpo Oficial de Bomberos de Bogotá, apalancada en redes de conocimiento, prevención del riesgo y cobertura en la ciudad y su entorno.</v>
      </c>
      <c r="F13" s="3" t="s">
        <v>39</v>
      </c>
      <c r="G13" s="3" t="str">
        <f>IFERROR(_xlfn.XLOOKUP(F13,'LISTAS DESPLEGABLES'!$H$3:$H$5,'LISTAS DESPLEGABLES'!$I$3:$I$5),"")</f>
        <v>8173: Modernización de las capacidades del Cuerpo Oficial de Bomberos Bogotá D.C.</v>
      </c>
      <c r="H13" s="3" t="s">
        <v>57</v>
      </c>
      <c r="I13" s="13" t="s">
        <v>41</v>
      </c>
      <c r="J13" s="3" t="s">
        <v>51</v>
      </c>
      <c r="K13" s="13" t="s">
        <v>52</v>
      </c>
      <c r="L13" s="3" t="s">
        <v>58</v>
      </c>
      <c r="M13" s="3" t="s">
        <v>59</v>
      </c>
      <c r="N13" s="107">
        <v>0.3</v>
      </c>
      <c r="O13" s="107">
        <v>0.6</v>
      </c>
      <c r="P13" s="107">
        <v>1</v>
      </c>
      <c r="Q13" s="3" t="s">
        <v>48</v>
      </c>
      <c r="R13" s="3" t="s">
        <v>62</v>
      </c>
      <c r="S13" s="108" t="str">
        <f>'PLAN DE ACCIÓN 2026'!E13</f>
        <v>Diseñar la propuesta para la planificación de la respuesta en rescate técnico</v>
      </c>
      <c r="T13" s="3" t="str">
        <f>'PLAN DE ACCIÓN 2026'!M13</f>
        <v>1 documento sobre el avance en la estandarización de atención de incidentes de rescate técnico</v>
      </c>
      <c r="U13" s="109">
        <f>'PLAN DE ACCIÓN 2026'!L13</f>
        <v>1</v>
      </c>
      <c r="V13" s="9" t="s">
        <v>48</v>
      </c>
      <c r="W13" s="206" t="s">
        <v>49</v>
      </c>
      <c r="Y13" s="110"/>
    </row>
    <row r="14" spans="1:26" ht="114" x14ac:dyDescent="0.25">
      <c r="A14" s="205" t="s">
        <v>37</v>
      </c>
      <c r="B14" s="3" t="s">
        <v>38</v>
      </c>
      <c r="C14" s="3" t="str">
        <f>IFERROR(_xlfn.XLOOKUP(B14,Tabla2[OBJETIVOS  ESTRATÉGICOS],Tabla2[ESTRATEGIA]),"")</f>
        <v>Estrategia 2:  Bogotá protege el ambiente y se compromete  con la acción climática.</v>
      </c>
      <c r="D14" s="3" t="str">
        <f>IFERROR(_xlfn.XLOOKUP(B14,Tabla2[OBJETIVOS  ESTRATÉGICOS],Tabla2[PROGRAMA]),"")</f>
        <v xml:space="preserve">Programa 25: Aumento de la resiliencia al cambio climático y reducción de la vulnerabilidad </v>
      </c>
      <c r="E14" s="3" t="str">
        <f>IFERROR(_xlfn.XLOOKUP(B14,Tabla2[OBJETIVOS  ESTRATÉGICOS],Tabla2[METAS PDD]),"")</f>
        <v>Implementar un programa para mejorar la respuesta en la atención a emergencias del Cuerpo Oficial de Bomberos de Bogotá, apalancada en redes de conocimiento, prevención del riesgo y cobertura en la ciudad y su entorno.</v>
      </c>
      <c r="F14" s="3" t="s">
        <v>39</v>
      </c>
      <c r="G14" s="3" t="str">
        <f>IFERROR(_xlfn.XLOOKUP(F14,'LISTAS DESPLEGABLES'!$H$3:$H$5,'LISTAS DESPLEGABLES'!$I$3:$I$5),"")</f>
        <v>8173: Modernización de las capacidades del Cuerpo Oficial de Bomberos Bogotá D.C.</v>
      </c>
      <c r="H14" s="3" t="s">
        <v>41</v>
      </c>
      <c r="I14" s="13" t="s">
        <v>41</v>
      </c>
      <c r="J14" s="3" t="s">
        <v>51</v>
      </c>
      <c r="K14" s="13" t="s">
        <v>52</v>
      </c>
      <c r="L14" s="3" t="s">
        <v>63</v>
      </c>
      <c r="M14" s="3" t="s">
        <v>64</v>
      </c>
      <c r="N14" s="107">
        <v>0.3</v>
      </c>
      <c r="O14" s="107">
        <v>0.6</v>
      </c>
      <c r="P14" s="107">
        <v>1</v>
      </c>
      <c r="Q14" s="3" t="s">
        <v>55</v>
      </c>
      <c r="R14" s="3" t="s">
        <v>56</v>
      </c>
      <c r="S14" s="108" t="str">
        <f>'PLAN DE ACCIÓN 2026'!E14</f>
        <v>Analizar y Evaluar los incidentes o servicios de emergencias de la experticia técnica del grupo</v>
      </c>
      <c r="T14" s="3" t="str">
        <f>'PLAN DE ACCIÓN 2026'!M14</f>
        <v>(1) Informe de análisis y evaluación por semestre de los servicios atendidos por los equipos especializados</v>
      </c>
      <c r="U14" s="109">
        <f>'PLAN DE ACCIÓN 2026'!L14</f>
        <v>1</v>
      </c>
      <c r="V14" s="9" t="s">
        <v>65</v>
      </c>
      <c r="W14" s="206" t="s">
        <v>49</v>
      </c>
      <c r="Y14" s="110"/>
      <c r="Z14" s="111"/>
    </row>
    <row r="15" spans="1:26" ht="114" x14ac:dyDescent="0.25">
      <c r="A15" s="205" t="s">
        <v>37</v>
      </c>
      <c r="B15" s="3" t="s">
        <v>38</v>
      </c>
      <c r="C15" s="3" t="str">
        <f>IFERROR(_xlfn.XLOOKUP(B15,Tabla2[OBJETIVOS  ESTRATÉGICOS],Tabla2[ESTRATEGIA]),"")</f>
        <v>Estrategia 2:  Bogotá protege el ambiente y se compromete  con la acción climática.</v>
      </c>
      <c r="D15" s="3" t="str">
        <f>IFERROR(_xlfn.XLOOKUP(B15,Tabla2[OBJETIVOS  ESTRATÉGICOS],Tabla2[PROGRAMA]),"")</f>
        <v xml:space="preserve">Programa 25: Aumento de la resiliencia al cambio climático y reducción de la vulnerabilidad </v>
      </c>
      <c r="E15" s="3" t="str">
        <f>IFERROR(_xlfn.XLOOKUP(B15,Tabla2[OBJETIVOS  ESTRATÉGICOS],Tabla2[METAS PDD]),"")</f>
        <v>Implementar un programa para mejorar la respuesta en la atención a emergencias del Cuerpo Oficial de Bomberos de Bogotá, apalancada en redes de conocimiento, prevención del riesgo y cobertura en la ciudad y su entorno.</v>
      </c>
      <c r="F15" s="3" t="s">
        <v>39</v>
      </c>
      <c r="G15" s="3" t="str">
        <f>IFERROR(_xlfn.XLOOKUP(F15,'LISTAS DESPLEGABLES'!$H$3:$H$5,'LISTAS DESPLEGABLES'!$I$3:$I$5),"")</f>
        <v>8173: Modernización de las capacidades del Cuerpo Oficial de Bomberos Bogotá D.C.</v>
      </c>
      <c r="H15" s="3" t="s">
        <v>66</v>
      </c>
      <c r="I15" s="13" t="s">
        <v>41</v>
      </c>
      <c r="J15" s="3" t="s">
        <v>51</v>
      </c>
      <c r="K15" s="13" t="s">
        <v>52</v>
      </c>
      <c r="L15" s="3" t="s">
        <v>58</v>
      </c>
      <c r="M15" s="3" t="s">
        <v>59</v>
      </c>
      <c r="N15" s="107">
        <v>0.3</v>
      </c>
      <c r="O15" s="107">
        <v>0.6</v>
      </c>
      <c r="P15" s="107">
        <v>1</v>
      </c>
      <c r="Q15" s="3" t="s">
        <v>48</v>
      </c>
      <c r="R15" s="3" t="s">
        <v>67</v>
      </c>
      <c r="S15" s="108" t="str">
        <f>'PLAN DE ACCIÓN 2026'!E15</f>
        <v>Desarrollar capacitaciones semestrales por los equipos especializados</v>
      </c>
      <c r="T15" s="3" t="str">
        <f>'PLAN DE ACCIÓN 2026'!M15</f>
        <v>(1) Informe semestral del desarrollo de la capacitación realizada por los equipos especializados</v>
      </c>
      <c r="U15" s="109">
        <f>'PLAN DE ACCIÓN 2026'!L15</f>
        <v>1</v>
      </c>
      <c r="V15" s="9" t="s">
        <v>65</v>
      </c>
      <c r="W15" s="206" t="s">
        <v>49</v>
      </c>
    </row>
    <row r="16" spans="1:26" ht="171" x14ac:dyDescent="0.25">
      <c r="A16" s="205" t="s">
        <v>37</v>
      </c>
      <c r="B16" s="3" t="s">
        <v>38</v>
      </c>
      <c r="C16" s="3" t="str">
        <f>IFERROR(_xlfn.XLOOKUP(B16,Tabla2[OBJETIVOS  ESTRATÉGICOS],Tabla2[ESTRATEGIA]),"")</f>
        <v>Estrategia 2:  Bogotá protege el ambiente y se compromete  con la acción climática.</v>
      </c>
      <c r="D16" s="3" t="str">
        <f>IFERROR(_xlfn.XLOOKUP(B16,Tabla2[OBJETIVOS  ESTRATÉGICOS],Tabla2[PROGRAMA]),"")</f>
        <v xml:space="preserve">Programa 25: Aumento de la resiliencia al cambio climático y reducción de la vulnerabilidad </v>
      </c>
      <c r="E16" s="3" t="str">
        <f>IFERROR(_xlfn.XLOOKUP(B16,Tabla2[OBJETIVOS  ESTRATÉGICOS],Tabla2[METAS PDD]),"")</f>
        <v>Implementar un programa para mejorar la respuesta en la atención a emergencias del Cuerpo Oficial de Bomberos de Bogotá, apalancada en redes de conocimiento, prevención del riesgo y cobertura en la ciudad y su entorno.</v>
      </c>
      <c r="F16" s="3" t="s">
        <v>39</v>
      </c>
      <c r="G16" s="3" t="str">
        <f>IFERROR(_xlfn.XLOOKUP(F16,'LISTAS DESPLEGABLES'!$H$3:$H$5,'LISTAS DESPLEGABLES'!$I$3:$I$5),"")</f>
        <v>8173: Modernización de las capacidades del Cuerpo Oficial de Bomberos Bogotá D.C.</v>
      </c>
      <c r="H16" s="3" t="s">
        <v>41</v>
      </c>
      <c r="I16" s="13" t="s">
        <v>41</v>
      </c>
      <c r="J16" s="3" t="s">
        <v>68</v>
      </c>
      <c r="K16" s="13" t="s">
        <v>69</v>
      </c>
      <c r="L16" s="3" t="s">
        <v>70</v>
      </c>
      <c r="M16" s="3" t="s">
        <v>71</v>
      </c>
      <c r="N16" s="107">
        <v>0.3</v>
      </c>
      <c r="O16" s="107">
        <v>0.6</v>
      </c>
      <c r="P16" s="107">
        <v>1</v>
      </c>
      <c r="Q16" s="3" t="s">
        <v>55</v>
      </c>
      <c r="R16" s="3" t="s">
        <v>62</v>
      </c>
      <c r="S16" s="108" t="str">
        <f>'PLAN DE ACCIÓN 2026'!E16</f>
        <v xml:space="preserve">Actualizar  e implementar el plan de trabajo y el desarrollo de sus actividades en cumplimiento de los requisitos de las Guías INSARAG  </v>
      </c>
      <c r="T16" s="3" t="str">
        <f>'PLAN DE ACCIÓN 2026'!M16</f>
        <v>Informe del desarrollo del plan de trabajo de acuerdo a la guia INSARAG.</v>
      </c>
      <c r="U16" s="109">
        <f>'PLAN DE ACCIÓN 2026'!L16</f>
        <v>1</v>
      </c>
      <c r="V16" s="9" t="s">
        <v>65</v>
      </c>
      <c r="W16" s="206" t="s">
        <v>49</v>
      </c>
    </row>
    <row r="17" spans="1:23" s="112" customFormat="1" ht="114" x14ac:dyDescent="0.25">
      <c r="A17" s="205" t="s">
        <v>37</v>
      </c>
      <c r="B17" s="3" t="s">
        <v>38</v>
      </c>
      <c r="C17" s="3" t="str">
        <f>IFERROR(_xlfn.XLOOKUP(B17,Tabla2[OBJETIVOS  ESTRATÉGICOS],Tabla2[ESTRATEGIA]),"")</f>
        <v>Estrategia 2:  Bogotá protege el ambiente y se compromete  con la acción climática.</v>
      </c>
      <c r="D17" s="3" t="str">
        <f>IFERROR(_xlfn.XLOOKUP(B17,Tabla2[OBJETIVOS  ESTRATÉGICOS],Tabla2[PROGRAMA]),"")</f>
        <v xml:space="preserve">Programa 25: Aumento de la resiliencia al cambio climático y reducción de la vulnerabilidad </v>
      </c>
      <c r="E17" s="3" t="str">
        <f>IFERROR(_xlfn.XLOOKUP(B17,Tabla2[OBJETIVOS  ESTRATÉGICOS],Tabla2[METAS PDD]),"")</f>
        <v>Implementar un programa para mejorar la respuesta en la atención a emergencias del Cuerpo Oficial de Bomberos de Bogotá, apalancada en redes de conocimiento, prevención del riesgo y cobertura en la ciudad y su entorno.</v>
      </c>
      <c r="F17" s="3" t="s">
        <v>39</v>
      </c>
      <c r="G17" s="3" t="str">
        <f>IFERROR(_xlfn.XLOOKUP(F17,'LISTAS DESPLEGABLES'!$H$3:$H$5,'LISTAS DESPLEGABLES'!$I$3:$I$5),"")</f>
        <v>8173: Modernización de las capacidades del Cuerpo Oficial de Bomberos Bogotá D.C.</v>
      </c>
      <c r="H17" s="3" t="s">
        <v>41</v>
      </c>
      <c r="I17" s="13" t="s">
        <v>41</v>
      </c>
      <c r="J17" s="3" t="s">
        <v>51</v>
      </c>
      <c r="K17" s="13" t="s">
        <v>52</v>
      </c>
      <c r="L17" s="3" t="s">
        <v>53</v>
      </c>
      <c r="M17" s="3" t="s">
        <v>54</v>
      </c>
      <c r="N17" s="107">
        <v>0.3</v>
      </c>
      <c r="O17" s="107">
        <v>0.6</v>
      </c>
      <c r="P17" s="107">
        <v>1</v>
      </c>
      <c r="Q17" s="3" t="s">
        <v>55</v>
      </c>
      <c r="R17" s="3" t="s">
        <v>56</v>
      </c>
      <c r="S17" s="108" t="str">
        <f>'PLAN DE ACCIÓN 2026'!E17</f>
        <v>Analizar y Evaluar los incidentes o servicios de emergencias de la experticia técnica del grupo</v>
      </c>
      <c r="T17" s="3" t="str">
        <f>'PLAN DE ACCIÓN 2026'!M17</f>
        <v>(1) Informe de análisis y evaluación por semestre de los servicios atendidos por los equipos especializados</v>
      </c>
      <c r="U17" s="109">
        <f>'PLAN DE ACCIÓN 2026'!L17</f>
        <v>1</v>
      </c>
      <c r="V17" s="9" t="s">
        <v>72</v>
      </c>
      <c r="W17" s="206" t="s">
        <v>49</v>
      </c>
    </row>
    <row r="18" spans="1:23" ht="114" x14ac:dyDescent="0.25">
      <c r="A18" s="205" t="s">
        <v>37</v>
      </c>
      <c r="B18" s="3" t="s">
        <v>38</v>
      </c>
      <c r="C18" s="3" t="str">
        <f>IFERROR(_xlfn.XLOOKUP(B18,Tabla2[OBJETIVOS  ESTRATÉGICOS],Tabla2[ESTRATEGIA]),"")</f>
        <v>Estrategia 2:  Bogotá protege el ambiente y se compromete  con la acción climática.</v>
      </c>
      <c r="D18" s="3" t="str">
        <f>IFERROR(_xlfn.XLOOKUP(B18,Tabla2[OBJETIVOS  ESTRATÉGICOS],Tabla2[PROGRAMA]),"")</f>
        <v xml:space="preserve">Programa 25: Aumento de la resiliencia al cambio climático y reducción de la vulnerabilidad </v>
      </c>
      <c r="E18" s="3" t="str">
        <f>IFERROR(_xlfn.XLOOKUP(B18,Tabla2[OBJETIVOS  ESTRATÉGICOS],Tabla2[METAS PDD]),"")</f>
        <v>Implementar un programa para mejorar la respuesta en la atención a emergencias del Cuerpo Oficial de Bomberos de Bogotá, apalancada en redes de conocimiento, prevención del riesgo y cobertura en la ciudad y su entorno.</v>
      </c>
      <c r="F18" s="3" t="s">
        <v>39</v>
      </c>
      <c r="G18" s="3" t="str">
        <f>IFERROR(_xlfn.XLOOKUP(F18,'LISTAS DESPLEGABLES'!$H$3:$H$5,'LISTAS DESPLEGABLES'!$I$3:$I$5),"")</f>
        <v>8173: Modernización de las capacidades del Cuerpo Oficial de Bomberos Bogotá D.C.</v>
      </c>
      <c r="H18" s="3" t="s">
        <v>66</v>
      </c>
      <c r="I18" s="13" t="s">
        <v>41</v>
      </c>
      <c r="J18" s="3" t="s">
        <v>51</v>
      </c>
      <c r="K18" s="13" t="s">
        <v>52</v>
      </c>
      <c r="L18" s="3" t="s">
        <v>58</v>
      </c>
      <c r="M18" s="3" t="s">
        <v>59</v>
      </c>
      <c r="N18" s="107">
        <v>0.3</v>
      </c>
      <c r="O18" s="107">
        <v>0.6</v>
      </c>
      <c r="P18" s="107">
        <v>1</v>
      </c>
      <c r="Q18" s="3" t="s">
        <v>48</v>
      </c>
      <c r="R18" s="3" t="s">
        <v>67</v>
      </c>
      <c r="S18" s="108" t="str">
        <f>'PLAN DE ACCIÓN 2026'!E18</f>
        <v>Desarrollar capacitaciones semestrales por los equipos especializados</v>
      </c>
      <c r="T18" s="3" t="str">
        <f>'PLAN DE ACCIÓN 2026'!M18</f>
        <v>(1) Informe semestral del desarrollo de la capacitación realizada por los equipos especializados</v>
      </c>
      <c r="U18" s="109">
        <f>'PLAN DE ACCIÓN 2026'!L18</f>
        <v>1</v>
      </c>
      <c r="V18" s="9" t="s">
        <v>72</v>
      </c>
      <c r="W18" s="206" t="s">
        <v>49</v>
      </c>
    </row>
    <row r="19" spans="1:23" ht="128.25" x14ac:dyDescent="0.25">
      <c r="A19" s="205" t="s">
        <v>37</v>
      </c>
      <c r="B19" s="3" t="s">
        <v>38</v>
      </c>
      <c r="C19" s="3" t="str">
        <f>IFERROR(_xlfn.XLOOKUP(B19,Tabla2[OBJETIVOS  ESTRATÉGICOS],Tabla2[ESTRATEGIA]),"")</f>
        <v>Estrategia 2:  Bogotá protege el ambiente y se compromete  con la acción climática.</v>
      </c>
      <c r="D19" s="3" t="str">
        <f>IFERROR(_xlfn.XLOOKUP(B19,Tabla2[OBJETIVOS  ESTRATÉGICOS],Tabla2[PROGRAMA]),"")</f>
        <v xml:space="preserve">Programa 25: Aumento de la resiliencia al cambio climático y reducción de la vulnerabilidad </v>
      </c>
      <c r="E19" s="3" t="str">
        <f>IFERROR(_xlfn.XLOOKUP(B19,Tabla2[OBJETIVOS  ESTRATÉGICOS],Tabla2[METAS PDD]),"")</f>
        <v>Implementar un programa para mejorar la respuesta en la atención a emergencias del Cuerpo Oficial de Bomberos de Bogotá, apalancada en redes de conocimiento, prevención del riesgo y cobertura en la ciudad y su entorno.</v>
      </c>
      <c r="F19" s="3" t="s">
        <v>39</v>
      </c>
      <c r="G19" s="3" t="str">
        <f>IFERROR(_xlfn.XLOOKUP(F19,'LISTAS DESPLEGABLES'!$H$3:$H$5,'LISTAS DESPLEGABLES'!$I$3:$I$5),"")</f>
        <v>8173: Modernización de las capacidades del Cuerpo Oficial de Bomberos Bogotá D.C.</v>
      </c>
      <c r="H19" s="3" t="s">
        <v>41</v>
      </c>
      <c r="I19" s="13" t="s">
        <v>41</v>
      </c>
      <c r="J19" s="3" t="s">
        <v>42</v>
      </c>
      <c r="K19" s="13" t="s">
        <v>43</v>
      </c>
      <c r="L19" s="3" t="s">
        <v>44</v>
      </c>
      <c r="M19" s="3" t="s">
        <v>45</v>
      </c>
      <c r="N19" s="107">
        <v>0.3</v>
      </c>
      <c r="O19" s="107">
        <v>0.6</v>
      </c>
      <c r="P19" s="107">
        <v>1</v>
      </c>
      <c r="Q19" s="3" t="s">
        <v>46</v>
      </c>
      <c r="R19" s="3" t="s">
        <v>56</v>
      </c>
      <c r="S19" s="108" t="str">
        <f>'PLAN DE ACCIÓN 2026'!E19</f>
        <v>Analizar y Evaluar los incidentes o servicios de emergencias de la experticia técnica del grupo</v>
      </c>
      <c r="T19" s="3" t="str">
        <f>'PLAN DE ACCIÓN 2026'!M19</f>
        <v>(1) Informe de análisis y evaluación por semestre de los servicios atendidos por los equipos especializados</v>
      </c>
      <c r="U19" s="109">
        <f>'PLAN DE ACCIÓN 2026'!L19</f>
        <v>1</v>
      </c>
      <c r="V19" s="9" t="s">
        <v>73</v>
      </c>
      <c r="W19" s="206" t="s">
        <v>49</v>
      </c>
    </row>
    <row r="20" spans="1:23" ht="171" x14ac:dyDescent="0.25">
      <c r="A20" s="205" t="s">
        <v>37</v>
      </c>
      <c r="B20" s="3" t="s">
        <v>38</v>
      </c>
      <c r="C20" s="3" t="str">
        <f>IFERROR(_xlfn.XLOOKUP(B20,Tabla2[OBJETIVOS  ESTRATÉGICOS],Tabla2[ESTRATEGIA]),"")</f>
        <v>Estrategia 2:  Bogotá protege el ambiente y se compromete  con la acción climática.</v>
      </c>
      <c r="D20" s="3" t="str">
        <f>IFERROR(_xlfn.XLOOKUP(B20,Tabla2[OBJETIVOS  ESTRATÉGICOS],Tabla2[PROGRAMA]),"")</f>
        <v xml:space="preserve">Programa 25: Aumento de la resiliencia al cambio climático y reducción de la vulnerabilidad </v>
      </c>
      <c r="E20" s="3" t="str">
        <f>IFERROR(_xlfn.XLOOKUP(B20,Tabla2[OBJETIVOS  ESTRATÉGICOS],Tabla2[METAS PDD]),"")</f>
        <v>Implementar un programa para mejorar la respuesta en la atención a emergencias del Cuerpo Oficial de Bomberos de Bogotá, apalancada en redes de conocimiento, prevención del riesgo y cobertura en la ciudad y su entorno.</v>
      </c>
      <c r="F20" s="3" t="s">
        <v>39</v>
      </c>
      <c r="G20" s="3" t="str">
        <f>IFERROR(_xlfn.XLOOKUP(F20,'LISTAS DESPLEGABLES'!$H$3:$H$5,'LISTAS DESPLEGABLES'!$I$3:$I$5),"")</f>
        <v>8173: Modernización de las capacidades del Cuerpo Oficial de Bomberos Bogotá D.C.</v>
      </c>
      <c r="H20" s="3" t="s">
        <v>66</v>
      </c>
      <c r="I20" s="13" t="s">
        <v>41</v>
      </c>
      <c r="J20" s="3" t="s">
        <v>68</v>
      </c>
      <c r="K20" s="13" t="s">
        <v>69</v>
      </c>
      <c r="L20" s="3" t="s">
        <v>70</v>
      </c>
      <c r="M20" s="3" t="s">
        <v>71</v>
      </c>
      <c r="N20" s="107">
        <v>0.3</v>
      </c>
      <c r="O20" s="107">
        <v>0.6</v>
      </c>
      <c r="P20" s="107">
        <v>1</v>
      </c>
      <c r="Q20" s="3" t="s">
        <v>55</v>
      </c>
      <c r="R20" s="3" t="s">
        <v>67</v>
      </c>
      <c r="S20" s="108" t="str">
        <f>'PLAN DE ACCIÓN 2026'!E20</f>
        <v>Desarrollar capacitaciones semestrales por los equipos especializados</v>
      </c>
      <c r="T20" s="3" t="str">
        <f>'PLAN DE ACCIÓN 2026'!M20</f>
        <v>(1) Informe semestral del desarrollo de la capacitación realizada por los equipos especializados</v>
      </c>
      <c r="U20" s="109">
        <f>'PLAN DE ACCIÓN 2026'!L20</f>
        <v>1</v>
      </c>
      <c r="V20" s="9" t="s">
        <v>73</v>
      </c>
      <c r="W20" s="206" t="s">
        <v>49</v>
      </c>
    </row>
    <row r="21" spans="1:23" ht="114" x14ac:dyDescent="0.25">
      <c r="A21" s="205" t="s">
        <v>37</v>
      </c>
      <c r="B21" s="3" t="s">
        <v>38</v>
      </c>
      <c r="C21" s="3" t="str">
        <f>IFERROR(_xlfn.XLOOKUP(B21,Tabla2[OBJETIVOS  ESTRATÉGICOS],Tabla2[ESTRATEGIA]),"")</f>
        <v>Estrategia 2:  Bogotá protege el ambiente y se compromete  con la acción climática.</v>
      </c>
      <c r="D21" s="3" t="str">
        <f>IFERROR(_xlfn.XLOOKUP(B21,Tabla2[OBJETIVOS  ESTRATÉGICOS],Tabla2[PROGRAMA]),"")</f>
        <v xml:space="preserve">Programa 25: Aumento de la resiliencia al cambio climático y reducción de la vulnerabilidad </v>
      </c>
      <c r="E21" s="3" t="str">
        <f>IFERROR(_xlfn.XLOOKUP(B21,Tabla2[OBJETIVOS  ESTRATÉGICOS],Tabla2[METAS PDD]),"")</f>
        <v>Implementar un programa para mejorar la respuesta en la atención a emergencias del Cuerpo Oficial de Bomberos de Bogotá, apalancada en redes de conocimiento, prevención del riesgo y cobertura en la ciudad y su entorno.</v>
      </c>
      <c r="F21" s="3" t="s">
        <v>39</v>
      </c>
      <c r="G21" s="3" t="str">
        <f>IFERROR(_xlfn.XLOOKUP(F21,'LISTAS DESPLEGABLES'!$H$3:$H$5,'LISTAS DESPLEGABLES'!$I$3:$I$5),"")</f>
        <v>8173: Modernización de las capacidades del Cuerpo Oficial de Bomberos Bogotá D.C.</v>
      </c>
      <c r="H21" s="3" t="s">
        <v>41</v>
      </c>
      <c r="I21" s="13" t="s">
        <v>41</v>
      </c>
      <c r="J21" s="3" t="s">
        <v>51</v>
      </c>
      <c r="K21" s="13" t="s">
        <v>52</v>
      </c>
      <c r="L21" s="3" t="s">
        <v>53</v>
      </c>
      <c r="M21" s="3" t="s">
        <v>54</v>
      </c>
      <c r="N21" s="107">
        <v>0.3</v>
      </c>
      <c r="O21" s="107">
        <v>0.6</v>
      </c>
      <c r="P21" s="107">
        <v>1</v>
      </c>
      <c r="Q21" s="3" t="s">
        <v>55</v>
      </c>
      <c r="R21" s="3" t="s">
        <v>56</v>
      </c>
      <c r="S21" s="108" t="str">
        <f>'PLAN DE ACCIÓN 2026'!E21</f>
        <v>Analizar y Evaluar los incidentes o servicios de emergencias de la experticia técnica del grupo</v>
      </c>
      <c r="T21" s="3" t="str">
        <f>'PLAN DE ACCIÓN 2026'!M21</f>
        <v>(1) Informe de análisis y evaluación por semestre de los servicios atendidos por los equipos especializados</v>
      </c>
      <c r="U21" s="109">
        <f>'PLAN DE ACCIÓN 2026'!L21</f>
        <v>1</v>
      </c>
      <c r="V21" s="9" t="s">
        <v>74</v>
      </c>
      <c r="W21" s="206" t="s">
        <v>49</v>
      </c>
    </row>
    <row r="22" spans="1:23" ht="114" x14ac:dyDescent="0.25">
      <c r="A22" s="205" t="s">
        <v>37</v>
      </c>
      <c r="B22" s="3" t="s">
        <v>38</v>
      </c>
      <c r="C22" s="3" t="str">
        <f>IFERROR(_xlfn.XLOOKUP(B22,Tabla2[OBJETIVOS  ESTRATÉGICOS],Tabla2[ESTRATEGIA]),"")</f>
        <v>Estrategia 2:  Bogotá protege el ambiente y se compromete  con la acción climática.</v>
      </c>
      <c r="D22" s="3" t="str">
        <f>IFERROR(_xlfn.XLOOKUP(B22,Tabla2[OBJETIVOS  ESTRATÉGICOS],Tabla2[PROGRAMA]),"")</f>
        <v xml:space="preserve">Programa 25: Aumento de la resiliencia al cambio climático y reducción de la vulnerabilidad </v>
      </c>
      <c r="E22" s="3" t="str">
        <f>IFERROR(_xlfn.XLOOKUP(B22,Tabla2[OBJETIVOS  ESTRATÉGICOS],Tabla2[METAS PDD]),"")</f>
        <v>Implementar un programa para mejorar la respuesta en la atención a emergencias del Cuerpo Oficial de Bomberos de Bogotá, apalancada en redes de conocimiento, prevención del riesgo y cobertura en la ciudad y su entorno.</v>
      </c>
      <c r="F22" s="3" t="s">
        <v>39</v>
      </c>
      <c r="G22" s="3" t="str">
        <f>IFERROR(_xlfn.XLOOKUP(F22,'LISTAS DESPLEGABLES'!$H$3:$H$5,'LISTAS DESPLEGABLES'!$I$3:$I$5),"")</f>
        <v>8173: Modernización de las capacidades del Cuerpo Oficial de Bomberos Bogotá D.C.</v>
      </c>
      <c r="H22" s="3" t="s">
        <v>66</v>
      </c>
      <c r="I22" s="13" t="s">
        <v>41</v>
      </c>
      <c r="J22" s="3" t="s">
        <v>51</v>
      </c>
      <c r="K22" s="13" t="s">
        <v>52</v>
      </c>
      <c r="L22" s="3" t="s">
        <v>58</v>
      </c>
      <c r="M22" s="3" t="s">
        <v>59</v>
      </c>
      <c r="N22" s="107">
        <v>0.3</v>
      </c>
      <c r="O22" s="107">
        <v>0.6</v>
      </c>
      <c r="P22" s="107">
        <v>1</v>
      </c>
      <c r="Q22" s="3" t="s">
        <v>48</v>
      </c>
      <c r="R22" s="3" t="s">
        <v>67</v>
      </c>
      <c r="S22" s="108" t="str">
        <f>'PLAN DE ACCIÓN 2026'!E22</f>
        <v>Desarrollar capacitaciones semestrales por los equipos especializados</v>
      </c>
      <c r="T22" s="3" t="str">
        <f>'PLAN DE ACCIÓN 2026'!M22</f>
        <v>(1) Informe semestral del desarrollo de la capacitación realizada por los equipos especializados</v>
      </c>
      <c r="U22" s="109">
        <f>'PLAN DE ACCIÓN 2026'!L22</f>
        <v>1</v>
      </c>
      <c r="V22" s="9" t="s">
        <v>74</v>
      </c>
      <c r="W22" s="206" t="s">
        <v>49</v>
      </c>
    </row>
    <row r="23" spans="1:23" ht="171" x14ac:dyDescent="0.25">
      <c r="A23" s="205" t="s">
        <v>37</v>
      </c>
      <c r="B23" s="3" t="s">
        <v>38</v>
      </c>
      <c r="C23" s="3" t="str">
        <f>IFERROR(_xlfn.XLOOKUP(B23,Tabla2[OBJETIVOS  ESTRATÉGICOS],Tabla2[ESTRATEGIA]),"")</f>
        <v>Estrategia 2:  Bogotá protege el ambiente y se compromete  con la acción climática.</v>
      </c>
      <c r="D23" s="3" t="str">
        <f>IFERROR(_xlfn.XLOOKUP(B23,Tabla2[OBJETIVOS  ESTRATÉGICOS],Tabla2[PROGRAMA]),"")</f>
        <v xml:space="preserve">Programa 25: Aumento de la resiliencia al cambio climático y reducción de la vulnerabilidad </v>
      </c>
      <c r="E23" s="3" t="str">
        <f>IFERROR(_xlfn.XLOOKUP(B23,Tabla2[OBJETIVOS  ESTRATÉGICOS],Tabla2[METAS PDD]),"")</f>
        <v>Implementar un programa para mejorar la respuesta en la atención a emergencias del Cuerpo Oficial de Bomberos de Bogotá, apalancada en redes de conocimiento, prevención del riesgo y cobertura en la ciudad y su entorno.</v>
      </c>
      <c r="F23" s="3" t="s">
        <v>39</v>
      </c>
      <c r="G23" s="3" t="str">
        <f>IFERROR(_xlfn.XLOOKUP(F23,'LISTAS DESPLEGABLES'!$H$3:$H$5,'LISTAS DESPLEGABLES'!$I$3:$I$5),"")</f>
        <v>8173: Modernización de las capacidades del Cuerpo Oficial de Bomberos Bogotá D.C.</v>
      </c>
      <c r="H23" s="3" t="s">
        <v>41</v>
      </c>
      <c r="I23" s="13" t="s">
        <v>41</v>
      </c>
      <c r="J23" s="3" t="s">
        <v>68</v>
      </c>
      <c r="K23" s="13" t="s">
        <v>69</v>
      </c>
      <c r="L23" s="3" t="s">
        <v>70</v>
      </c>
      <c r="M23" s="3" t="s">
        <v>71</v>
      </c>
      <c r="N23" s="107">
        <v>0.3</v>
      </c>
      <c r="O23" s="107">
        <v>0.6</v>
      </c>
      <c r="P23" s="107">
        <v>1</v>
      </c>
      <c r="Q23" s="3" t="s">
        <v>55</v>
      </c>
      <c r="R23" s="3" t="s">
        <v>56</v>
      </c>
      <c r="S23" s="108" t="str">
        <f>'PLAN DE ACCIÓN 2026'!E23</f>
        <v>Analizar y Evaluar los incidentes o servicios de emergencias de la experticia técnica del grupo</v>
      </c>
      <c r="T23" s="3" t="str">
        <f>'PLAN DE ACCIÓN 2026'!M23</f>
        <v>(1) Informe de análisis y evaluación por semestre de los servicios atendidos por los equipos especializados</v>
      </c>
      <c r="U23" s="109">
        <f>'PLAN DE ACCIÓN 2026'!L23</f>
        <v>1</v>
      </c>
      <c r="V23" s="9" t="s">
        <v>75</v>
      </c>
      <c r="W23" s="206" t="s">
        <v>49</v>
      </c>
    </row>
    <row r="24" spans="1:23" ht="114" x14ac:dyDescent="0.25">
      <c r="A24" s="205" t="s">
        <v>37</v>
      </c>
      <c r="B24" s="3" t="s">
        <v>38</v>
      </c>
      <c r="C24" s="3" t="str">
        <f>IFERROR(_xlfn.XLOOKUP(B24,Tabla2[OBJETIVOS  ESTRATÉGICOS],Tabla2[ESTRATEGIA]),"")</f>
        <v>Estrategia 2:  Bogotá protege el ambiente y se compromete  con la acción climática.</v>
      </c>
      <c r="D24" s="3" t="str">
        <f>IFERROR(_xlfn.XLOOKUP(B24,Tabla2[OBJETIVOS  ESTRATÉGICOS],Tabla2[PROGRAMA]),"")</f>
        <v xml:space="preserve">Programa 25: Aumento de la resiliencia al cambio climático y reducción de la vulnerabilidad </v>
      </c>
      <c r="E24" s="3" t="str">
        <f>IFERROR(_xlfn.XLOOKUP(B24,Tabla2[OBJETIVOS  ESTRATÉGICOS],Tabla2[METAS PDD]),"")</f>
        <v>Implementar un programa para mejorar la respuesta en la atención a emergencias del Cuerpo Oficial de Bomberos de Bogotá, apalancada en redes de conocimiento, prevención del riesgo y cobertura en la ciudad y su entorno.</v>
      </c>
      <c r="F24" s="3" t="s">
        <v>39</v>
      </c>
      <c r="G24" s="3" t="str">
        <f>IFERROR(_xlfn.XLOOKUP(F24,'LISTAS DESPLEGABLES'!$H$3:$H$5,'LISTAS DESPLEGABLES'!$I$3:$I$5),"")</f>
        <v>8173: Modernización de las capacidades del Cuerpo Oficial de Bomberos Bogotá D.C.</v>
      </c>
      <c r="H24" s="3" t="s">
        <v>66</v>
      </c>
      <c r="I24" s="13" t="s">
        <v>41</v>
      </c>
      <c r="J24" s="3" t="s">
        <v>51</v>
      </c>
      <c r="K24" s="13" t="s">
        <v>52</v>
      </c>
      <c r="L24" s="3" t="s">
        <v>53</v>
      </c>
      <c r="M24" s="3" t="s">
        <v>54</v>
      </c>
      <c r="N24" s="107">
        <v>0.3</v>
      </c>
      <c r="O24" s="107">
        <v>0.6</v>
      </c>
      <c r="P24" s="107">
        <v>1</v>
      </c>
      <c r="Q24" s="3" t="s">
        <v>55</v>
      </c>
      <c r="R24" s="3" t="s">
        <v>67</v>
      </c>
      <c r="S24" s="108" t="str">
        <f>'PLAN DE ACCIÓN 2026'!E24</f>
        <v>Desarrollar capacitaciones semestrales por los equipos especializados</v>
      </c>
      <c r="T24" s="3" t="str">
        <f>'PLAN DE ACCIÓN 2026'!M24</f>
        <v>(1) Informe semestral del desarrollo de la capacitación realizada por los equipos especializados</v>
      </c>
      <c r="U24" s="109">
        <f>'PLAN DE ACCIÓN 2026'!L24</f>
        <v>1</v>
      </c>
      <c r="V24" s="9" t="s">
        <v>75</v>
      </c>
      <c r="W24" s="206" t="s">
        <v>49</v>
      </c>
    </row>
    <row r="25" spans="1:23" ht="114" x14ac:dyDescent="0.25">
      <c r="A25" s="205" t="s">
        <v>37</v>
      </c>
      <c r="B25" s="3" t="s">
        <v>38</v>
      </c>
      <c r="C25" s="3" t="str">
        <f>IFERROR(_xlfn.XLOOKUP(B25,Tabla2[OBJETIVOS  ESTRATÉGICOS],Tabla2[ESTRATEGIA]),"")</f>
        <v>Estrategia 2:  Bogotá protege el ambiente y se compromete  con la acción climática.</v>
      </c>
      <c r="D25" s="3" t="str">
        <f>IFERROR(_xlfn.XLOOKUP(B25,Tabla2[OBJETIVOS  ESTRATÉGICOS],Tabla2[PROGRAMA]),"")</f>
        <v xml:space="preserve">Programa 25: Aumento de la resiliencia al cambio climático y reducción de la vulnerabilidad </v>
      </c>
      <c r="E25" s="3" t="str">
        <f>IFERROR(_xlfn.XLOOKUP(B25,Tabla2[OBJETIVOS  ESTRATÉGICOS],Tabla2[METAS PDD]),"")</f>
        <v>Implementar un programa para mejorar la respuesta en la atención a emergencias del Cuerpo Oficial de Bomberos de Bogotá, apalancada en redes de conocimiento, prevención del riesgo y cobertura en la ciudad y su entorno.</v>
      </c>
      <c r="F25" s="3" t="s">
        <v>39</v>
      </c>
      <c r="G25" s="3" t="str">
        <f>IFERROR(_xlfn.XLOOKUP(F25,'LISTAS DESPLEGABLES'!$H$3:$H$5,'LISTAS DESPLEGABLES'!$I$3:$I$5),"")</f>
        <v>8173: Modernización de las capacidades del Cuerpo Oficial de Bomberos Bogotá D.C.</v>
      </c>
      <c r="H25" s="3" t="s">
        <v>41</v>
      </c>
      <c r="I25" s="13" t="s">
        <v>41</v>
      </c>
      <c r="J25" s="3" t="s">
        <v>51</v>
      </c>
      <c r="K25" s="13" t="s">
        <v>52</v>
      </c>
      <c r="L25" s="3" t="s">
        <v>58</v>
      </c>
      <c r="M25" s="3" t="s">
        <v>59</v>
      </c>
      <c r="N25" s="107">
        <v>0.3</v>
      </c>
      <c r="O25" s="107">
        <v>0.6</v>
      </c>
      <c r="P25" s="107">
        <v>1</v>
      </c>
      <c r="Q25" s="3" t="s">
        <v>48</v>
      </c>
      <c r="R25" s="3" t="s">
        <v>56</v>
      </c>
      <c r="S25" s="108" t="str">
        <f>'PLAN DE ACCIÓN 2026'!E25</f>
        <v>Analizar y Evaluar los incidentes o servicios de emergencias de la experticia técnica del grupo</v>
      </c>
      <c r="T25" s="3" t="str">
        <f>'PLAN DE ACCIÓN 2026'!M25</f>
        <v>(1) Informe de análisis y evaluación por semestre de los servicios atendidos por los equipos especializados</v>
      </c>
      <c r="U25" s="109">
        <f>'PLAN DE ACCIÓN 2026'!L25</f>
        <v>1</v>
      </c>
      <c r="V25" s="9" t="s">
        <v>76</v>
      </c>
      <c r="W25" s="206" t="s">
        <v>49</v>
      </c>
    </row>
    <row r="26" spans="1:23" ht="171" x14ac:dyDescent="0.25">
      <c r="A26" s="205" t="s">
        <v>37</v>
      </c>
      <c r="B26" s="3" t="s">
        <v>38</v>
      </c>
      <c r="C26" s="3" t="str">
        <f>IFERROR(_xlfn.XLOOKUP(B26,Tabla2[OBJETIVOS  ESTRATÉGICOS],Tabla2[ESTRATEGIA]),"")</f>
        <v>Estrategia 2:  Bogotá protege el ambiente y se compromete  con la acción climática.</v>
      </c>
      <c r="D26" s="3" t="str">
        <f>IFERROR(_xlfn.XLOOKUP(B26,Tabla2[OBJETIVOS  ESTRATÉGICOS],Tabla2[PROGRAMA]),"")</f>
        <v xml:space="preserve">Programa 25: Aumento de la resiliencia al cambio climático y reducción de la vulnerabilidad </v>
      </c>
      <c r="E26" s="3" t="str">
        <f>IFERROR(_xlfn.XLOOKUP(B26,Tabla2[OBJETIVOS  ESTRATÉGICOS],Tabla2[METAS PDD]),"")</f>
        <v>Implementar un programa para mejorar la respuesta en la atención a emergencias del Cuerpo Oficial de Bomberos de Bogotá, apalancada en redes de conocimiento, prevención del riesgo y cobertura en la ciudad y su entorno.</v>
      </c>
      <c r="F26" s="3" t="s">
        <v>39</v>
      </c>
      <c r="G26" s="3" t="str">
        <f>IFERROR(_xlfn.XLOOKUP(F26,'LISTAS DESPLEGABLES'!$H$3:$H$5,'LISTAS DESPLEGABLES'!$I$3:$I$5),"")</f>
        <v>8173: Modernización de las capacidades del Cuerpo Oficial de Bomberos Bogotá D.C.</v>
      </c>
      <c r="H26" s="3" t="s">
        <v>66</v>
      </c>
      <c r="I26" s="13" t="s">
        <v>41</v>
      </c>
      <c r="J26" s="3" t="s">
        <v>68</v>
      </c>
      <c r="K26" s="13" t="s">
        <v>69</v>
      </c>
      <c r="L26" s="3" t="s">
        <v>70</v>
      </c>
      <c r="M26" s="3" t="s">
        <v>71</v>
      </c>
      <c r="N26" s="107">
        <v>0.3</v>
      </c>
      <c r="O26" s="107">
        <v>0.6</v>
      </c>
      <c r="P26" s="107">
        <v>1</v>
      </c>
      <c r="Q26" s="3" t="s">
        <v>55</v>
      </c>
      <c r="R26" s="3" t="s">
        <v>67</v>
      </c>
      <c r="S26" s="108" t="str">
        <f>'PLAN DE ACCIÓN 2026'!E26</f>
        <v>Desarrollar capacitaciones semestrales por los equipos especializados</v>
      </c>
      <c r="T26" s="3" t="str">
        <f>'PLAN DE ACCIÓN 2026'!M26</f>
        <v>(1) Informe semestral del desarrollo de la capacitación realizada por los equipos especializados</v>
      </c>
      <c r="U26" s="109">
        <f>'PLAN DE ACCIÓN 2026'!L26</f>
        <v>1</v>
      </c>
      <c r="V26" s="9" t="s">
        <v>76</v>
      </c>
      <c r="W26" s="206" t="s">
        <v>49</v>
      </c>
    </row>
    <row r="27" spans="1:23" ht="114" x14ac:dyDescent="0.25">
      <c r="A27" s="205" t="s">
        <v>37</v>
      </c>
      <c r="B27" s="3" t="s">
        <v>38</v>
      </c>
      <c r="C27" s="3" t="str">
        <f>IFERROR(_xlfn.XLOOKUP(B27,Tabla2[OBJETIVOS  ESTRATÉGICOS],Tabla2[ESTRATEGIA]),"")</f>
        <v>Estrategia 2:  Bogotá protege el ambiente y se compromete  con la acción climática.</v>
      </c>
      <c r="D27" s="3" t="str">
        <f>IFERROR(_xlfn.XLOOKUP(B27,Tabla2[OBJETIVOS  ESTRATÉGICOS],Tabla2[PROGRAMA]),"")</f>
        <v xml:space="preserve">Programa 25: Aumento de la resiliencia al cambio climático y reducción de la vulnerabilidad </v>
      </c>
      <c r="E27" s="3" t="str">
        <f>IFERROR(_xlfn.XLOOKUP(B27,Tabla2[OBJETIVOS  ESTRATÉGICOS],Tabla2[METAS PDD]),"")</f>
        <v>Implementar un programa para mejorar la respuesta en la atención a emergencias del Cuerpo Oficial de Bomberos de Bogotá, apalancada en redes de conocimiento, prevención del riesgo y cobertura en la ciudad y su entorno.</v>
      </c>
      <c r="F27" s="3" t="s">
        <v>39</v>
      </c>
      <c r="G27" s="3" t="str">
        <f>IFERROR(_xlfn.XLOOKUP(F27,'LISTAS DESPLEGABLES'!$H$3:$H$5,'LISTAS DESPLEGABLES'!$I$3:$I$5),"")</f>
        <v>8173: Modernización de las capacidades del Cuerpo Oficial de Bomberos Bogotá D.C.</v>
      </c>
      <c r="H27" s="3" t="s">
        <v>41</v>
      </c>
      <c r="I27" s="13" t="s">
        <v>41</v>
      </c>
      <c r="J27" s="3" t="s">
        <v>51</v>
      </c>
      <c r="K27" s="13" t="s">
        <v>52</v>
      </c>
      <c r="L27" s="3" t="s">
        <v>53</v>
      </c>
      <c r="M27" s="3" t="s">
        <v>54</v>
      </c>
      <c r="N27" s="107">
        <v>0.3</v>
      </c>
      <c r="O27" s="107">
        <v>0.6</v>
      </c>
      <c r="P27" s="107">
        <v>1</v>
      </c>
      <c r="Q27" s="3" t="s">
        <v>55</v>
      </c>
      <c r="R27" s="3" t="s">
        <v>56</v>
      </c>
      <c r="S27" s="108" t="str">
        <f>'PLAN DE ACCIÓN 2026'!E27</f>
        <v>Analizar y Evaluar los incidentes o servicios de emergencias de la experticia técnica del grupo</v>
      </c>
      <c r="T27" s="3" t="str">
        <f>'PLAN DE ACCIÓN 2026'!M27</f>
        <v>(1) Informe de análisis y evaluación por semestre de los servicios atendidos por los equipos especializados</v>
      </c>
      <c r="U27" s="109">
        <f>'PLAN DE ACCIÓN 2026'!L27</f>
        <v>1</v>
      </c>
      <c r="V27" s="9" t="s">
        <v>77</v>
      </c>
      <c r="W27" s="206" t="s">
        <v>49</v>
      </c>
    </row>
    <row r="28" spans="1:23" ht="114" x14ac:dyDescent="0.25">
      <c r="A28" s="205" t="s">
        <v>37</v>
      </c>
      <c r="B28" s="3" t="s">
        <v>38</v>
      </c>
      <c r="C28" s="3" t="str">
        <f>IFERROR(_xlfn.XLOOKUP(B28,Tabla2[OBJETIVOS  ESTRATÉGICOS],Tabla2[ESTRATEGIA]),"")</f>
        <v>Estrategia 2:  Bogotá protege el ambiente y se compromete  con la acción climática.</v>
      </c>
      <c r="D28" s="3" t="str">
        <f>IFERROR(_xlfn.XLOOKUP(B28,Tabla2[OBJETIVOS  ESTRATÉGICOS],Tabla2[PROGRAMA]),"")</f>
        <v xml:space="preserve">Programa 25: Aumento de la resiliencia al cambio climático y reducción de la vulnerabilidad </v>
      </c>
      <c r="E28" s="3" t="str">
        <f>IFERROR(_xlfn.XLOOKUP(B28,Tabla2[OBJETIVOS  ESTRATÉGICOS],Tabla2[METAS PDD]),"")</f>
        <v>Implementar un programa para mejorar la respuesta en la atención a emergencias del Cuerpo Oficial de Bomberos de Bogotá, apalancada en redes de conocimiento, prevención del riesgo y cobertura en la ciudad y su entorno.</v>
      </c>
      <c r="F28" s="3" t="s">
        <v>39</v>
      </c>
      <c r="G28" s="3" t="str">
        <f>IFERROR(_xlfn.XLOOKUP(F28,'LISTAS DESPLEGABLES'!$H$3:$H$5,'LISTAS DESPLEGABLES'!$I$3:$I$5),"")</f>
        <v>8173: Modernización de las capacidades del Cuerpo Oficial de Bomberos Bogotá D.C.</v>
      </c>
      <c r="H28" s="3" t="s">
        <v>66</v>
      </c>
      <c r="I28" s="13" t="s">
        <v>41</v>
      </c>
      <c r="J28" s="3" t="s">
        <v>51</v>
      </c>
      <c r="K28" s="13" t="s">
        <v>52</v>
      </c>
      <c r="L28" s="3" t="s">
        <v>58</v>
      </c>
      <c r="M28" s="3" t="s">
        <v>59</v>
      </c>
      <c r="N28" s="107">
        <v>0.3</v>
      </c>
      <c r="O28" s="107">
        <v>0.6</v>
      </c>
      <c r="P28" s="107">
        <v>1</v>
      </c>
      <c r="Q28" s="3" t="s">
        <v>48</v>
      </c>
      <c r="R28" s="3" t="s">
        <v>67</v>
      </c>
      <c r="S28" s="108" t="str">
        <f>'PLAN DE ACCIÓN 2026'!E28</f>
        <v>Desarrollar capacitaciones semestrales por los equipos especializados</v>
      </c>
      <c r="T28" s="3" t="str">
        <f>'PLAN DE ACCIÓN 2026'!M28</f>
        <v>(1) Informe semestral del desarrollo de la capacitación realizada por los equipos especializados</v>
      </c>
      <c r="U28" s="109">
        <f>'PLAN DE ACCIÓN 2026'!L28</f>
        <v>1</v>
      </c>
      <c r="V28" s="9" t="s">
        <v>77</v>
      </c>
      <c r="W28" s="206" t="s">
        <v>49</v>
      </c>
    </row>
    <row r="29" spans="1:23" ht="171" x14ac:dyDescent="0.25">
      <c r="A29" s="205" t="s">
        <v>37</v>
      </c>
      <c r="B29" s="3" t="s">
        <v>38</v>
      </c>
      <c r="C29" s="3" t="str">
        <f>IFERROR(_xlfn.XLOOKUP(B29,Tabla2[OBJETIVOS  ESTRATÉGICOS],Tabla2[ESTRATEGIA]),"")</f>
        <v>Estrategia 2:  Bogotá protege el ambiente y se compromete  con la acción climática.</v>
      </c>
      <c r="D29" s="3" t="str">
        <f>IFERROR(_xlfn.XLOOKUP(B29,Tabla2[OBJETIVOS  ESTRATÉGICOS],Tabla2[PROGRAMA]),"")</f>
        <v xml:space="preserve">Programa 25: Aumento de la resiliencia al cambio climático y reducción de la vulnerabilidad </v>
      </c>
      <c r="E29" s="3" t="str">
        <f>IFERROR(_xlfn.XLOOKUP(B29,Tabla2[OBJETIVOS  ESTRATÉGICOS],Tabla2[METAS PDD]),"")</f>
        <v>Implementar un programa para mejorar la respuesta en la atención a emergencias del Cuerpo Oficial de Bomberos de Bogotá, apalancada en redes de conocimiento, prevención del riesgo y cobertura en la ciudad y su entorno.</v>
      </c>
      <c r="F29" s="3" t="s">
        <v>39</v>
      </c>
      <c r="G29" s="3" t="str">
        <f>IFERROR(_xlfn.XLOOKUP(F29,'LISTAS DESPLEGABLES'!$H$3:$H$5,'LISTAS DESPLEGABLES'!$I$3:$I$5),"")</f>
        <v>8173: Modernización de las capacidades del Cuerpo Oficial de Bomberos Bogotá D.C.</v>
      </c>
      <c r="H29" s="3" t="s">
        <v>41</v>
      </c>
      <c r="I29" s="13" t="s">
        <v>41</v>
      </c>
      <c r="J29" s="3" t="s">
        <v>68</v>
      </c>
      <c r="K29" s="13" t="s">
        <v>69</v>
      </c>
      <c r="L29" s="3" t="s">
        <v>70</v>
      </c>
      <c r="M29" s="3" t="s">
        <v>71</v>
      </c>
      <c r="N29" s="107">
        <v>0.3</v>
      </c>
      <c r="O29" s="107">
        <v>0.6</v>
      </c>
      <c r="P29" s="107">
        <v>1</v>
      </c>
      <c r="Q29" s="3" t="s">
        <v>55</v>
      </c>
      <c r="R29" s="3" t="s">
        <v>56</v>
      </c>
      <c r="S29" s="108" t="str">
        <f>'PLAN DE ACCIÓN 2026'!E29</f>
        <v>Analizar y Evaluar los incidentes o servicios de emergencias de la experticia técnica del grupo</v>
      </c>
      <c r="T29" s="3" t="str">
        <f>'PLAN DE ACCIÓN 2026'!M29</f>
        <v>(1) Informe de análisis y evaluación por semestre de los servicios atendidos por los equipos especializados</v>
      </c>
      <c r="U29" s="109">
        <f>'PLAN DE ACCIÓN 2026'!L29</f>
        <v>1</v>
      </c>
      <c r="V29" s="9" t="s">
        <v>78</v>
      </c>
      <c r="W29" s="206" t="s">
        <v>49</v>
      </c>
    </row>
    <row r="30" spans="1:23" ht="114" x14ac:dyDescent="0.25">
      <c r="A30" s="205" t="s">
        <v>37</v>
      </c>
      <c r="B30" s="3" t="s">
        <v>38</v>
      </c>
      <c r="C30" s="3" t="str">
        <f>IFERROR(_xlfn.XLOOKUP(B30,Tabla2[OBJETIVOS  ESTRATÉGICOS],Tabla2[ESTRATEGIA]),"")</f>
        <v>Estrategia 2:  Bogotá protege el ambiente y se compromete  con la acción climática.</v>
      </c>
      <c r="D30" s="3" t="str">
        <f>IFERROR(_xlfn.XLOOKUP(B30,Tabla2[OBJETIVOS  ESTRATÉGICOS],Tabla2[PROGRAMA]),"")</f>
        <v xml:space="preserve">Programa 25: Aumento de la resiliencia al cambio climático y reducción de la vulnerabilidad </v>
      </c>
      <c r="E30" s="3" t="str">
        <f>IFERROR(_xlfn.XLOOKUP(B30,Tabla2[OBJETIVOS  ESTRATÉGICOS],Tabla2[METAS PDD]),"")</f>
        <v>Implementar un programa para mejorar la respuesta en la atención a emergencias del Cuerpo Oficial de Bomberos de Bogotá, apalancada en redes de conocimiento, prevención del riesgo y cobertura en la ciudad y su entorno.</v>
      </c>
      <c r="F30" s="3" t="s">
        <v>39</v>
      </c>
      <c r="G30" s="3" t="str">
        <f>IFERROR(_xlfn.XLOOKUP(F30,'LISTAS DESPLEGABLES'!$H$3:$H$5,'LISTAS DESPLEGABLES'!$I$3:$I$5),"")</f>
        <v>8173: Modernización de las capacidades del Cuerpo Oficial de Bomberos Bogotá D.C.</v>
      </c>
      <c r="H30" s="3" t="s">
        <v>41</v>
      </c>
      <c r="I30" s="13" t="s">
        <v>41</v>
      </c>
      <c r="J30" s="3" t="s">
        <v>51</v>
      </c>
      <c r="K30" s="13" t="s">
        <v>52</v>
      </c>
      <c r="L30" s="3" t="s">
        <v>53</v>
      </c>
      <c r="M30" s="3" t="s">
        <v>54</v>
      </c>
      <c r="N30" s="107">
        <v>0.3</v>
      </c>
      <c r="O30" s="107">
        <v>0.6</v>
      </c>
      <c r="P30" s="107">
        <v>1</v>
      </c>
      <c r="Q30" s="3" t="s">
        <v>55</v>
      </c>
      <c r="R30" s="3" t="s">
        <v>56</v>
      </c>
      <c r="S30" s="108" t="str">
        <f>'PLAN DE ACCIÓN 2026'!E30</f>
        <v>Analizar y Evaluar los incidentes o servicios de emergencias de la experticia técnica del grupo</v>
      </c>
      <c r="T30" s="3" t="str">
        <f>'PLAN DE ACCIÓN 2026'!M30</f>
        <v>(1) Informe de análisis y evaluación por semestre de los servicios atendidos por los equipos especializados</v>
      </c>
      <c r="U30" s="109">
        <f>'PLAN DE ACCIÓN 2026'!L30</f>
        <v>1</v>
      </c>
      <c r="V30" s="9" t="s">
        <v>79</v>
      </c>
      <c r="W30" s="206" t="s">
        <v>49</v>
      </c>
    </row>
    <row r="31" spans="1:23" ht="114" x14ac:dyDescent="0.25">
      <c r="A31" s="205" t="s">
        <v>37</v>
      </c>
      <c r="B31" s="3" t="s">
        <v>38</v>
      </c>
      <c r="C31" s="3" t="str">
        <f>IFERROR(_xlfn.XLOOKUP(B31,Tabla2[OBJETIVOS  ESTRATÉGICOS],Tabla2[ESTRATEGIA]),"")</f>
        <v>Estrategia 2:  Bogotá protege el ambiente y se compromete  con la acción climática.</v>
      </c>
      <c r="D31" s="3" t="str">
        <f>IFERROR(_xlfn.XLOOKUP(B31,Tabla2[OBJETIVOS  ESTRATÉGICOS],Tabla2[PROGRAMA]),"")</f>
        <v xml:space="preserve">Programa 25: Aumento de la resiliencia al cambio climático y reducción de la vulnerabilidad </v>
      </c>
      <c r="E31" s="3" t="str">
        <f>IFERROR(_xlfn.XLOOKUP(B31,Tabla2[OBJETIVOS  ESTRATÉGICOS],Tabla2[METAS PDD]),"")</f>
        <v>Implementar un programa para mejorar la respuesta en la atención a emergencias del Cuerpo Oficial de Bomberos de Bogotá, apalancada en redes de conocimiento, prevención del riesgo y cobertura en la ciudad y su entorno.</v>
      </c>
      <c r="F31" s="3" t="s">
        <v>39</v>
      </c>
      <c r="G31" s="3" t="str">
        <f>IFERROR(_xlfn.XLOOKUP(F31,'LISTAS DESPLEGABLES'!$H$3:$H$5,'LISTAS DESPLEGABLES'!$I$3:$I$5),"")</f>
        <v>8173: Modernización de las capacidades del Cuerpo Oficial de Bomberos Bogotá D.C.</v>
      </c>
      <c r="H31" s="3" t="s">
        <v>66</v>
      </c>
      <c r="I31" s="13" t="s">
        <v>41</v>
      </c>
      <c r="J31" s="3" t="s">
        <v>51</v>
      </c>
      <c r="K31" s="13" t="s">
        <v>52</v>
      </c>
      <c r="L31" s="3" t="s">
        <v>58</v>
      </c>
      <c r="M31" s="3" t="s">
        <v>59</v>
      </c>
      <c r="N31" s="107">
        <v>0.3</v>
      </c>
      <c r="O31" s="107">
        <v>0.6</v>
      </c>
      <c r="P31" s="107">
        <v>1</v>
      </c>
      <c r="Q31" s="3" t="s">
        <v>48</v>
      </c>
      <c r="R31" s="3" t="s">
        <v>67</v>
      </c>
      <c r="S31" s="108" t="str">
        <f>'PLAN DE ACCIÓN 2026'!E31</f>
        <v>Desarrollar capacitaciones semestrales por los equipos especializados</v>
      </c>
      <c r="T31" s="3" t="str">
        <f>'PLAN DE ACCIÓN 2026'!M31</f>
        <v>(1) Informe semestral del desarrollo de la capacitación realizada por los equipos especializados</v>
      </c>
      <c r="U31" s="109">
        <f>'PLAN DE ACCIÓN 2026'!L31</f>
        <v>1</v>
      </c>
      <c r="V31" s="9" t="s">
        <v>79</v>
      </c>
      <c r="W31" s="206" t="s">
        <v>49</v>
      </c>
    </row>
    <row r="32" spans="1:23" ht="171" x14ac:dyDescent="0.25">
      <c r="A32" s="205" t="s">
        <v>37</v>
      </c>
      <c r="B32" s="3" t="s">
        <v>38</v>
      </c>
      <c r="C32" s="3" t="str">
        <f>IFERROR(_xlfn.XLOOKUP(B32,Tabla2[OBJETIVOS  ESTRATÉGICOS],Tabla2[ESTRATEGIA]),"")</f>
        <v>Estrategia 2:  Bogotá protege el ambiente y se compromete  con la acción climática.</v>
      </c>
      <c r="D32" s="3" t="str">
        <f>IFERROR(_xlfn.XLOOKUP(B32,Tabla2[OBJETIVOS  ESTRATÉGICOS],Tabla2[PROGRAMA]),"")</f>
        <v xml:space="preserve">Programa 25: Aumento de la resiliencia al cambio climático y reducción de la vulnerabilidad </v>
      </c>
      <c r="E32" s="3" t="str">
        <f>IFERROR(_xlfn.XLOOKUP(B32,Tabla2[OBJETIVOS  ESTRATÉGICOS],Tabla2[METAS PDD]),"")</f>
        <v>Implementar un programa para mejorar la respuesta en la atención a emergencias del Cuerpo Oficial de Bomberos de Bogotá, apalancada en redes de conocimiento, prevención del riesgo y cobertura en la ciudad y su entorno.</v>
      </c>
      <c r="F32" s="3" t="s">
        <v>39</v>
      </c>
      <c r="G32" s="3" t="str">
        <f>IFERROR(_xlfn.XLOOKUP(F32,'LISTAS DESPLEGABLES'!$H$3:$H$5,'LISTAS DESPLEGABLES'!$I$3:$I$5),"")</f>
        <v>8173: Modernización de las capacidades del Cuerpo Oficial de Bomberos Bogotá D.C.</v>
      </c>
      <c r="H32" s="3" t="s">
        <v>80</v>
      </c>
      <c r="I32" s="13" t="s">
        <v>81</v>
      </c>
      <c r="J32" s="3" t="s">
        <v>68</v>
      </c>
      <c r="K32" s="13" t="s">
        <v>69</v>
      </c>
      <c r="L32" s="3" t="s">
        <v>70</v>
      </c>
      <c r="M32" s="3" t="s">
        <v>71</v>
      </c>
      <c r="N32" s="107">
        <v>0.3</v>
      </c>
      <c r="O32" s="107">
        <v>0.6</v>
      </c>
      <c r="P32" s="107">
        <v>1</v>
      </c>
      <c r="Q32" s="3" t="s">
        <v>55</v>
      </c>
      <c r="R32" s="3" t="s">
        <v>47</v>
      </c>
      <c r="S32" s="108" t="str">
        <f>'PLAN DE ACCIÓN 2026'!E32</f>
        <v>Atender las solicitudes de activación del Equipo Especializado de Investigación de Incendios</v>
      </c>
      <c r="T32" s="3" t="str">
        <f>'PLAN DE ACCIÓN 2026'!M32</f>
        <v>(1) Informe de gestión del equipo de investigación e incendios.</v>
      </c>
      <c r="U32" s="109">
        <f>'PLAN DE ACCIÓN 2026'!L32</f>
        <v>1</v>
      </c>
      <c r="V32" s="9" t="s">
        <v>55</v>
      </c>
      <c r="W32" s="206" t="s">
        <v>82</v>
      </c>
    </row>
    <row r="33" spans="1:23" ht="114" x14ac:dyDescent="0.25">
      <c r="A33" s="205" t="s">
        <v>37</v>
      </c>
      <c r="B33" s="3" t="s">
        <v>38</v>
      </c>
      <c r="C33" s="3" t="str">
        <f>IFERROR(_xlfn.XLOOKUP(B33,Tabla2[OBJETIVOS  ESTRATÉGICOS],Tabla2[ESTRATEGIA]),"")</f>
        <v>Estrategia 2:  Bogotá protege el ambiente y se compromete  con la acción climática.</v>
      </c>
      <c r="D33" s="3" t="str">
        <f>IFERROR(_xlfn.XLOOKUP(B33,Tabla2[OBJETIVOS  ESTRATÉGICOS],Tabla2[PROGRAMA]),"")</f>
        <v xml:space="preserve">Programa 25: Aumento de la resiliencia al cambio climático y reducción de la vulnerabilidad </v>
      </c>
      <c r="E33" s="3" t="str">
        <f>IFERROR(_xlfn.XLOOKUP(B33,Tabla2[OBJETIVOS  ESTRATÉGICOS],Tabla2[METAS PDD]),"")</f>
        <v>Implementar un programa para mejorar la respuesta en la atención a emergencias del Cuerpo Oficial de Bomberos de Bogotá, apalancada en redes de conocimiento, prevención del riesgo y cobertura en la ciudad y su entorno.</v>
      </c>
      <c r="F33" s="3" t="s">
        <v>39</v>
      </c>
      <c r="G33" s="3" t="str">
        <f>IFERROR(_xlfn.XLOOKUP(F33,'LISTAS DESPLEGABLES'!$H$3:$H$5,'LISTAS DESPLEGABLES'!$I$3:$I$5),"")</f>
        <v>8173: Modernización de las capacidades del Cuerpo Oficial de Bomberos Bogotá D.C.</v>
      </c>
      <c r="H33" s="3" t="s">
        <v>80</v>
      </c>
      <c r="I33" s="13" t="s">
        <v>83</v>
      </c>
      <c r="J33" s="3" t="s">
        <v>51</v>
      </c>
      <c r="K33" s="13" t="s">
        <v>52</v>
      </c>
      <c r="L33" s="3" t="s">
        <v>53</v>
      </c>
      <c r="M33" s="3" t="s">
        <v>54</v>
      </c>
      <c r="N33" s="107">
        <v>0.3</v>
      </c>
      <c r="O33" s="107">
        <v>0.6</v>
      </c>
      <c r="P33" s="107">
        <v>1</v>
      </c>
      <c r="Q33" s="3" t="s">
        <v>55</v>
      </c>
      <c r="R33" s="3" t="s">
        <v>47</v>
      </c>
      <c r="S33" s="108" t="str">
        <f>'PLAN DE ACCIÓN 2026'!E33</f>
        <v>Realizar la socialización de los escenarios de riesgo por jurisdicción</v>
      </c>
      <c r="T33" s="3" t="str">
        <f>'PLAN DE ACCIÓN 2026'!M33</f>
        <v xml:space="preserve">Informes de Socializaciones realizadas
</v>
      </c>
      <c r="U33" s="109">
        <f>'PLAN DE ACCIÓN 2026'!L33</f>
        <v>1</v>
      </c>
      <c r="V33" s="9" t="s">
        <v>55</v>
      </c>
      <c r="W33" s="206" t="s">
        <v>82</v>
      </c>
    </row>
    <row r="34" spans="1:23" ht="114" x14ac:dyDescent="0.25">
      <c r="A34" s="205" t="s">
        <v>37</v>
      </c>
      <c r="B34" s="3" t="s">
        <v>38</v>
      </c>
      <c r="C34" s="3" t="str">
        <f>IFERROR(_xlfn.XLOOKUP(B34,Tabla2[OBJETIVOS  ESTRATÉGICOS],Tabla2[ESTRATEGIA]),"")</f>
        <v>Estrategia 2:  Bogotá protege el ambiente y se compromete  con la acción climática.</v>
      </c>
      <c r="D34" s="3" t="str">
        <f>IFERROR(_xlfn.XLOOKUP(B34,Tabla2[OBJETIVOS  ESTRATÉGICOS],Tabla2[PROGRAMA]),"")</f>
        <v xml:space="preserve">Programa 25: Aumento de la resiliencia al cambio climático y reducción de la vulnerabilidad </v>
      </c>
      <c r="E34" s="3" t="str">
        <f>IFERROR(_xlfn.XLOOKUP(B34,Tabla2[OBJETIVOS  ESTRATÉGICOS],Tabla2[METAS PDD]),"")</f>
        <v>Implementar un programa para mejorar la respuesta en la atención a emergencias del Cuerpo Oficial de Bomberos de Bogotá, apalancada en redes de conocimiento, prevención del riesgo y cobertura en la ciudad y su entorno.</v>
      </c>
      <c r="F34" s="3" t="s">
        <v>39</v>
      </c>
      <c r="G34" s="3" t="str">
        <f>IFERROR(_xlfn.XLOOKUP(F34,'LISTAS DESPLEGABLES'!$H$3:$H$5,'LISTAS DESPLEGABLES'!$I$3:$I$5),"")</f>
        <v>8173: Modernización de las capacidades del Cuerpo Oficial de Bomberos Bogotá D.C.</v>
      </c>
      <c r="H34" s="3" t="s">
        <v>84</v>
      </c>
      <c r="I34" s="13" t="s">
        <v>85</v>
      </c>
      <c r="J34" s="3" t="s">
        <v>51</v>
      </c>
      <c r="K34" s="13" t="s">
        <v>52</v>
      </c>
      <c r="L34" s="3" t="s">
        <v>58</v>
      </c>
      <c r="M34" s="3" t="s">
        <v>59</v>
      </c>
      <c r="N34" s="107">
        <v>0.3</v>
      </c>
      <c r="O34" s="107">
        <v>0.6</v>
      </c>
      <c r="P34" s="107">
        <v>1</v>
      </c>
      <c r="Q34" s="3" t="s">
        <v>48</v>
      </c>
      <c r="R34" s="3" t="s">
        <v>47</v>
      </c>
      <c r="S34" s="108" t="str">
        <f>'PLAN DE ACCIÓN 2026'!E34</f>
        <v xml:space="preserve">Adelantar el modelo de propagación de incendios forestales de los cerros orientales </v>
      </c>
      <c r="T34" s="3" t="str">
        <f>'PLAN DE ACCIÓN 2026'!M34</f>
        <v xml:space="preserve"> Documentos de análisis con generación de estrategias de prevención y atención de emergencias</v>
      </c>
      <c r="U34" s="109">
        <f>'PLAN DE ACCIÓN 2026'!L34</f>
        <v>1</v>
      </c>
      <c r="V34" s="9" t="s">
        <v>55</v>
      </c>
      <c r="W34" s="206" t="s">
        <v>82</v>
      </c>
    </row>
    <row r="35" spans="1:23" ht="171" x14ac:dyDescent="0.25">
      <c r="A35" s="205" t="s">
        <v>37</v>
      </c>
      <c r="B35" s="3" t="s">
        <v>38</v>
      </c>
      <c r="C35" s="3" t="str">
        <f>IFERROR(_xlfn.XLOOKUP(B35,Tabla2[OBJETIVOS  ESTRATÉGICOS],Tabla2[ESTRATEGIA]),"")</f>
        <v>Estrategia 2:  Bogotá protege el ambiente y se compromete  con la acción climática.</v>
      </c>
      <c r="D35" s="3" t="str">
        <f>IFERROR(_xlfn.XLOOKUP(B35,Tabla2[OBJETIVOS  ESTRATÉGICOS],Tabla2[PROGRAMA]),"")</f>
        <v xml:space="preserve">Programa 25: Aumento de la resiliencia al cambio climático y reducción de la vulnerabilidad </v>
      </c>
      <c r="E35" s="3" t="str">
        <f>IFERROR(_xlfn.XLOOKUP(B35,Tabla2[OBJETIVOS  ESTRATÉGICOS],Tabla2[METAS PDD]),"")</f>
        <v>Implementar un programa para mejorar la respuesta en la atención a emergencias del Cuerpo Oficial de Bomberos de Bogotá, apalancada en redes de conocimiento, prevención del riesgo y cobertura en la ciudad y su entorno.</v>
      </c>
      <c r="F35" s="3" t="s">
        <v>39</v>
      </c>
      <c r="G35" s="3" t="str">
        <f>IFERROR(_xlfn.XLOOKUP(F35,'LISTAS DESPLEGABLES'!$H$3:$H$5,'LISTAS DESPLEGABLES'!$I$3:$I$5),"")</f>
        <v>8173: Modernización de las capacidades del Cuerpo Oficial de Bomberos Bogotá D.C.</v>
      </c>
      <c r="H35" s="3" t="s">
        <v>80</v>
      </c>
      <c r="I35" s="13" t="s">
        <v>61</v>
      </c>
      <c r="J35" s="3" t="s">
        <v>68</v>
      </c>
      <c r="K35" s="13" t="s">
        <v>69</v>
      </c>
      <c r="L35" s="3" t="s">
        <v>70</v>
      </c>
      <c r="M35" s="3" t="s">
        <v>71</v>
      </c>
      <c r="N35" s="107">
        <v>0.3</v>
      </c>
      <c r="O35" s="107">
        <v>0.6</v>
      </c>
      <c r="P35" s="107">
        <v>1</v>
      </c>
      <c r="Q35" s="3" t="s">
        <v>55</v>
      </c>
      <c r="R35" s="3" t="s">
        <v>47</v>
      </c>
      <c r="S35" s="108" t="str">
        <f>'PLAN DE ACCIÓN 2026'!E35</f>
        <v>Adelantar escenarios de riesgos misionales</v>
      </c>
      <c r="T35" s="3" t="str">
        <f>'PLAN DE ACCIÓN 2026'!M35</f>
        <v>1. Actualización del escenario de riesgo de incendio estructural (Documento)
2. Construcción del escenario de materiales peligrosos (Documento)
3. Publicación del escenario de incendios forestales (Documento)</v>
      </c>
      <c r="U35" s="109">
        <f>'PLAN DE ACCIÓN 2026'!L35</f>
        <v>1</v>
      </c>
      <c r="V35" s="9" t="s">
        <v>55</v>
      </c>
      <c r="W35" s="206" t="s">
        <v>82</v>
      </c>
    </row>
    <row r="36" spans="1:23" ht="114" x14ac:dyDescent="0.25">
      <c r="A36" s="205" t="s">
        <v>37</v>
      </c>
      <c r="B36" s="3" t="s">
        <v>38</v>
      </c>
      <c r="C36" s="3" t="str">
        <f>IFERROR(_xlfn.XLOOKUP(B36,Tabla2[OBJETIVOS  ESTRATÉGICOS],Tabla2[ESTRATEGIA]),"")</f>
        <v>Estrategia 2:  Bogotá protege el ambiente y se compromete  con la acción climática.</v>
      </c>
      <c r="D36" s="3" t="str">
        <f>IFERROR(_xlfn.XLOOKUP(B36,Tabla2[OBJETIVOS  ESTRATÉGICOS],Tabla2[PROGRAMA]),"")</f>
        <v xml:space="preserve">Programa 25: Aumento de la resiliencia al cambio climático y reducción de la vulnerabilidad </v>
      </c>
      <c r="E36" s="3" t="str">
        <f>IFERROR(_xlfn.XLOOKUP(B36,Tabla2[OBJETIVOS  ESTRATÉGICOS],Tabla2[METAS PDD]),"")</f>
        <v>Implementar un programa para mejorar la respuesta en la atención a emergencias del Cuerpo Oficial de Bomberos de Bogotá, apalancada en redes de conocimiento, prevención del riesgo y cobertura en la ciudad y su entorno.</v>
      </c>
      <c r="F36" s="3" t="s">
        <v>39</v>
      </c>
      <c r="G36" s="3" t="str">
        <f>IFERROR(_xlfn.XLOOKUP(F36,'LISTAS DESPLEGABLES'!$H$3:$H$5,'LISTAS DESPLEGABLES'!$I$3:$I$5),"")</f>
        <v>8173: Modernización de las capacidades del Cuerpo Oficial de Bomberos Bogotá D.C.</v>
      </c>
      <c r="H36" s="3" t="s">
        <v>84</v>
      </c>
      <c r="I36" s="13" t="s">
        <v>86</v>
      </c>
      <c r="J36" s="3" t="s">
        <v>51</v>
      </c>
      <c r="K36" s="13" t="s">
        <v>52</v>
      </c>
      <c r="L36" s="3" t="s">
        <v>53</v>
      </c>
      <c r="M36" s="3" t="s">
        <v>54</v>
      </c>
      <c r="N36" s="107">
        <v>0.3</v>
      </c>
      <c r="O36" s="107">
        <v>0.6</v>
      </c>
      <c r="P36" s="107">
        <v>1</v>
      </c>
      <c r="Q36" s="3" t="s">
        <v>55</v>
      </c>
      <c r="R36" s="3" t="s">
        <v>47</v>
      </c>
      <c r="S36" s="108" t="str">
        <f>'PLAN DE ACCIÓN 2026'!E36</f>
        <v>Realizar  inspecciones técnicas en seguridad humana y protección contra incendios</v>
      </c>
      <c r="T36" s="3" t="str">
        <f>'PLAN DE ACCIÓN 2026'!M36</f>
        <v>Matriz consolidada por trimestre de las inspecciones realizadas</v>
      </c>
      <c r="U36" s="109">
        <f>'PLAN DE ACCIÓN 2026'!L36</f>
        <v>1</v>
      </c>
      <c r="V36" s="9" t="s">
        <v>55</v>
      </c>
      <c r="W36" s="206" t="s">
        <v>87</v>
      </c>
    </row>
    <row r="37" spans="1:23" ht="114" x14ac:dyDescent="0.25">
      <c r="A37" s="205" t="s">
        <v>37</v>
      </c>
      <c r="B37" s="3" t="s">
        <v>38</v>
      </c>
      <c r="C37" s="3" t="str">
        <f>IFERROR(_xlfn.XLOOKUP(B37,Tabla2[OBJETIVOS  ESTRATÉGICOS],Tabla2[ESTRATEGIA]),"")</f>
        <v>Estrategia 2:  Bogotá protege el ambiente y se compromete  con la acción climática.</v>
      </c>
      <c r="D37" s="3" t="str">
        <f>IFERROR(_xlfn.XLOOKUP(B37,Tabla2[OBJETIVOS  ESTRATÉGICOS],Tabla2[PROGRAMA]),"")</f>
        <v xml:space="preserve">Programa 25: Aumento de la resiliencia al cambio climático y reducción de la vulnerabilidad </v>
      </c>
      <c r="E37" s="3" t="str">
        <f>IFERROR(_xlfn.XLOOKUP(B37,Tabla2[OBJETIVOS  ESTRATÉGICOS],Tabla2[METAS PDD]),"")</f>
        <v>Implementar un programa para mejorar la respuesta en la atención a emergencias del Cuerpo Oficial de Bomberos de Bogotá, apalancada en redes de conocimiento, prevención del riesgo y cobertura en la ciudad y su entorno.</v>
      </c>
      <c r="F37" s="3" t="s">
        <v>39</v>
      </c>
      <c r="G37" s="3" t="str">
        <f>IFERROR(_xlfn.XLOOKUP(F37,'LISTAS DESPLEGABLES'!$H$3:$H$5,'LISTAS DESPLEGABLES'!$I$3:$I$5),"")</f>
        <v>8173: Modernización de las capacidades del Cuerpo Oficial de Bomberos Bogotá D.C.</v>
      </c>
      <c r="H37" s="3" t="s">
        <v>84</v>
      </c>
      <c r="I37" s="13" t="s">
        <v>88</v>
      </c>
      <c r="J37" s="3" t="s">
        <v>51</v>
      </c>
      <c r="K37" s="13" t="s">
        <v>52</v>
      </c>
      <c r="L37" s="3" t="s">
        <v>58</v>
      </c>
      <c r="M37" s="3" t="s">
        <v>59</v>
      </c>
      <c r="N37" s="107">
        <v>0.3</v>
      </c>
      <c r="O37" s="107">
        <v>0.6</v>
      </c>
      <c r="P37" s="107">
        <v>1</v>
      </c>
      <c r="Q37" s="3" t="s">
        <v>48</v>
      </c>
      <c r="R37" s="3" t="s">
        <v>89</v>
      </c>
      <c r="S37" s="108" t="str">
        <f>'PLAN DE ACCIÓN 2026'!E37</f>
        <v>Implementar las actividades de programas y campañas de prevención de incendios</v>
      </c>
      <c r="T37" s="3" t="str">
        <f>'PLAN DE ACCIÓN 2026'!M37</f>
        <v xml:space="preserve">Actividades Implementadas y realizadas. </v>
      </c>
      <c r="U37" s="109">
        <f>'PLAN DE ACCIÓN 2026'!L37</f>
        <v>1</v>
      </c>
      <c r="V37" s="9" t="s">
        <v>55</v>
      </c>
      <c r="W37" s="206" t="s">
        <v>87</v>
      </c>
    </row>
    <row r="38" spans="1:23" ht="128.25" x14ac:dyDescent="0.25">
      <c r="A38" s="205" t="s">
        <v>90</v>
      </c>
      <c r="B38" s="3" t="s">
        <v>50</v>
      </c>
      <c r="C38" s="3" t="str">
        <f>IFERROR(_xlfn.XLOOKUP(B38,Tabla2[OBJETIVOS  ESTRATÉGICOS],Tabla2[ESTRATEGIA]),"")</f>
        <v>Estrategia 1: Bogotá se fortalece con un gobierno abierto, cercano, eficiente, transparente e íntegro.</v>
      </c>
      <c r="D38" s="3" t="str">
        <f>IFERROR(_xlfn.XLOOKUP(B38,Tabla2[OBJETIVOS  ESTRATÉGICOS],Tabla2[PROGRAMA]),"")</f>
        <v>Programa 33: Fortalecimiento institucional para un gobierno confiable.</v>
      </c>
      <c r="E38" s="3" t="str">
        <f>IFERROR(_xlfn.XLOOKUP(B38,Tabla2[OBJETIVOS  ESTRATÉGICOS],Tabla2[METAS PDD]),"")</f>
        <v>Desarrollar un plan para el fortalecimiento de las capacidades institucionales de la UAECOB.</v>
      </c>
      <c r="F38" s="3" t="s">
        <v>91</v>
      </c>
      <c r="G38" s="3" t="str">
        <f>IFERROR(_xlfn.XLOOKUP(F38,'LISTAS DESPLEGABLES'!$H$3:$H$5,'LISTAS DESPLEGABLES'!$I$3:$I$5),"")</f>
        <v xml:space="preserve">8126: Fortalecimiento institucional de la UAECOB para un gobierno confiable Bogotá D.C </v>
      </c>
      <c r="H38" s="3" t="s">
        <v>92</v>
      </c>
      <c r="I38" s="13" t="s">
        <v>93</v>
      </c>
      <c r="J38" s="3" t="s">
        <v>51</v>
      </c>
      <c r="K38" s="13" t="s">
        <v>52</v>
      </c>
      <c r="L38" s="3" t="s">
        <v>53</v>
      </c>
      <c r="M38" s="3" t="s">
        <v>54</v>
      </c>
      <c r="N38" s="107">
        <v>0.3</v>
      </c>
      <c r="O38" s="107">
        <v>0.6</v>
      </c>
      <c r="P38" s="107">
        <v>1</v>
      </c>
      <c r="Q38" s="3" t="s">
        <v>55</v>
      </c>
      <c r="R38" s="3" t="s">
        <v>94</v>
      </c>
      <c r="S38" s="108" t="str">
        <f>'PLAN DE ACCIÓN 2026'!E38</f>
        <v xml:space="preserve">Elaborar informes de medición de la percepción de la ciudadanía, en el marco de la Política Pública Distrital de Seguridad, Convivencia, Justicia y Construcción de Paz y Reconciliación 2023-2038. </v>
      </c>
      <c r="T38" s="3" t="str">
        <f>'PLAN DE ACCIÓN 2026'!M38</f>
        <v>Informes de medición publicados.</v>
      </c>
      <c r="U38" s="109">
        <f>'PLAN DE ACCIÓN 2026'!L38</f>
        <v>1</v>
      </c>
      <c r="V38" s="9" t="s">
        <v>95</v>
      </c>
      <c r="W38" s="206" t="s">
        <v>96</v>
      </c>
    </row>
    <row r="39" spans="1:23" ht="171" x14ac:dyDescent="0.25">
      <c r="A39" s="205" t="s">
        <v>37</v>
      </c>
      <c r="B39" s="3" t="s">
        <v>38</v>
      </c>
      <c r="C39" s="3" t="str">
        <f>IFERROR(_xlfn.XLOOKUP(B39,Tabla2[OBJETIVOS  ESTRATÉGICOS],Tabla2[ESTRATEGIA]),"")</f>
        <v>Estrategia 2:  Bogotá protege el ambiente y se compromete  con la acción climática.</v>
      </c>
      <c r="D39" s="3" t="str">
        <f>IFERROR(_xlfn.XLOOKUP(B39,Tabla2[OBJETIVOS  ESTRATÉGICOS],Tabla2[PROGRAMA]),"")</f>
        <v xml:space="preserve">Programa 25: Aumento de la resiliencia al cambio climático y reducción de la vulnerabilidad </v>
      </c>
      <c r="E39" s="3" t="str">
        <f>IFERROR(_xlfn.XLOOKUP(B39,Tabla2[OBJETIVOS  ESTRATÉGICOS],Tabla2[METAS PDD]),"")</f>
        <v>Implementar un programa para mejorar la respuesta en la atención a emergencias del Cuerpo Oficial de Bomberos de Bogotá, apalancada en redes de conocimiento, prevención del riesgo y cobertura en la ciudad y su entorno.</v>
      </c>
      <c r="F39" s="3" t="s">
        <v>39</v>
      </c>
      <c r="G39" s="3" t="str">
        <f>IFERROR(_xlfn.XLOOKUP(F39,'LISTAS DESPLEGABLES'!$H$3:$H$5,'LISTAS DESPLEGABLES'!$I$3:$I$5),"")</f>
        <v>8173: Modernización de las capacidades del Cuerpo Oficial de Bomberos Bogotá D.C.</v>
      </c>
      <c r="H39" s="3" t="s">
        <v>97</v>
      </c>
      <c r="I39" s="13" t="s">
        <v>41</v>
      </c>
      <c r="J39" s="3" t="s">
        <v>68</v>
      </c>
      <c r="K39" s="13" t="s">
        <v>69</v>
      </c>
      <c r="L39" s="3" t="s">
        <v>70</v>
      </c>
      <c r="M39" s="3" t="s">
        <v>71</v>
      </c>
      <c r="N39" s="107">
        <v>0.3</v>
      </c>
      <c r="O39" s="107">
        <v>0.6</v>
      </c>
      <c r="P39" s="107">
        <v>1</v>
      </c>
      <c r="Q39" s="3" t="s">
        <v>55</v>
      </c>
      <c r="R39" s="3" t="s">
        <v>62</v>
      </c>
      <c r="S39" s="108" t="str">
        <f>'PLAN DE ACCIÓN 2026'!E39</f>
        <v>Elaborar e implementar un cronograma de trabajo de los avances proyectados para el 2026 respecto a adecuación de estaciones de Bomberos como una de las metas del proyecto de inversión 8173</v>
      </c>
      <c r="T39" s="3" t="str">
        <f>'PLAN DE ACCIÓN 2026'!M39</f>
        <v>Cumplimiento de la implementación del cronograma</v>
      </c>
      <c r="U39" s="109">
        <f>'PLAN DE ACCIÓN 2026'!L39</f>
        <v>1</v>
      </c>
      <c r="V39" s="9" t="s">
        <v>95</v>
      </c>
      <c r="W39" s="206" t="s">
        <v>98</v>
      </c>
    </row>
    <row r="40" spans="1:23" ht="114" x14ac:dyDescent="0.25">
      <c r="A40" s="205" t="s">
        <v>37</v>
      </c>
      <c r="B40" s="3" t="s">
        <v>38</v>
      </c>
      <c r="C40" s="3" t="str">
        <f>IFERROR(_xlfn.XLOOKUP(B40,Tabla2[OBJETIVOS  ESTRATÉGICOS],Tabla2[ESTRATEGIA]),"")</f>
        <v>Estrategia 2:  Bogotá protege el ambiente y se compromete  con la acción climática.</v>
      </c>
      <c r="D40" s="3" t="str">
        <f>IFERROR(_xlfn.XLOOKUP(B40,Tabla2[OBJETIVOS  ESTRATÉGICOS],Tabla2[PROGRAMA]),"")</f>
        <v xml:space="preserve">Programa 25: Aumento de la resiliencia al cambio climático y reducción de la vulnerabilidad </v>
      </c>
      <c r="E40" s="3" t="str">
        <f>IFERROR(_xlfn.XLOOKUP(B40,Tabla2[OBJETIVOS  ESTRATÉGICOS],Tabla2[METAS PDD]),"")</f>
        <v>Implementar un programa para mejorar la respuesta en la atención a emergencias del Cuerpo Oficial de Bomberos de Bogotá, apalancada en redes de conocimiento, prevención del riesgo y cobertura en la ciudad y su entorno.</v>
      </c>
      <c r="F40" s="3" t="s">
        <v>39</v>
      </c>
      <c r="G40" s="3" t="str">
        <f>IFERROR(_xlfn.XLOOKUP(F40,'LISTAS DESPLEGABLES'!$H$3:$H$5,'LISTAS DESPLEGABLES'!$I$3:$I$5),"")</f>
        <v>8173: Modernización de las capacidades del Cuerpo Oficial de Bomberos Bogotá D.C.</v>
      </c>
      <c r="H40" s="3" t="s">
        <v>99</v>
      </c>
      <c r="I40" s="13" t="s">
        <v>41</v>
      </c>
      <c r="J40" s="3" t="s">
        <v>51</v>
      </c>
      <c r="K40" s="13" t="s">
        <v>52</v>
      </c>
      <c r="L40" s="3" t="s">
        <v>53</v>
      </c>
      <c r="M40" s="3" t="s">
        <v>54</v>
      </c>
      <c r="N40" s="107">
        <v>0.3</v>
      </c>
      <c r="O40" s="107">
        <v>0.6</v>
      </c>
      <c r="P40" s="107">
        <v>1</v>
      </c>
      <c r="Q40" s="3" t="s">
        <v>55</v>
      </c>
      <c r="R40" s="3" t="s">
        <v>62</v>
      </c>
      <c r="S40" s="108" t="str">
        <f>'PLAN DE ACCIÓN 2026'!E40</f>
        <v>Elaborar e implementar un cronograma de trabajo para los avances proyectados en el 2026, respecto a la realización de documentos de lineamientos técnicos para la construcción de estaciones de bomberos como una de las metas  Proyecto de Inversión 8173</v>
      </c>
      <c r="T40" s="3" t="str">
        <f>'PLAN DE ACCIÓN 2026'!M40</f>
        <v xml:space="preserve">Documentos técnicos </v>
      </c>
      <c r="U40" s="109">
        <f>'PLAN DE ACCIÓN 2026'!L40</f>
        <v>1</v>
      </c>
      <c r="V40" s="9" t="s">
        <v>95</v>
      </c>
      <c r="W40" s="206" t="s">
        <v>98</v>
      </c>
    </row>
    <row r="41" spans="1:23" ht="99.75" x14ac:dyDescent="0.25">
      <c r="A41" s="205" t="s">
        <v>90</v>
      </c>
      <c r="B41" s="3" t="s">
        <v>50</v>
      </c>
      <c r="C41" s="3" t="str">
        <f>IFERROR(_xlfn.XLOOKUP(B41,Tabla2[OBJETIVOS  ESTRATÉGICOS],Tabla2[ESTRATEGIA]),"")</f>
        <v>Estrategia 1: Bogotá se fortalece con un gobierno abierto, cercano, eficiente, transparente e íntegro.</v>
      </c>
      <c r="D41" s="3" t="str">
        <f>IFERROR(_xlfn.XLOOKUP(B41,Tabla2[OBJETIVOS  ESTRATÉGICOS],Tabla2[PROGRAMA]),"")</f>
        <v>Programa 33: Fortalecimiento institucional para un gobierno confiable.</v>
      </c>
      <c r="E41" s="3" t="str">
        <f>IFERROR(_xlfn.XLOOKUP(B41,Tabla2[OBJETIVOS  ESTRATÉGICOS],Tabla2[METAS PDD]),"")</f>
        <v>Desarrollar un plan para el fortalecimiento de las capacidades institucionales de la UAECOB.</v>
      </c>
      <c r="F41" s="3" t="s">
        <v>91</v>
      </c>
      <c r="G41" s="3" t="str">
        <f>IFERROR(_xlfn.XLOOKUP(F41,'LISTAS DESPLEGABLES'!$H$3:$H$5,'LISTAS DESPLEGABLES'!$I$3:$I$5),"")</f>
        <v xml:space="preserve">8126: Fortalecimiento institucional de la UAECOB para un gobierno confiable Bogotá D.C </v>
      </c>
      <c r="H41" s="3" t="s">
        <v>100</v>
      </c>
      <c r="I41" s="13" t="s">
        <v>41</v>
      </c>
      <c r="J41" s="3" t="s">
        <v>51</v>
      </c>
      <c r="K41" s="13" t="s">
        <v>52</v>
      </c>
      <c r="L41" s="3" t="s">
        <v>58</v>
      </c>
      <c r="M41" s="3" t="s">
        <v>59</v>
      </c>
      <c r="N41" s="107">
        <v>0.3</v>
      </c>
      <c r="O41" s="107">
        <v>0.6</v>
      </c>
      <c r="P41" s="107">
        <v>1</v>
      </c>
      <c r="Q41" s="3" t="s">
        <v>48</v>
      </c>
      <c r="R41" s="3" t="s">
        <v>62</v>
      </c>
      <c r="S41" s="108" t="str">
        <f>'PLAN DE ACCIÓN 2026'!E41</f>
        <v xml:space="preserve">Elaborar e implementar un cronograma de trabajo de los avances proyectados para el 2026, donde se de cumplimiento a la meta de mantenimiento de las sedes correspondiente al proyecto 8126 y se tenga en cuenta el alcance estipulado en la ficha EBI. </v>
      </c>
      <c r="T41" s="3" t="str">
        <f>'PLAN DE ACCIÓN 2026'!M41</f>
        <v>Cumplimiento del cronograma</v>
      </c>
      <c r="U41" s="109">
        <f>'PLAN DE ACCIÓN 2026'!L41</f>
        <v>1</v>
      </c>
      <c r="V41" s="9" t="s">
        <v>95</v>
      </c>
      <c r="W41" s="206" t="s">
        <v>98</v>
      </c>
    </row>
    <row r="42" spans="1:23" ht="99.75" x14ac:dyDescent="0.25">
      <c r="A42" s="205" t="s">
        <v>90</v>
      </c>
      <c r="B42" s="3" t="s">
        <v>50</v>
      </c>
      <c r="C42" s="3" t="str">
        <f>IFERROR(_xlfn.XLOOKUP(B42,Tabla2[OBJETIVOS  ESTRATÉGICOS],Tabla2[ESTRATEGIA]),"")</f>
        <v>Estrategia 1: Bogotá se fortalece con un gobierno abierto, cercano, eficiente, transparente e íntegro.</v>
      </c>
      <c r="D42" s="3" t="str">
        <f>IFERROR(_xlfn.XLOOKUP(B42,Tabla2[OBJETIVOS  ESTRATÉGICOS],Tabla2[PROGRAMA]),"")</f>
        <v>Programa 33: Fortalecimiento institucional para un gobierno confiable.</v>
      </c>
      <c r="E42" s="3" t="str">
        <f>IFERROR(_xlfn.XLOOKUP(B42,Tabla2[OBJETIVOS  ESTRATÉGICOS],Tabla2[METAS PDD]),"")</f>
        <v>Desarrollar un plan para el fortalecimiento de las capacidades institucionales de la UAECOB.</v>
      </c>
      <c r="F42" s="3" t="s">
        <v>91</v>
      </c>
      <c r="G42" s="3" t="str">
        <f>IFERROR(_xlfn.XLOOKUP(F42,'LISTAS DESPLEGABLES'!$H$3:$H$5,'LISTAS DESPLEGABLES'!$I$3:$I$5),"")</f>
        <v xml:space="preserve">8126: Fortalecimiento institucional de la UAECOB para un gobierno confiable Bogotá D.C </v>
      </c>
      <c r="H42" s="3" t="s">
        <v>92</v>
      </c>
      <c r="I42" s="13" t="s">
        <v>41</v>
      </c>
      <c r="J42" s="3" t="s">
        <v>51</v>
      </c>
      <c r="K42" s="13" t="s">
        <v>52</v>
      </c>
      <c r="L42" s="3" t="s">
        <v>58</v>
      </c>
      <c r="M42" s="3" t="s">
        <v>59</v>
      </c>
      <c r="N42" s="107">
        <v>0.3</v>
      </c>
      <c r="O42" s="107">
        <v>0.6</v>
      </c>
      <c r="P42" s="107">
        <v>1</v>
      </c>
      <c r="Q42" s="3" t="s">
        <v>48</v>
      </c>
      <c r="R42" s="3" t="s">
        <v>101</v>
      </c>
      <c r="S42" s="108" t="str">
        <f>'PLAN DE ACCIÓN 2026'!E42</f>
        <v>Implementar el Plan Institucional de Archivos (PINAR) en concordancia con los lineamientos y requisitos establecidos por el Modelo Integrado de Planeación y Gestión (MIPG)</v>
      </c>
      <c r="T42" s="3" t="str">
        <f>'PLAN DE ACCIÓN 2026'!M42</f>
        <v>Dar cumplimiento a las actividades programadas en el PINAR</v>
      </c>
      <c r="U42" s="109">
        <f>'PLAN DE ACCIÓN 2026'!L42</f>
        <v>1</v>
      </c>
      <c r="V42" s="9" t="s">
        <v>95</v>
      </c>
      <c r="W42" s="206" t="s">
        <v>98</v>
      </c>
    </row>
    <row r="43" spans="1:23" ht="99.75" x14ac:dyDescent="0.25">
      <c r="A43" s="205" t="s">
        <v>90</v>
      </c>
      <c r="B43" s="3" t="s">
        <v>50</v>
      </c>
      <c r="C43" s="3" t="str">
        <f>IFERROR(_xlfn.XLOOKUP(B43,Tabla2[OBJETIVOS  ESTRATÉGICOS],Tabla2[ESTRATEGIA]),"")</f>
        <v>Estrategia 1: Bogotá se fortalece con un gobierno abierto, cercano, eficiente, transparente e íntegro.</v>
      </c>
      <c r="D43" s="3" t="str">
        <f>IFERROR(_xlfn.XLOOKUP(B43,Tabla2[OBJETIVOS  ESTRATÉGICOS],Tabla2[PROGRAMA]),"")</f>
        <v>Programa 33: Fortalecimiento institucional para un gobierno confiable.</v>
      </c>
      <c r="E43" s="3" t="str">
        <f>IFERROR(_xlfn.XLOOKUP(B43,Tabla2[OBJETIVOS  ESTRATÉGICOS],Tabla2[METAS PDD]),"")</f>
        <v>Desarrollar un plan para el fortalecimiento de las capacidades institucionales de la UAECOB.</v>
      </c>
      <c r="F43" s="3" t="s">
        <v>91</v>
      </c>
      <c r="G43" s="3" t="str">
        <f>IFERROR(_xlfn.XLOOKUP(F43,'LISTAS DESPLEGABLES'!$H$3:$H$5,'LISTAS DESPLEGABLES'!$I$3:$I$5),"")</f>
        <v xml:space="preserve">8126: Fortalecimiento institucional de la UAECOB para un gobierno confiable Bogotá D.C </v>
      </c>
      <c r="H43" s="3" t="s">
        <v>92</v>
      </c>
      <c r="I43" s="13" t="s">
        <v>41</v>
      </c>
      <c r="J43" s="3" t="s">
        <v>51</v>
      </c>
      <c r="K43" s="13" t="s">
        <v>52</v>
      </c>
      <c r="L43" s="3" t="s">
        <v>53</v>
      </c>
      <c r="M43" s="3" t="s">
        <v>54</v>
      </c>
      <c r="N43" s="107">
        <v>0.3</v>
      </c>
      <c r="O43" s="107">
        <v>0.6</v>
      </c>
      <c r="P43" s="107">
        <v>1</v>
      </c>
      <c r="Q43" s="3" t="s">
        <v>55</v>
      </c>
      <c r="R43" s="3" t="s">
        <v>62</v>
      </c>
      <c r="S43" s="108" t="str">
        <f>'PLAN DE ACCIÓN 2026'!E43</f>
        <v>Implementar el Plan Institucional de Gestión Ambiental   ajustados a los requisitos del MIPG</v>
      </c>
      <c r="T43" s="3" t="str">
        <f>'PLAN DE ACCIÓN 2026'!M43</f>
        <v>Cumplimiento al PIGA</v>
      </c>
      <c r="U43" s="109">
        <f>'PLAN DE ACCIÓN 2026'!L43</f>
        <v>1</v>
      </c>
      <c r="V43" s="9" t="s">
        <v>95</v>
      </c>
      <c r="W43" s="206" t="s">
        <v>98</v>
      </c>
    </row>
    <row r="44" spans="1:23" ht="128.25" x14ac:dyDescent="0.25">
      <c r="A44" s="205" t="s">
        <v>90</v>
      </c>
      <c r="B44" s="3" t="s">
        <v>50</v>
      </c>
      <c r="C44" s="3" t="str">
        <f>IFERROR(_xlfn.XLOOKUP(B44,Tabla2[OBJETIVOS  ESTRATÉGICOS],Tabla2[ESTRATEGIA]),"")</f>
        <v>Estrategia 1: Bogotá se fortalece con un gobierno abierto, cercano, eficiente, transparente e íntegro.</v>
      </c>
      <c r="D44" s="3" t="str">
        <f>IFERROR(_xlfn.XLOOKUP(B44,Tabla2[OBJETIVOS  ESTRATÉGICOS],Tabla2[PROGRAMA]),"")</f>
        <v>Programa 33: Fortalecimiento institucional para un gobierno confiable.</v>
      </c>
      <c r="E44" s="3" t="str">
        <f>IFERROR(_xlfn.XLOOKUP(B44,Tabla2[OBJETIVOS  ESTRATÉGICOS],Tabla2[METAS PDD]),"")</f>
        <v>Desarrollar un plan para el fortalecimiento de las capacidades institucionales de la UAECOB.</v>
      </c>
      <c r="F44" s="3" t="s">
        <v>91</v>
      </c>
      <c r="G44" s="3" t="str">
        <f>IFERROR(_xlfn.XLOOKUP(F44,'LISTAS DESPLEGABLES'!$H$3:$H$5,'LISTAS DESPLEGABLES'!$I$3:$I$5),"")</f>
        <v xml:space="preserve">8126: Fortalecimiento institucional de la UAECOB para un gobierno confiable Bogotá D.C </v>
      </c>
      <c r="H44" s="3" t="s">
        <v>102</v>
      </c>
      <c r="I44" s="13" t="s">
        <v>41</v>
      </c>
      <c r="J44" s="3" t="s">
        <v>51</v>
      </c>
      <c r="K44" s="13" t="s">
        <v>52</v>
      </c>
      <c r="L44" s="3" t="s">
        <v>53</v>
      </c>
      <c r="M44" s="3" t="s">
        <v>54</v>
      </c>
      <c r="N44" s="107">
        <v>0.3</v>
      </c>
      <c r="O44" s="107">
        <v>0.6</v>
      </c>
      <c r="P44" s="107">
        <v>1</v>
      </c>
      <c r="Q44" s="3" t="s">
        <v>55</v>
      </c>
      <c r="R44" s="3" t="s">
        <v>103</v>
      </c>
      <c r="S44" s="108" t="str">
        <f>'PLAN DE ACCIÓN 2026'!E44</f>
        <v>Definir e implementar una estrategia divulgativa de prevención de hechos de corrupción, que promueva la transparencia institucional.</v>
      </c>
      <c r="T44" s="3" t="str">
        <f>'PLAN DE ACCIÓN 2026'!M44</f>
        <v xml:space="preserve">Estrategia definida y seguimientos realizados. </v>
      </c>
      <c r="U44" s="109">
        <f>'PLAN DE ACCIÓN 2026'!L44</f>
        <v>1</v>
      </c>
      <c r="V44" s="9" t="s">
        <v>95</v>
      </c>
      <c r="W44" s="206" t="s">
        <v>96</v>
      </c>
    </row>
    <row r="45" spans="1:23" ht="114" x14ac:dyDescent="0.25">
      <c r="A45" s="205" t="s">
        <v>37</v>
      </c>
      <c r="B45" s="3" t="s">
        <v>38</v>
      </c>
      <c r="C45" s="3" t="str">
        <f>IFERROR(_xlfn.XLOOKUP(B45,Tabla2[OBJETIVOS  ESTRATÉGICOS],Tabla2[ESTRATEGIA]),"")</f>
        <v>Estrategia 2:  Bogotá protege el ambiente y se compromete  con la acción climática.</v>
      </c>
      <c r="D45" s="3" t="str">
        <f>IFERROR(_xlfn.XLOOKUP(B45,Tabla2[OBJETIVOS  ESTRATÉGICOS],Tabla2[PROGRAMA]),"")</f>
        <v xml:space="preserve">Programa 25: Aumento de la resiliencia al cambio climático y reducción de la vulnerabilidad </v>
      </c>
      <c r="E45" s="3" t="str">
        <f>IFERROR(_xlfn.XLOOKUP(B45,Tabla2[OBJETIVOS  ESTRATÉGICOS],Tabla2[METAS PDD]),"")</f>
        <v>Implementar un programa para mejorar la respuesta en la atención a emergencias del Cuerpo Oficial de Bomberos de Bogotá, apalancada en redes de conocimiento, prevención del riesgo y cobertura en la ciudad y su entorno.</v>
      </c>
      <c r="F45" s="3" t="s">
        <v>39</v>
      </c>
      <c r="G45" s="3" t="str">
        <f>IFERROR(_xlfn.XLOOKUP(F45,'LISTAS DESPLEGABLES'!$H$3:$H$5,'LISTAS DESPLEGABLES'!$I$3:$I$5),"")</f>
        <v>8173: Modernización de las capacidades del Cuerpo Oficial de Bomberos Bogotá D.C.</v>
      </c>
      <c r="H45" s="3" t="s">
        <v>104</v>
      </c>
      <c r="I45" s="13" t="s">
        <v>41</v>
      </c>
      <c r="J45" s="3" t="s">
        <v>51</v>
      </c>
      <c r="K45" s="13" t="s">
        <v>52</v>
      </c>
      <c r="L45" s="3" t="s">
        <v>63</v>
      </c>
      <c r="M45" s="3" t="s">
        <v>64</v>
      </c>
      <c r="N45" s="107">
        <v>0.3</v>
      </c>
      <c r="O45" s="107">
        <v>0.6</v>
      </c>
      <c r="P45" s="107">
        <v>1</v>
      </c>
      <c r="Q45" s="3" t="s">
        <v>55</v>
      </c>
      <c r="R45" s="3" t="s">
        <v>47</v>
      </c>
      <c r="S45" s="108" t="str">
        <f>'PLAN DE ACCIÓN 2026'!E45</f>
        <v>Realizar los mantenimientos a los vehículos que hacen parte del parque automotor</v>
      </c>
      <c r="T45" s="3" t="str">
        <f>'PLAN DE ACCIÓN 2026'!M45</f>
        <v>Matriz de atenciones de solicitudes de mantenimientos</v>
      </c>
      <c r="U45" s="109">
        <f>'PLAN DE ACCIÓN 2026'!L45</f>
        <v>1</v>
      </c>
      <c r="V45" s="9" t="s">
        <v>105</v>
      </c>
      <c r="W45" s="206" t="s">
        <v>98</v>
      </c>
    </row>
    <row r="46" spans="1:23" ht="114" x14ac:dyDescent="0.25">
      <c r="A46" s="205" t="s">
        <v>37</v>
      </c>
      <c r="B46" s="3" t="s">
        <v>38</v>
      </c>
      <c r="C46" s="3" t="str">
        <f>IFERROR(_xlfn.XLOOKUP(B46,Tabla2[OBJETIVOS  ESTRATÉGICOS],Tabla2[ESTRATEGIA]),"")</f>
        <v>Estrategia 2:  Bogotá protege el ambiente y se compromete  con la acción climática.</v>
      </c>
      <c r="D46" s="3" t="str">
        <f>IFERROR(_xlfn.XLOOKUP(B46,Tabla2[OBJETIVOS  ESTRATÉGICOS],Tabla2[PROGRAMA]),"")</f>
        <v xml:space="preserve">Programa 25: Aumento de la resiliencia al cambio climático y reducción de la vulnerabilidad </v>
      </c>
      <c r="E46" s="3" t="str">
        <f>IFERROR(_xlfn.XLOOKUP(B46,Tabla2[OBJETIVOS  ESTRATÉGICOS],Tabla2[METAS PDD]),"")</f>
        <v>Implementar un programa para mejorar la respuesta en la atención a emergencias del Cuerpo Oficial de Bomberos de Bogotá, apalancada en redes de conocimiento, prevención del riesgo y cobertura en la ciudad y su entorno.</v>
      </c>
      <c r="F46" s="3" t="s">
        <v>39</v>
      </c>
      <c r="G46" s="3" t="str">
        <f>IFERROR(_xlfn.XLOOKUP(F46,'LISTAS DESPLEGABLES'!$H$3:$H$5,'LISTAS DESPLEGABLES'!$I$3:$I$5),"")</f>
        <v>8173: Modernización de las capacidades del Cuerpo Oficial de Bomberos Bogotá D.C.</v>
      </c>
      <c r="H46" s="3" t="s">
        <v>104</v>
      </c>
      <c r="I46" s="13" t="s">
        <v>41</v>
      </c>
      <c r="J46" s="3" t="s">
        <v>51</v>
      </c>
      <c r="K46" s="13" t="s">
        <v>52</v>
      </c>
      <c r="L46" s="3" t="s">
        <v>63</v>
      </c>
      <c r="M46" s="3" t="s">
        <v>64</v>
      </c>
      <c r="N46" s="107">
        <v>0.3</v>
      </c>
      <c r="O46" s="107">
        <v>0.6</v>
      </c>
      <c r="P46" s="107">
        <v>1</v>
      </c>
      <c r="Q46" s="3" t="s">
        <v>55</v>
      </c>
      <c r="R46" s="3" t="s">
        <v>47</v>
      </c>
      <c r="S46" s="108" t="str">
        <f>'PLAN DE ACCIÓN 2026'!E46</f>
        <v>Realizar la atención de las solicitudes de mantenimientos a los equipos menores</v>
      </c>
      <c r="T46" s="3" t="str">
        <f>'PLAN DE ACCIÓN 2026'!M46</f>
        <v>Matriz de atenciones de solicitudes de mantenimientos a los equipos menores</v>
      </c>
      <c r="U46" s="109">
        <f>'PLAN DE ACCIÓN 2026'!L46</f>
        <v>1</v>
      </c>
      <c r="V46" s="9" t="s">
        <v>105</v>
      </c>
      <c r="W46" s="206" t="s">
        <v>98</v>
      </c>
    </row>
    <row r="47" spans="1:23" ht="114" x14ac:dyDescent="0.25">
      <c r="A47" s="205" t="s">
        <v>37</v>
      </c>
      <c r="B47" s="3" t="s">
        <v>38</v>
      </c>
      <c r="C47" s="3" t="str">
        <f>IFERROR(_xlfn.XLOOKUP(B47,Tabla2[OBJETIVOS  ESTRATÉGICOS],Tabla2[ESTRATEGIA]),"")</f>
        <v>Estrategia 2:  Bogotá protege el ambiente y se compromete  con la acción climática.</v>
      </c>
      <c r="D47" s="3" t="str">
        <f>IFERROR(_xlfn.XLOOKUP(B47,Tabla2[OBJETIVOS  ESTRATÉGICOS],Tabla2[PROGRAMA]),"")</f>
        <v xml:space="preserve">Programa 25: Aumento de la resiliencia al cambio climático y reducción de la vulnerabilidad </v>
      </c>
      <c r="E47" s="3" t="str">
        <f>IFERROR(_xlfn.XLOOKUP(B47,Tabla2[OBJETIVOS  ESTRATÉGICOS],Tabla2[METAS PDD]),"")</f>
        <v>Implementar un programa para mejorar la respuesta en la atención a emergencias del Cuerpo Oficial de Bomberos de Bogotá, apalancada en redes de conocimiento, prevención del riesgo y cobertura en la ciudad y su entorno.</v>
      </c>
      <c r="F47" s="3" t="s">
        <v>39</v>
      </c>
      <c r="G47" s="3" t="str">
        <f>IFERROR(_xlfn.XLOOKUP(F47,'LISTAS DESPLEGABLES'!$H$3:$H$5,'LISTAS DESPLEGABLES'!$I$3:$I$5),"")</f>
        <v>8173: Modernización de las capacidades del Cuerpo Oficial de Bomberos Bogotá D.C.</v>
      </c>
      <c r="H47" s="3" t="s">
        <v>104</v>
      </c>
      <c r="I47" s="13" t="s">
        <v>41</v>
      </c>
      <c r="J47" s="3" t="s">
        <v>51</v>
      </c>
      <c r="K47" s="13" t="s">
        <v>52</v>
      </c>
      <c r="L47" s="3" t="s">
        <v>53</v>
      </c>
      <c r="M47" s="3" t="s">
        <v>54</v>
      </c>
      <c r="N47" s="107">
        <v>0.3</v>
      </c>
      <c r="O47" s="107">
        <v>0.6</v>
      </c>
      <c r="P47" s="107">
        <v>1</v>
      </c>
      <c r="Q47" s="3" t="s">
        <v>55</v>
      </c>
      <c r="R47" s="3" t="s">
        <v>47</v>
      </c>
      <c r="S47" s="108" t="str">
        <f>'PLAN DE ACCIÓN 2026'!E47</f>
        <v xml:space="preserve">Realizar la atención de las solicitudes de  alimentación e hidratación. </v>
      </c>
      <c r="T47" s="3" t="str">
        <f>'PLAN DE ACCIÓN 2026'!M47</f>
        <v>Matriz de atenciones de solicitudes de alimentación e hidratación.</v>
      </c>
      <c r="U47" s="109">
        <f>'PLAN DE ACCIÓN 2026'!L47</f>
        <v>1</v>
      </c>
      <c r="V47" s="9" t="s">
        <v>105</v>
      </c>
      <c r="W47" s="206" t="s">
        <v>98</v>
      </c>
    </row>
    <row r="48" spans="1:23" ht="114" x14ac:dyDescent="0.25">
      <c r="A48" s="205" t="s">
        <v>37</v>
      </c>
      <c r="B48" s="3" t="s">
        <v>38</v>
      </c>
      <c r="C48" s="3" t="str">
        <f>IFERROR(_xlfn.XLOOKUP(B48,Tabla2[OBJETIVOS  ESTRATÉGICOS],Tabla2[ESTRATEGIA]),"")</f>
        <v>Estrategia 2:  Bogotá protege el ambiente y se compromete  con la acción climática.</v>
      </c>
      <c r="D48" s="3" t="str">
        <f>IFERROR(_xlfn.XLOOKUP(B48,Tabla2[OBJETIVOS  ESTRATÉGICOS],Tabla2[PROGRAMA]),"")</f>
        <v xml:space="preserve">Programa 25: Aumento de la resiliencia al cambio climático y reducción de la vulnerabilidad </v>
      </c>
      <c r="E48" s="3" t="str">
        <f>IFERROR(_xlfn.XLOOKUP(B48,Tabla2[OBJETIVOS  ESTRATÉGICOS],Tabla2[METAS PDD]),"")</f>
        <v>Implementar un programa para mejorar la respuesta en la atención a emergencias del Cuerpo Oficial de Bomberos de Bogotá, apalancada en redes de conocimiento, prevención del riesgo y cobertura en la ciudad y su entorno.</v>
      </c>
      <c r="F48" s="3" t="s">
        <v>39</v>
      </c>
      <c r="G48" s="3" t="str">
        <f>IFERROR(_xlfn.XLOOKUP(F48,'LISTAS DESPLEGABLES'!$H$3:$H$5,'LISTAS DESPLEGABLES'!$I$3:$I$5),"")</f>
        <v>8173: Modernización de las capacidades del Cuerpo Oficial de Bomberos Bogotá D.C.</v>
      </c>
      <c r="H48" s="3" t="s">
        <v>104</v>
      </c>
      <c r="I48" s="13" t="s">
        <v>41</v>
      </c>
      <c r="J48" s="3" t="s">
        <v>42</v>
      </c>
      <c r="K48" s="13" t="s">
        <v>43</v>
      </c>
      <c r="L48" s="3" t="s">
        <v>106</v>
      </c>
      <c r="M48" s="3" t="s">
        <v>107</v>
      </c>
      <c r="N48" s="107">
        <v>0.3</v>
      </c>
      <c r="O48" s="107">
        <v>0.6</v>
      </c>
      <c r="P48" s="107">
        <v>1</v>
      </c>
      <c r="Q48" s="3" t="s">
        <v>108</v>
      </c>
      <c r="R48" s="3" t="s">
        <v>62</v>
      </c>
      <c r="S48" s="108" t="str">
        <f>'PLAN DE ACCIÓN 2026'!E48</f>
        <v>Realizar seguimiento al Plan Estratégico de Seguridad Vial - PESV  ajustados a los requisitos del MIPG</v>
      </c>
      <c r="T48" s="3" t="str">
        <f>'PLAN DE ACCIÓN 2026'!M48</f>
        <v xml:space="preserve">Informe de seguimiento y control al PESV
</v>
      </c>
      <c r="U48" s="109">
        <f>'PLAN DE ACCIÓN 2026'!L48</f>
        <v>0.99</v>
      </c>
      <c r="V48" s="9" t="s">
        <v>105</v>
      </c>
      <c r="W48" s="206" t="s">
        <v>98</v>
      </c>
    </row>
    <row r="49" spans="1:23" ht="171" x14ac:dyDescent="0.25">
      <c r="A49" s="205" t="s">
        <v>37</v>
      </c>
      <c r="B49" s="3" t="s">
        <v>38</v>
      </c>
      <c r="C49" s="3" t="str">
        <f>IFERROR(_xlfn.XLOOKUP(B49,Tabla2[OBJETIVOS  ESTRATÉGICOS],Tabla2[ESTRATEGIA]),"")</f>
        <v>Estrategia 2:  Bogotá protege el ambiente y se compromete  con la acción climática.</v>
      </c>
      <c r="D49" s="3" t="str">
        <f>IFERROR(_xlfn.XLOOKUP(B49,Tabla2[OBJETIVOS  ESTRATÉGICOS],Tabla2[PROGRAMA]),"")</f>
        <v xml:space="preserve">Programa 25: Aumento de la resiliencia al cambio climático y reducción de la vulnerabilidad </v>
      </c>
      <c r="E49" s="3" t="str">
        <f>IFERROR(_xlfn.XLOOKUP(B49,Tabla2[OBJETIVOS  ESTRATÉGICOS],Tabla2[METAS PDD]),"")</f>
        <v>Implementar un programa para mejorar la respuesta en la atención a emergencias del Cuerpo Oficial de Bomberos de Bogotá, apalancada en redes de conocimiento, prevención del riesgo y cobertura en la ciudad y su entorno.</v>
      </c>
      <c r="F49" s="3" t="s">
        <v>39</v>
      </c>
      <c r="G49" s="3" t="str">
        <f>IFERROR(_xlfn.XLOOKUP(F49,'LISTAS DESPLEGABLES'!$H$3:$H$5,'LISTAS DESPLEGABLES'!$I$3:$I$5),"")</f>
        <v>8173: Modernización de las capacidades del Cuerpo Oficial de Bomberos Bogotá D.C.</v>
      </c>
      <c r="H49" s="3" t="s">
        <v>66</v>
      </c>
      <c r="I49" s="13" t="s">
        <v>41</v>
      </c>
      <c r="J49" s="3" t="s">
        <v>68</v>
      </c>
      <c r="K49" s="13" t="s">
        <v>69</v>
      </c>
      <c r="L49" s="3" t="s">
        <v>70</v>
      </c>
      <c r="M49" s="3" t="s">
        <v>71</v>
      </c>
      <c r="N49" s="107">
        <v>0.3</v>
      </c>
      <c r="O49" s="107">
        <v>0.6</v>
      </c>
      <c r="P49" s="107">
        <v>1</v>
      </c>
      <c r="Q49" s="3" t="s">
        <v>55</v>
      </c>
      <c r="R49" s="3" t="s">
        <v>67</v>
      </c>
      <c r="S49" s="108" t="str">
        <f>'PLAN DE ACCIÓN 2026'!E49</f>
        <v>Realizar un diagnóstico de la Gestión Estratégica del Talento Humano 2026</v>
      </c>
      <c r="T49" s="3" t="str">
        <f>'PLAN DE ACCIÓN 2026'!M49</f>
        <v xml:space="preserve">Informe del Diagnóstico realizado </v>
      </c>
      <c r="U49" s="109">
        <f>'PLAN DE ACCIÓN 2026'!L49</f>
        <v>1</v>
      </c>
      <c r="V49" s="9" t="s">
        <v>108</v>
      </c>
      <c r="W49" s="206" t="s">
        <v>109</v>
      </c>
    </row>
    <row r="50" spans="1:23" ht="128.25" x14ac:dyDescent="0.25">
      <c r="A50" s="205" t="s">
        <v>90</v>
      </c>
      <c r="B50" s="3" t="s">
        <v>50</v>
      </c>
      <c r="C50" s="3" t="str">
        <f>IFERROR(_xlfn.XLOOKUP(B50,Tabla2[OBJETIVOS  ESTRATÉGICOS],Tabla2[ESTRATEGIA]),"")</f>
        <v>Estrategia 1: Bogotá se fortalece con un gobierno abierto, cercano, eficiente, transparente e íntegro.</v>
      </c>
      <c r="D50" s="3" t="str">
        <f>IFERROR(_xlfn.XLOOKUP(B50,Tabla2[OBJETIVOS  ESTRATÉGICOS],Tabla2[PROGRAMA]),"")</f>
        <v>Programa 33: Fortalecimiento institucional para un gobierno confiable.</v>
      </c>
      <c r="E50" s="3" t="str">
        <f>IFERROR(_xlfn.XLOOKUP(B50,Tabla2[OBJETIVOS  ESTRATÉGICOS],Tabla2[METAS PDD]),"")</f>
        <v>Desarrollar un plan para el fortalecimiento de las capacidades institucionales de la UAECOB.</v>
      </c>
      <c r="F50" s="3" t="s">
        <v>91</v>
      </c>
      <c r="G50" s="3" t="str">
        <f>IFERROR(_xlfn.XLOOKUP(F50,'LISTAS DESPLEGABLES'!$H$3:$H$5,'LISTAS DESPLEGABLES'!$I$3:$I$5),"")</f>
        <v xml:space="preserve">8126: Fortalecimiento institucional de la UAECOB para un gobierno confiable Bogotá D.C </v>
      </c>
      <c r="H50" s="3" t="s">
        <v>92</v>
      </c>
      <c r="I50" s="13" t="s">
        <v>41</v>
      </c>
      <c r="J50" s="3" t="s">
        <v>42</v>
      </c>
      <c r="K50" s="13" t="s">
        <v>43</v>
      </c>
      <c r="L50" s="3" t="s">
        <v>44</v>
      </c>
      <c r="M50" s="3" t="s">
        <v>45</v>
      </c>
      <c r="N50" s="107">
        <v>0.3</v>
      </c>
      <c r="O50" s="107">
        <v>0.6</v>
      </c>
      <c r="P50" s="107">
        <v>1</v>
      </c>
      <c r="Q50" s="3" t="s">
        <v>46</v>
      </c>
      <c r="R50" s="3" t="s">
        <v>67</v>
      </c>
      <c r="S50" s="108" t="str">
        <f>'PLAN DE ACCIÓN 2026'!E50</f>
        <v>Actualizar y realizar seguimiento al Plan Anual de Vacantes ajustados a los requisitos del MIPG</v>
      </c>
      <c r="T50" s="3" t="str">
        <f>'PLAN DE ACCIÓN 2026'!M50</f>
        <v>Informes de reporte trimestral de vacantes</v>
      </c>
      <c r="U50" s="109">
        <f>'PLAN DE ACCIÓN 2026'!L50</f>
        <v>1</v>
      </c>
      <c r="V50" s="9" t="s">
        <v>108</v>
      </c>
      <c r="W50" s="206" t="s">
        <v>109</v>
      </c>
    </row>
    <row r="51" spans="1:23" ht="99.75" x14ac:dyDescent="0.25">
      <c r="A51" s="205" t="s">
        <v>90</v>
      </c>
      <c r="B51" s="3" t="s">
        <v>50</v>
      </c>
      <c r="C51" s="3" t="str">
        <f>IFERROR(_xlfn.XLOOKUP(B51,Tabla2[OBJETIVOS  ESTRATÉGICOS],Tabla2[ESTRATEGIA]),"")</f>
        <v>Estrategia 1: Bogotá se fortalece con un gobierno abierto, cercano, eficiente, transparente e íntegro.</v>
      </c>
      <c r="D51" s="3" t="str">
        <f>IFERROR(_xlfn.XLOOKUP(B51,Tabla2[OBJETIVOS  ESTRATÉGICOS],Tabla2[PROGRAMA]),"")</f>
        <v>Programa 33: Fortalecimiento institucional para un gobierno confiable.</v>
      </c>
      <c r="E51" s="3" t="str">
        <f>IFERROR(_xlfn.XLOOKUP(B51,Tabla2[OBJETIVOS  ESTRATÉGICOS],Tabla2[METAS PDD]),"")</f>
        <v>Desarrollar un plan para el fortalecimiento de las capacidades institucionales de la UAECOB.</v>
      </c>
      <c r="F51" s="3" t="s">
        <v>91</v>
      </c>
      <c r="G51" s="3" t="str">
        <f>IFERROR(_xlfn.XLOOKUP(F51,'LISTAS DESPLEGABLES'!$H$3:$H$5,'LISTAS DESPLEGABLES'!$I$3:$I$5),"")</f>
        <v xml:space="preserve">8126: Fortalecimiento institucional de la UAECOB para un gobierno confiable Bogotá D.C </v>
      </c>
      <c r="H51" s="3" t="s">
        <v>92</v>
      </c>
      <c r="I51" s="13" t="s">
        <v>41</v>
      </c>
      <c r="J51" s="3" t="s">
        <v>51</v>
      </c>
      <c r="K51" s="13" t="s">
        <v>52</v>
      </c>
      <c r="L51" s="3" t="s">
        <v>63</v>
      </c>
      <c r="M51" s="3" t="s">
        <v>64</v>
      </c>
      <c r="N51" s="107">
        <v>0.3</v>
      </c>
      <c r="O51" s="107">
        <v>0.6</v>
      </c>
      <c r="P51" s="107">
        <v>1</v>
      </c>
      <c r="Q51" s="3" t="s">
        <v>55</v>
      </c>
      <c r="R51" s="3" t="s">
        <v>67</v>
      </c>
      <c r="S51" s="108" t="str">
        <f>'PLAN DE ACCIÓN 2026'!E51</f>
        <v>Ejecutar el Plan de Provisión de Recursos Humanos   ajustados a los requisitos del MIPG</v>
      </c>
      <c r="T51" s="3" t="str">
        <f>'PLAN DE ACCIÓN 2026'!M51</f>
        <v>Informe de Desarrollo del Plan de Previsión</v>
      </c>
      <c r="U51" s="109">
        <f>'PLAN DE ACCIÓN 2026'!L51</f>
        <v>1</v>
      </c>
      <c r="V51" s="9" t="s">
        <v>108</v>
      </c>
      <c r="W51" s="206" t="s">
        <v>109</v>
      </c>
    </row>
    <row r="52" spans="1:23" ht="142.5" x14ac:dyDescent="0.25">
      <c r="A52" s="205" t="s">
        <v>90</v>
      </c>
      <c r="B52" s="3" t="s">
        <v>50</v>
      </c>
      <c r="C52" s="3" t="str">
        <f>IFERROR(_xlfn.XLOOKUP(B52,Tabla2[OBJETIVOS  ESTRATÉGICOS],Tabla2[ESTRATEGIA]),"")</f>
        <v>Estrategia 1: Bogotá se fortalece con un gobierno abierto, cercano, eficiente, transparente e íntegro.</v>
      </c>
      <c r="D52" s="3" t="str">
        <f>IFERROR(_xlfn.XLOOKUP(B52,Tabla2[OBJETIVOS  ESTRATÉGICOS],Tabla2[PROGRAMA]),"")</f>
        <v>Programa 33: Fortalecimiento institucional para un gobierno confiable.</v>
      </c>
      <c r="E52" s="3" t="str">
        <f>IFERROR(_xlfn.XLOOKUP(B52,Tabla2[OBJETIVOS  ESTRATÉGICOS],Tabla2[METAS PDD]),"")</f>
        <v>Desarrollar un plan para el fortalecimiento de las capacidades institucionales de la UAECOB.</v>
      </c>
      <c r="F52" s="3" t="s">
        <v>91</v>
      </c>
      <c r="G52" s="3" t="str">
        <f>IFERROR(_xlfn.XLOOKUP(F52,'LISTAS DESPLEGABLES'!$H$3:$H$5,'LISTAS DESPLEGABLES'!$I$3:$I$5),"")</f>
        <v xml:space="preserve">8126: Fortalecimiento institucional de la UAECOB para un gobierno confiable Bogotá D.C </v>
      </c>
      <c r="H52" s="3" t="s">
        <v>92</v>
      </c>
      <c r="I52" s="13" t="s">
        <v>41</v>
      </c>
      <c r="J52" s="3" t="s">
        <v>68</v>
      </c>
      <c r="K52" s="13" t="s">
        <v>69</v>
      </c>
      <c r="L52" s="3" t="s">
        <v>110</v>
      </c>
      <c r="M52" s="3" t="s">
        <v>111</v>
      </c>
      <c r="N52" s="107">
        <v>0.3</v>
      </c>
      <c r="O52" s="107">
        <v>0.6</v>
      </c>
      <c r="P52" s="107">
        <v>1</v>
      </c>
      <c r="Q52" s="3" t="s">
        <v>95</v>
      </c>
      <c r="R52" s="3" t="s">
        <v>67</v>
      </c>
      <c r="S52" s="108" t="str">
        <f>'PLAN DE ACCIÓN 2026'!E52</f>
        <v>Ejecutar el Plan  Institucional de Capacitación ajustados a los requisitos del MIPG</v>
      </c>
      <c r="T52" s="3" t="str">
        <f>'PLAN DE ACCIÓN 2026'!M52</f>
        <v>Relación de Capacitaciones realizadas durante la vigencia</v>
      </c>
      <c r="U52" s="109">
        <f>'PLAN DE ACCIÓN 2026'!L52</f>
        <v>1</v>
      </c>
      <c r="V52" s="9" t="s">
        <v>108</v>
      </c>
      <c r="W52" s="206" t="s">
        <v>109</v>
      </c>
    </row>
    <row r="53" spans="1:23" ht="128.25" x14ac:dyDescent="0.25">
      <c r="A53" s="205" t="s">
        <v>90</v>
      </c>
      <c r="B53" s="3" t="s">
        <v>50</v>
      </c>
      <c r="C53" s="3" t="str">
        <f>IFERROR(_xlfn.XLOOKUP(B53,Tabla2[OBJETIVOS  ESTRATÉGICOS],Tabla2[ESTRATEGIA]),"")</f>
        <v>Estrategia 1: Bogotá se fortalece con un gobierno abierto, cercano, eficiente, transparente e íntegro.</v>
      </c>
      <c r="D53" s="3" t="str">
        <f>IFERROR(_xlfn.XLOOKUP(B53,Tabla2[OBJETIVOS  ESTRATÉGICOS],Tabla2[PROGRAMA]),"")</f>
        <v>Programa 33: Fortalecimiento institucional para un gobierno confiable.</v>
      </c>
      <c r="E53" s="3" t="str">
        <f>IFERROR(_xlfn.XLOOKUP(B53,Tabla2[OBJETIVOS  ESTRATÉGICOS],Tabla2[METAS PDD]),"")</f>
        <v>Desarrollar un plan para el fortalecimiento de las capacidades institucionales de la UAECOB.</v>
      </c>
      <c r="F53" s="3" t="s">
        <v>91</v>
      </c>
      <c r="G53" s="3" t="str">
        <f>IFERROR(_xlfn.XLOOKUP(F53,'LISTAS DESPLEGABLES'!$H$3:$H$5,'LISTAS DESPLEGABLES'!$I$3:$I$5),"")</f>
        <v xml:space="preserve">8126: Fortalecimiento institucional de la UAECOB para un gobierno confiable Bogotá D.C </v>
      </c>
      <c r="H53" s="3" t="s">
        <v>92</v>
      </c>
      <c r="I53" s="13" t="s">
        <v>41</v>
      </c>
      <c r="J53" s="3" t="s">
        <v>42</v>
      </c>
      <c r="K53" s="13" t="s">
        <v>43</v>
      </c>
      <c r="L53" s="3" t="s">
        <v>44</v>
      </c>
      <c r="M53" s="3" t="s">
        <v>45</v>
      </c>
      <c r="N53" s="107">
        <v>0.3</v>
      </c>
      <c r="O53" s="107">
        <v>0.6</v>
      </c>
      <c r="P53" s="107">
        <v>1</v>
      </c>
      <c r="Q53" s="3" t="s">
        <v>46</v>
      </c>
      <c r="R53" s="3" t="s">
        <v>67</v>
      </c>
      <c r="S53" s="108" t="str">
        <f>'PLAN DE ACCIÓN 2026'!E53</f>
        <v>Ejecutar el Plan  de Incentivos Institucionales ajustados a los requisitos del MIPG</v>
      </c>
      <c r="T53" s="3" t="str">
        <f>'PLAN DE ACCIÓN 2026'!M53</f>
        <v xml:space="preserve">Relación de las actividades de incentivos realizadas durante la vigencia  </v>
      </c>
      <c r="U53" s="109">
        <f>'PLAN DE ACCIÓN 2026'!L53</f>
        <v>1</v>
      </c>
      <c r="V53" s="9" t="s">
        <v>108</v>
      </c>
      <c r="W53" s="206" t="s">
        <v>109</v>
      </c>
    </row>
    <row r="54" spans="1:23" ht="128.25" x14ac:dyDescent="0.25">
      <c r="A54" s="205" t="s">
        <v>90</v>
      </c>
      <c r="B54" s="3" t="s">
        <v>50</v>
      </c>
      <c r="C54" s="3" t="str">
        <f>IFERROR(_xlfn.XLOOKUP(B54,Tabla2[OBJETIVOS  ESTRATÉGICOS],Tabla2[ESTRATEGIA]),"")</f>
        <v>Estrategia 1: Bogotá se fortalece con un gobierno abierto, cercano, eficiente, transparente e íntegro.</v>
      </c>
      <c r="D54" s="3" t="str">
        <f>IFERROR(_xlfn.XLOOKUP(B54,Tabla2[OBJETIVOS  ESTRATÉGICOS],Tabla2[PROGRAMA]),"")</f>
        <v>Programa 33: Fortalecimiento institucional para un gobierno confiable.</v>
      </c>
      <c r="E54" s="3" t="str">
        <f>IFERROR(_xlfn.XLOOKUP(B54,Tabla2[OBJETIVOS  ESTRATÉGICOS],Tabla2[METAS PDD]),"")</f>
        <v>Desarrollar un plan para el fortalecimiento de las capacidades institucionales de la UAECOB.</v>
      </c>
      <c r="F54" s="3" t="s">
        <v>91</v>
      </c>
      <c r="G54" s="3" t="str">
        <f>IFERROR(_xlfn.XLOOKUP(F54,'LISTAS DESPLEGABLES'!$H$3:$H$5,'LISTAS DESPLEGABLES'!$I$3:$I$5),"")</f>
        <v xml:space="preserve">8126: Fortalecimiento institucional de la UAECOB para un gobierno confiable Bogotá D.C </v>
      </c>
      <c r="H54" s="3" t="s">
        <v>92</v>
      </c>
      <c r="I54" s="13" t="s">
        <v>41</v>
      </c>
      <c r="J54" s="3" t="s">
        <v>42</v>
      </c>
      <c r="K54" s="13" t="s">
        <v>43</v>
      </c>
      <c r="L54" s="3" t="s">
        <v>44</v>
      </c>
      <c r="M54" s="3" t="s">
        <v>45</v>
      </c>
      <c r="N54" s="107">
        <v>0.3</v>
      </c>
      <c r="O54" s="107">
        <v>0.6</v>
      </c>
      <c r="P54" s="107">
        <v>1</v>
      </c>
      <c r="Q54" s="3" t="s">
        <v>46</v>
      </c>
      <c r="R54" s="3" t="s">
        <v>67</v>
      </c>
      <c r="S54" s="108" t="str">
        <f>'PLAN DE ACCIÓN 2026'!E54</f>
        <v>Ejecutar el Plan  de Trabajo anual en Seguridad y Salud en el trabajo, dando cumplimiento a la política de SGSST (Decreto 1072 y Estándares Mínimos)</v>
      </c>
      <c r="T54" s="3" t="str">
        <f>'PLAN DE ACCIÓN 2026'!M54</f>
        <v xml:space="preserve">Relación de las actividades realizadas durante la vigencia </v>
      </c>
      <c r="U54" s="109">
        <f>'PLAN DE ACCIÓN 2026'!L54</f>
        <v>1</v>
      </c>
      <c r="V54" s="9" t="s">
        <v>108</v>
      </c>
      <c r="W54" s="206" t="s">
        <v>109</v>
      </c>
    </row>
    <row r="55" spans="1:23" ht="128.25" x14ac:dyDescent="0.25">
      <c r="A55" s="205" t="s">
        <v>90</v>
      </c>
      <c r="B55" s="3" t="s">
        <v>50</v>
      </c>
      <c r="C55" s="3" t="str">
        <f>IFERROR(_xlfn.XLOOKUP(B55,Tabla2[OBJETIVOS  ESTRATÉGICOS],Tabla2[ESTRATEGIA]),"")</f>
        <v>Estrategia 1: Bogotá se fortalece con un gobierno abierto, cercano, eficiente, transparente e íntegro.</v>
      </c>
      <c r="D55" s="3" t="str">
        <f>IFERROR(_xlfn.XLOOKUP(B55,Tabla2[OBJETIVOS  ESTRATÉGICOS],Tabla2[PROGRAMA]),"")</f>
        <v>Programa 33: Fortalecimiento institucional para un gobierno confiable.</v>
      </c>
      <c r="E55" s="3" t="str">
        <f>IFERROR(_xlfn.XLOOKUP(B55,Tabla2[OBJETIVOS  ESTRATÉGICOS],Tabla2[METAS PDD]),"")</f>
        <v>Desarrollar un plan para el fortalecimiento de las capacidades institucionales de la UAECOB.</v>
      </c>
      <c r="F55" s="3" t="s">
        <v>91</v>
      </c>
      <c r="G55" s="3" t="str">
        <f>IFERROR(_xlfn.XLOOKUP(F55,'LISTAS DESPLEGABLES'!$H$3:$H$5,'LISTAS DESPLEGABLES'!$I$3:$I$5),"")</f>
        <v xml:space="preserve">8126: Fortalecimiento institucional de la UAECOB para un gobierno confiable Bogotá D.C </v>
      </c>
      <c r="H55" s="3" t="s">
        <v>92</v>
      </c>
      <c r="I55" s="13" t="s">
        <v>41</v>
      </c>
      <c r="J55" s="3" t="s">
        <v>42</v>
      </c>
      <c r="K55" s="13" t="s">
        <v>43</v>
      </c>
      <c r="L55" s="3" t="s">
        <v>44</v>
      </c>
      <c r="M55" s="3" t="s">
        <v>45</v>
      </c>
      <c r="N55" s="107">
        <v>0.3</v>
      </c>
      <c r="O55" s="107">
        <v>0.6</v>
      </c>
      <c r="P55" s="107">
        <v>1</v>
      </c>
      <c r="Q55" s="3" t="s">
        <v>46</v>
      </c>
      <c r="R55" s="3" t="s">
        <v>47</v>
      </c>
      <c r="S55" s="108" t="str">
        <f>'PLAN DE ACCIÓN 2026'!E55</f>
        <v>Desarrollar el Diagnóstico y formulación del rediseño institucional</v>
      </c>
      <c r="T55" s="3" t="str">
        <f>'PLAN DE ACCIÓN 2026'!M55</f>
        <v>Documento técnico de diagnóstico y propuesta de rediseño institucional</v>
      </c>
      <c r="U55" s="109">
        <f>'PLAN DE ACCIÓN 2026'!L55</f>
        <v>1</v>
      </c>
      <c r="V55" s="9" t="s">
        <v>108</v>
      </c>
      <c r="W55" s="206" t="s">
        <v>109</v>
      </c>
    </row>
    <row r="56" spans="1:23" ht="128.25" x14ac:dyDescent="0.25">
      <c r="A56" s="205" t="s">
        <v>90</v>
      </c>
      <c r="B56" s="3" t="s">
        <v>50</v>
      </c>
      <c r="C56" s="3" t="str">
        <f>IFERROR(_xlfn.XLOOKUP(B56,Tabla2[OBJETIVOS  ESTRATÉGICOS],Tabla2[ESTRATEGIA]),"")</f>
        <v>Estrategia 1: Bogotá se fortalece con un gobierno abierto, cercano, eficiente, transparente e íntegro.</v>
      </c>
      <c r="D56" s="3" t="str">
        <f>IFERROR(_xlfn.XLOOKUP(B56,Tabla2[OBJETIVOS  ESTRATÉGICOS],Tabla2[PROGRAMA]),"")</f>
        <v>Programa 33: Fortalecimiento institucional para un gobierno confiable.</v>
      </c>
      <c r="E56" s="3" t="str">
        <f>IFERROR(_xlfn.XLOOKUP(B56,Tabla2[OBJETIVOS  ESTRATÉGICOS],Tabla2[METAS PDD]),"")</f>
        <v>Desarrollar un plan para el fortalecimiento de las capacidades institucionales de la UAECOB.</v>
      </c>
      <c r="F56" s="3" t="s">
        <v>91</v>
      </c>
      <c r="G56" s="3" t="str">
        <f>IFERROR(_xlfn.XLOOKUP(F56,'LISTAS DESPLEGABLES'!$H$3:$H$5,'LISTAS DESPLEGABLES'!$I$3:$I$5),"")</f>
        <v xml:space="preserve">8126: Fortalecimiento institucional de la UAECOB para un gobierno confiable Bogotá D.C </v>
      </c>
      <c r="H56" s="3" t="s">
        <v>92</v>
      </c>
      <c r="I56" s="13" t="s">
        <v>41</v>
      </c>
      <c r="J56" s="3" t="s">
        <v>42</v>
      </c>
      <c r="K56" s="13" t="s">
        <v>43</v>
      </c>
      <c r="L56" s="3" t="s">
        <v>44</v>
      </c>
      <c r="M56" s="3" t="s">
        <v>45</v>
      </c>
      <c r="N56" s="107">
        <v>0.3</v>
      </c>
      <c r="O56" s="107">
        <v>0.6</v>
      </c>
      <c r="P56" s="107">
        <v>1</v>
      </c>
      <c r="Q56" s="3" t="s">
        <v>46</v>
      </c>
      <c r="R56" s="3" t="s">
        <v>112</v>
      </c>
      <c r="S56" s="108" t="str">
        <f>'PLAN DE ACCIÓN 2026'!E56</f>
        <v xml:space="preserve"> Ejecutar el Plan de Acción de Integridad</v>
      </c>
      <c r="T56" s="3" t="str">
        <f>'PLAN DE ACCIÓN 2026'!M56</f>
        <v>Relación de las actividades realizadas durante la vigencia para el cumplimiento del plan de Integridad</v>
      </c>
      <c r="U56" s="109">
        <f>'PLAN DE ACCIÓN 2026'!L56</f>
        <v>1</v>
      </c>
      <c r="V56" s="9" t="s">
        <v>108</v>
      </c>
      <c r="W56" s="206" t="s">
        <v>109</v>
      </c>
    </row>
    <row r="57" spans="1:23" s="10" customFormat="1" ht="171" x14ac:dyDescent="0.25">
      <c r="A57" s="205" t="s">
        <v>90</v>
      </c>
      <c r="B57" s="3" t="s">
        <v>50</v>
      </c>
      <c r="C57" s="3" t="str">
        <f>IFERROR(_xlfn.XLOOKUP(B57,Tabla2[OBJETIVOS  ESTRATÉGICOS],Tabla2[ESTRATEGIA]),"")</f>
        <v>Estrategia 1: Bogotá se fortalece con un gobierno abierto, cercano, eficiente, transparente e íntegro.</v>
      </c>
      <c r="D57" s="3" t="str">
        <f>IFERROR(_xlfn.XLOOKUP(B57,Tabla2[OBJETIVOS  ESTRATÉGICOS],Tabla2[PROGRAMA]),"")</f>
        <v>Programa 33: Fortalecimiento institucional para un gobierno confiable.</v>
      </c>
      <c r="E57" s="3" t="str">
        <f>IFERROR(_xlfn.XLOOKUP(B57,Tabla2[OBJETIVOS  ESTRATÉGICOS],Tabla2[METAS PDD]),"")</f>
        <v>Desarrollar un plan para el fortalecimiento de las capacidades institucionales de la UAECOB.</v>
      </c>
      <c r="F57" s="3" t="s">
        <v>91</v>
      </c>
      <c r="G57" s="3" t="str">
        <f>IFERROR(_xlfn.XLOOKUP(F57,'LISTAS DESPLEGABLES'!$H$3:$H$5,'LISTAS DESPLEGABLES'!$I$3:$I$5),"")</f>
        <v xml:space="preserve">8126: Fortalecimiento institucional de la UAECOB para un gobierno confiable Bogotá D.C </v>
      </c>
      <c r="H57" s="3" t="s">
        <v>92</v>
      </c>
      <c r="I57" s="13" t="s">
        <v>113</v>
      </c>
      <c r="J57" s="3" t="s">
        <v>42</v>
      </c>
      <c r="K57" s="13" t="s">
        <v>43</v>
      </c>
      <c r="L57" s="3" t="s">
        <v>44</v>
      </c>
      <c r="M57" s="3" t="s">
        <v>45</v>
      </c>
      <c r="N57" s="107">
        <v>0.3</v>
      </c>
      <c r="O57" s="107">
        <v>0.6</v>
      </c>
      <c r="P57" s="107">
        <v>1</v>
      </c>
      <c r="Q57" s="3" t="s">
        <v>46</v>
      </c>
      <c r="R57" s="3" t="s">
        <v>112</v>
      </c>
      <c r="S57" s="108" t="str">
        <f>'PLAN DE ACCIÓN 2026'!E57</f>
        <v>Implementar el Plan Estratégico establecido para el cumplimiento del producto en la “Política Pública de Mujeres y Equidad de Género –PPMyEG en la UAECOB” en sus cuatro componentes:
1. Fortalecimiento Institucional (1.FI)
2. Transformación Cultural (2.TC)
3. Capacitación y Sensibilización (3.CS)
4. Investigación en DDHH y Género (4.IG)</v>
      </c>
      <c r="T57" s="3" t="str">
        <f>'PLAN DE ACCIÓN 2026'!M57</f>
        <v>1. Fortalecimiento Institucional
- Informe del resultado de Fortalecimiento Institucional y Normativo.
2. Transformación Cultural
- Informe de Impacto de la Estrategia Comunicativa "UAECOB con Género.
3. Capacitación y Sensibilización
- Reporte Estadístico del Programa de Formación Institucional.
4. Investigación en DDHH y Género
- Informe de Diagnóstico "Situación y Realidades de Género.</v>
      </c>
      <c r="U57" s="109">
        <f>'PLAN DE ACCIÓN 2026'!L57</f>
        <v>1</v>
      </c>
      <c r="V57" s="9" t="s">
        <v>108</v>
      </c>
      <c r="W57" s="206" t="s">
        <v>109</v>
      </c>
    </row>
    <row r="58" spans="1:23" ht="128.25" x14ac:dyDescent="0.25">
      <c r="A58" s="205" t="s">
        <v>37</v>
      </c>
      <c r="B58" s="3" t="s">
        <v>38</v>
      </c>
      <c r="C58" s="3" t="str">
        <f>IFERROR(_xlfn.XLOOKUP(B58,Tabla2[OBJETIVOS  ESTRATÉGICOS],Tabla2[ESTRATEGIA]),"")</f>
        <v>Estrategia 2:  Bogotá protege el ambiente y se compromete  con la acción climática.</v>
      </c>
      <c r="D58" s="3" t="str">
        <f>IFERROR(_xlfn.XLOOKUP(B58,Tabla2[OBJETIVOS  ESTRATÉGICOS],Tabla2[PROGRAMA]),"")</f>
        <v xml:space="preserve">Programa 25: Aumento de la resiliencia al cambio climático y reducción de la vulnerabilidad </v>
      </c>
      <c r="E58" s="3" t="str">
        <f>IFERROR(_xlfn.XLOOKUP(B58,Tabla2[OBJETIVOS  ESTRATÉGICOS],Tabla2[METAS PDD]),"")</f>
        <v>Implementar un programa para mejorar la respuesta en la atención a emergencias del Cuerpo Oficial de Bomberos de Bogotá, apalancada en redes de conocimiento, prevención del riesgo y cobertura en la ciudad y su entorno.</v>
      </c>
      <c r="F58" s="3" t="s">
        <v>39</v>
      </c>
      <c r="G58" s="3" t="str">
        <f>IFERROR(_xlfn.XLOOKUP(F58,'LISTAS DESPLEGABLES'!$H$3:$H$5,'LISTAS DESPLEGABLES'!$I$3:$I$5),"")</f>
        <v>8173: Modernización de las capacidades del Cuerpo Oficial de Bomberos Bogotá D.C.</v>
      </c>
      <c r="H58" s="3" t="s">
        <v>66</v>
      </c>
      <c r="I58" s="13" t="s">
        <v>41</v>
      </c>
      <c r="J58" s="3" t="s">
        <v>42</v>
      </c>
      <c r="K58" s="13" t="s">
        <v>43</v>
      </c>
      <c r="L58" s="3" t="s">
        <v>44</v>
      </c>
      <c r="M58" s="3" t="s">
        <v>45</v>
      </c>
      <c r="N58" s="107">
        <v>0.3</v>
      </c>
      <c r="O58" s="107">
        <v>0.6</v>
      </c>
      <c r="P58" s="107">
        <v>1</v>
      </c>
      <c r="Q58" s="3" t="s">
        <v>46</v>
      </c>
      <c r="R58" s="3" t="s">
        <v>67</v>
      </c>
      <c r="S58" s="108" t="str">
        <f>'PLAN DE ACCIÓN 2026'!E58</f>
        <v>Realizar la autoevaluación de los procesos académicos y administrativos de la Escuela de Formación Bomberil - Academia, sistematizarlo y formular el plan de mejoramiento</v>
      </c>
      <c r="T58" s="3" t="str">
        <f>'PLAN DE ACCIÓN 2026'!M58</f>
        <v>Autoevaluación de los procesos académicos y administrativos de la Escuela de Formación Bomberil - Academia, realizada, sistematizatizada y  plan de mejoramiento fomrulado y/o aprobado</v>
      </c>
      <c r="U58" s="109">
        <f>'PLAN DE ACCIÓN 2026'!L58</f>
        <v>1</v>
      </c>
      <c r="V58" s="9" t="s">
        <v>108</v>
      </c>
      <c r="W58" s="206" t="s">
        <v>109</v>
      </c>
    </row>
    <row r="59" spans="1:23" ht="171" x14ac:dyDescent="0.25">
      <c r="A59" s="205" t="s">
        <v>90</v>
      </c>
      <c r="B59" s="3" t="s">
        <v>50</v>
      </c>
      <c r="C59" s="3" t="str">
        <f>IFERROR(_xlfn.XLOOKUP(B59,Tabla2[OBJETIVOS  ESTRATÉGICOS],Tabla2[ESTRATEGIA]),"")</f>
        <v>Estrategia 1: Bogotá se fortalece con un gobierno abierto, cercano, eficiente, transparente e íntegro.</v>
      </c>
      <c r="D59" s="3" t="str">
        <f>IFERROR(_xlfn.XLOOKUP(B59,Tabla2[OBJETIVOS  ESTRATÉGICOS],Tabla2[PROGRAMA]),"")</f>
        <v>Programa 33: Fortalecimiento institucional para un gobierno confiable.</v>
      </c>
      <c r="E59" s="3" t="str">
        <f>IFERROR(_xlfn.XLOOKUP(B59,Tabla2[OBJETIVOS  ESTRATÉGICOS],Tabla2[METAS PDD]),"")</f>
        <v>Desarrollar un plan para el fortalecimiento de las capacidades institucionales de la UAECOB.</v>
      </c>
      <c r="F59" s="3" t="s">
        <v>91</v>
      </c>
      <c r="G59" s="3" t="str">
        <f>IFERROR(_xlfn.XLOOKUP(F59,'LISTAS DESPLEGABLES'!$H$3:$H$5,'LISTAS DESPLEGABLES'!$I$3:$I$5),"")</f>
        <v xml:space="preserve">8126: Fortalecimiento institucional de la UAECOB para un gobierno confiable Bogotá D.C </v>
      </c>
      <c r="H59" s="3" t="s">
        <v>92</v>
      </c>
      <c r="I59" s="13" t="s">
        <v>41</v>
      </c>
      <c r="J59" s="3" t="s">
        <v>68</v>
      </c>
      <c r="K59" s="13" t="s">
        <v>69</v>
      </c>
      <c r="L59" s="3" t="s">
        <v>70</v>
      </c>
      <c r="M59" s="3" t="s">
        <v>71</v>
      </c>
      <c r="N59" s="107">
        <v>0.3</v>
      </c>
      <c r="O59" s="107">
        <v>0.6</v>
      </c>
      <c r="P59" s="107">
        <v>1</v>
      </c>
      <c r="Q59" s="3" t="s">
        <v>55</v>
      </c>
      <c r="R59" s="3" t="s">
        <v>67</v>
      </c>
      <c r="S59" s="108" t="str">
        <f>'PLAN DE ACCIÓN 2026'!E59</f>
        <v>Aplicar una encuesta de Clima Laboral</v>
      </c>
      <c r="T59" s="3" t="str">
        <f>'PLAN DE ACCIÓN 2026'!M59</f>
        <v>Informe de la Encuesta de Clima Laboral aplicada</v>
      </c>
      <c r="U59" s="109">
        <f>'PLAN DE ACCIÓN 2026'!L59</f>
        <v>1</v>
      </c>
      <c r="V59" s="9" t="s">
        <v>108</v>
      </c>
      <c r="W59" s="206" t="s">
        <v>109</v>
      </c>
    </row>
    <row r="60" spans="1:23" ht="142.5" x14ac:dyDescent="0.25">
      <c r="A60" s="205" t="s">
        <v>90</v>
      </c>
      <c r="B60" s="3" t="s">
        <v>50</v>
      </c>
      <c r="C60" s="3" t="str">
        <f>IFERROR(_xlfn.XLOOKUP(B60,Tabla2[OBJETIVOS  ESTRATÉGICOS],Tabla2[ESTRATEGIA]),"")</f>
        <v>Estrategia 1: Bogotá se fortalece con un gobierno abierto, cercano, eficiente, transparente e íntegro.</v>
      </c>
      <c r="D60" s="3" t="str">
        <f>IFERROR(_xlfn.XLOOKUP(B60,Tabla2[OBJETIVOS  ESTRATÉGICOS],Tabla2[PROGRAMA]),"")</f>
        <v>Programa 33: Fortalecimiento institucional para un gobierno confiable.</v>
      </c>
      <c r="E60" s="3" t="str">
        <f>IFERROR(_xlfn.XLOOKUP(B60,Tabla2[OBJETIVOS  ESTRATÉGICOS],Tabla2[METAS PDD]),"")</f>
        <v>Desarrollar un plan para el fortalecimiento de las capacidades institucionales de la UAECOB.</v>
      </c>
      <c r="F60" s="3" t="s">
        <v>91</v>
      </c>
      <c r="G60" s="3" t="str">
        <f>IFERROR(_xlfn.XLOOKUP(F60,'LISTAS DESPLEGABLES'!$H$3:$H$5,'LISTAS DESPLEGABLES'!$I$3:$I$5),"")</f>
        <v xml:space="preserve">8126: Fortalecimiento institucional de la UAECOB para un gobierno confiable Bogotá D.C </v>
      </c>
      <c r="H60" s="3" t="s">
        <v>92</v>
      </c>
      <c r="I60" s="13" t="s">
        <v>41</v>
      </c>
      <c r="J60" s="3" t="s">
        <v>68</v>
      </c>
      <c r="K60" s="13" t="s">
        <v>69</v>
      </c>
      <c r="L60" s="3" t="s">
        <v>110</v>
      </c>
      <c r="M60" s="3" t="s">
        <v>111</v>
      </c>
      <c r="N60" s="107">
        <v>0.3</v>
      </c>
      <c r="O60" s="107">
        <v>0.6</v>
      </c>
      <c r="P60" s="107">
        <v>1</v>
      </c>
      <c r="Q60" s="3" t="s">
        <v>95</v>
      </c>
      <c r="R60" s="3" t="s">
        <v>67</v>
      </c>
      <c r="S60" s="108" t="str">
        <f>'PLAN DE ACCIÓN 2026'!E60</f>
        <v xml:space="preserve"> Implementar el Plan Estratégico de Talento Humano  ajustado a los requisitos del MIPG</v>
      </c>
      <c r="T60" s="3" t="str">
        <f>'PLAN DE ACCIÓN 2026'!M60</f>
        <v>Informe de la implementación del Plan Estratégico de Talento Humano</v>
      </c>
      <c r="U60" s="109">
        <f>'PLAN DE ACCIÓN 2026'!L60</f>
        <v>1</v>
      </c>
      <c r="V60" s="9" t="s">
        <v>108</v>
      </c>
      <c r="W60" s="206" t="s">
        <v>109</v>
      </c>
    </row>
    <row r="61" spans="1:23" ht="171" x14ac:dyDescent="0.25">
      <c r="A61" s="205" t="s">
        <v>90</v>
      </c>
      <c r="B61" s="3" t="s">
        <v>50</v>
      </c>
      <c r="C61" s="3" t="str">
        <f>IFERROR(_xlfn.XLOOKUP(B61,Tabla2[OBJETIVOS  ESTRATÉGICOS],Tabla2[ESTRATEGIA]),"")</f>
        <v>Estrategia 1: Bogotá se fortalece con un gobierno abierto, cercano, eficiente, transparente e íntegro.</v>
      </c>
      <c r="D61" s="3" t="str">
        <f>IFERROR(_xlfn.XLOOKUP(B61,Tabla2[OBJETIVOS  ESTRATÉGICOS],Tabla2[PROGRAMA]),"")</f>
        <v>Programa 33: Fortalecimiento institucional para un gobierno confiable.</v>
      </c>
      <c r="E61" s="3" t="str">
        <f>IFERROR(_xlfn.XLOOKUP(B61,Tabla2[OBJETIVOS  ESTRATÉGICOS],Tabla2[METAS PDD]),"")</f>
        <v>Desarrollar un plan para el fortalecimiento de las capacidades institucionales de la UAECOB.</v>
      </c>
      <c r="F61" s="3" t="s">
        <v>91</v>
      </c>
      <c r="G61" s="3" t="str">
        <f>IFERROR(_xlfn.XLOOKUP(F61,'LISTAS DESPLEGABLES'!$H$3:$H$5,'LISTAS DESPLEGABLES'!$I$3:$I$5),"")</f>
        <v xml:space="preserve">8126: Fortalecimiento institucional de la UAECOB para un gobierno confiable Bogotá D.C </v>
      </c>
      <c r="H61" s="3" t="s">
        <v>92</v>
      </c>
      <c r="I61" s="13" t="s">
        <v>41</v>
      </c>
      <c r="J61" s="3" t="s">
        <v>42</v>
      </c>
      <c r="K61" s="13" t="s">
        <v>43</v>
      </c>
      <c r="L61" s="3" t="s">
        <v>44</v>
      </c>
      <c r="M61" s="3" t="s">
        <v>45</v>
      </c>
      <c r="N61" s="107">
        <v>0.3</v>
      </c>
      <c r="O61" s="107">
        <v>0.6</v>
      </c>
      <c r="P61" s="107">
        <v>1</v>
      </c>
      <c r="Q61" s="3" t="s">
        <v>46</v>
      </c>
      <c r="R61" s="3" t="s">
        <v>114</v>
      </c>
      <c r="S61" s="108" t="str">
        <f>'PLAN DE ACCIÓN 2026'!E61</f>
        <v>Desarrollar el Plan Anual de Auditorias basado en riesgos para la vigencia (Evaluación y seguimiento, Liderazgo estratégico, Evaluación de la gestión del riesgo, Enfoque a la prevención)”.</v>
      </c>
      <c r="T61" s="3" t="str">
        <f>'PLAN DE ACCIÓN 2026'!M61</f>
        <v>Plan anual de auditorias basado en riesgos ejecutado al 100%
Informes de auditoría
Informes de seguimiento
Informes de Ley
Actas de reunión
Capacitaciones
Certificados de rendición de informes
Seguimiento a informes de Gestión pertinentes
Respuestas a Entes de Control Externo</v>
      </c>
      <c r="U61" s="109">
        <f>'PLAN DE ACCIÓN 2026'!L61</f>
        <v>1</v>
      </c>
      <c r="V61" s="9" t="s">
        <v>115</v>
      </c>
      <c r="W61" s="206" t="s">
        <v>116</v>
      </c>
    </row>
    <row r="62" spans="1:23" ht="128.25" x14ac:dyDescent="0.25">
      <c r="A62" s="205" t="s">
        <v>90</v>
      </c>
      <c r="B62" s="3" t="s">
        <v>50</v>
      </c>
      <c r="C62" s="3" t="str">
        <f>IFERROR(_xlfn.XLOOKUP(B62,Tabla2[OBJETIVOS  ESTRATÉGICOS],Tabla2[ESTRATEGIA]),"")</f>
        <v>Estrategia 1: Bogotá se fortalece con un gobierno abierto, cercano, eficiente, transparente e íntegro.</v>
      </c>
      <c r="D62" s="3" t="str">
        <f>IFERROR(_xlfn.XLOOKUP(B62,Tabla2[OBJETIVOS  ESTRATÉGICOS],Tabla2[PROGRAMA]),"")</f>
        <v>Programa 33: Fortalecimiento institucional para un gobierno confiable.</v>
      </c>
      <c r="E62" s="3" t="str">
        <f>IFERROR(_xlfn.XLOOKUP(B62,Tabla2[OBJETIVOS  ESTRATÉGICOS],Tabla2[METAS PDD]),"")</f>
        <v>Desarrollar un plan para el fortalecimiento de las capacidades institucionales de la UAECOB.</v>
      </c>
      <c r="F62" s="3" t="s">
        <v>91</v>
      </c>
      <c r="G62" s="3" t="str">
        <f>IFERROR(_xlfn.XLOOKUP(F62,'LISTAS DESPLEGABLES'!$H$3:$H$5,'LISTAS DESPLEGABLES'!$I$3:$I$5),"")</f>
        <v xml:space="preserve">8126: Fortalecimiento institucional de la UAECOB para un gobierno confiable Bogotá D.C </v>
      </c>
      <c r="H62" s="3" t="s">
        <v>92</v>
      </c>
      <c r="I62" s="13" t="s">
        <v>41</v>
      </c>
      <c r="J62" s="3" t="s">
        <v>42</v>
      </c>
      <c r="K62" s="13" t="s">
        <v>43</v>
      </c>
      <c r="L62" s="3" t="s">
        <v>44</v>
      </c>
      <c r="M62" s="3" t="s">
        <v>45</v>
      </c>
      <c r="N62" s="107">
        <v>0.3</v>
      </c>
      <c r="O62" s="107">
        <v>0.6</v>
      </c>
      <c r="P62" s="107">
        <v>1</v>
      </c>
      <c r="Q62" s="3" t="s">
        <v>46</v>
      </c>
      <c r="R62" s="3" t="s">
        <v>112</v>
      </c>
      <c r="S62" s="108" t="str">
        <f>'PLAN DE ACCIÓN 2026'!E62</f>
        <v>Instruir el 98% los procesos disciplinarios a prescribir en el año 2026 de conformidad establecido en el articulo 33 de la ley 1952 del 2019, profiriendo las decisiones administrativas que correspondan.</v>
      </c>
      <c r="T62" s="3" t="str">
        <f>'PLAN DE ACCIÓN 2026'!M62</f>
        <v xml:space="preserve">Decisiones emitidas ( Actos administrativos)
</v>
      </c>
      <c r="U62" s="109">
        <f>'PLAN DE ACCIÓN 2026'!L62</f>
        <v>1</v>
      </c>
      <c r="V62" s="9" t="s">
        <v>117</v>
      </c>
      <c r="W62" s="206" t="s">
        <v>116</v>
      </c>
    </row>
    <row r="63" spans="1:23" ht="142.5" x14ac:dyDescent="0.25">
      <c r="A63" s="205" t="s">
        <v>90</v>
      </c>
      <c r="B63" s="3" t="s">
        <v>50</v>
      </c>
      <c r="C63" s="3" t="str">
        <f>IFERROR(_xlfn.XLOOKUP(B63,Tabla2[OBJETIVOS  ESTRATÉGICOS],Tabla2[ESTRATEGIA]),"")</f>
        <v>Estrategia 1: Bogotá se fortalece con un gobierno abierto, cercano, eficiente, transparente e íntegro.</v>
      </c>
      <c r="D63" s="3" t="str">
        <f>IFERROR(_xlfn.XLOOKUP(B63,Tabla2[OBJETIVOS  ESTRATÉGICOS],Tabla2[PROGRAMA]),"")</f>
        <v>Programa 33: Fortalecimiento institucional para un gobierno confiable.</v>
      </c>
      <c r="E63" s="3" t="str">
        <f>IFERROR(_xlfn.XLOOKUP(B63,Tabla2[OBJETIVOS  ESTRATÉGICOS],Tabla2[METAS PDD]),"")</f>
        <v>Desarrollar un plan para el fortalecimiento de las capacidades institucionales de la UAECOB.</v>
      </c>
      <c r="F63" s="3" t="s">
        <v>91</v>
      </c>
      <c r="G63" s="3" t="str">
        <f>IFERROR(_xlfn.XLOOKUP(F63,'LISTAS DESPLEGABLES'!$H$3:$H$5,'LISTAS DESPLEGABLES'!$I$3:$I$5),"")</f>
        <v xml:space="preserve">8126: Fortalecimiento institucional de la UAECOB para un gobierno confiable Bogotá D.C </v>
      </c>
      <c r="H63" s="3" t="s">
        <v>92</v>
      </c>
      <c r="I63" s="13" t="s">
        <v>41</v>
      </c>
      <c r="J63" s="3" t="s">
        <v>68</v>
      </c>
      <c r="K63" s="13" t="s">
        <v>69</v>
      </c>
      <c r="L63" s="3" t="s">
        <v>110</v>
      </c>
      <c r="M63" s="3" t="s">
        <v>111</v>
      </c>
      <c r="N63" s="107">
        <v>0.3</v>
      </c>
      <c r="O63" s="107">
        <v>0.6</v>
      </c>
      <c r="P63" s="107">
        <v>1</v>
      </c>
      <c r="Q63" s="3" t="s">
        <v>95</v>
      </c>
      <c r="R63" s="3" t="s">
        <v>112</v>
      </c>
      <c r="S63" s="108" t="str">
        <f>'PLAN DE ACCIÓN 2026'!E63</f>
        <v>Desarrollar 30 sensibilizaciones presenciales o virtuales orientadas a la prevención de conductas disciplinarias y la gestión de conocimiento sobre deberes y prohibiciones de los servidores públicos. </v>
      </c>
      <c r="T63" s="3" t="str">
        <f>'PLAN DE ACCIÓN 2026'!M63</f>
        <v xml:space="preserve">30 Sensibilización de orientación y prevención de conductas disciplinarias ( Listas de Asistencia y/o informes)
</v>
      </c>
      <c r="U63" s="109">
        <f>'PLAN DE ACCIÓN 2026'!L63</f>
        <v>1</v>
      </c>
      <c r="V63" s="9" t="s">
        <v>117</v>
      </c>
      <c r="W63" s="206" t="s">
        <v>116</v>
      </c>
    </row>
    <row r="64" spans="1:23" ht="142.5" x14ac:dyDescent="0.25">
      <c r="A64" s="205" t="s">
        <v>90</v>
      </c>
      <c r="B64" s="3" t="s">
        <v>50</v>
      </c>
      <c r="C64" s="3" t="str">
        <f>IFERROR(_xlfn.XLOOKUP(B64,Tabla2[OBJETIVOS  ESTRATÉGICOS],Tabla2[ESTRATEGIA]),"")</f>
        <v>Estrategia 1: Bogotá se fortalece con un gobierno abierto, cercano, eficiente, transparente e íntegro.</v>
      </c>
      <c r="D64" s="3" t="str">
        <f>IFERROR(_xlfn.XLOOKUP(B64,Tabla2[OBJETIVOS  ESTRATÉGICOS],Tabla2[PROGRAMA]),"")</f>
        <v>Programa 33: Fortalecimiento institucional para un gobierno confiable.</v>
      </c>
      <c r="E64" s="3" t="str">
        <f>IFERROR(_xlfn.XLOOKUP(B64,Tabla2[OBJETIVOS  ESTRATÉGICOS],Tabla2[METAS PDD]),"")</f>
        <v>Desarrollar un plan para el fortalecimiento de las capacidades institucionales de la UAECOB.</v>
      </c>
      <c r="F64" s="3" t="s">
        <v>91</v>
      </c>
      <c r="G64" s="3" t="str">
        <f>IFERROR(_xlfn.XLOOKUP(F64,'LISTAS DESPLEGABLES'!$H$3:$H$5,'LISTAS DESPLEGABLES'!$I$3:$I$5),"")</f>
        <v xml:space="preserve">8126: Fortalecimiento institucional de la UAECOB para un gobierno confiable Bogotá D.C </v>
      </c>
      <c r="H64" s="3" t="s">
        <v>118</v>
      </c>
      <c r="I64" s="13" t="s">
        <v>41</v>
      </c>
      <c r="J64" s="3" t="s">
        <v>68</v>
      </c>
      <c r="K64" s="13" t="s">
        <v>69</v>
      </c>
      <c r="L64" s="3" t="s">
        <v>110</v>
      </c>
      <c r="M64" s="3" t="s">
        <v>111</v>
      </c>
      <c r="N64" s="107">
        <v>0.3</v>
      </c>
      <c r="O64" s="107">
        <v>0.6</v>
      </c>
      <c r="P64" s="107">
        <v>1</v>
      </c>
      <c r="Q64" s="3" t="s">
        <v>95</v>
      </c>
      <c r="R64" s="3" t="s">
        <v>119</v>
      </c>
      <c r="S64" s="108" t="str">
        <f>'PLAN DE ACCIÓN 2026'!E64</f>
        <v xml:space="preserve"> Implementar el plan de trabajo de la Politica de Gestión de la información estadistica de acuerdo a los lineamientos de la Secretaria Distrital de Planeación. </v>
      </c>
      <c r="T64" s="3" t="str">
        <f>'PLAN DE ACCIÓN 2026'!M64</f>
        <v xml:space="preserve">Implementación del Plan de trabajo de la Politica de Gestión de la información estadistica </v>
      </c>
      <c r="U64" s="109">
        <f>'PLAN DE ACCIÓN 2026'!L64</f>
        <v>1</v>
      </c>
      <c r="V64" s="9" t="s">
        <v>120</v>
      </c>
      <c r="W64" s="206" t="s">
        <v>121</v>
      </c>
    </row>
    <row r="65" spans="1:23" ht="142.5" x14ac:dyDescent="0.25">
      <c r="A65" s="205" t="s">
        <v>90</v>
      </c>
      <c r="B65" s="3" t="s">
        <v>50</v>
      </c>
      <c r="C65" s="3" t="str">
        <f>IFERROR(_xlfn.XLOOKUP(B65,Tabla2[OBJETIVOS  ESTRATÉGICOS],Tabla2[ESTRATEGIA]),"")</f>
        <v>Estrategia 1: Bogotá se fortalece con un gobierno abierto, cercano, eficiente, transparente e íntegro.</v>
      </c>
      <c r="D65" s="3" t="str">
        <f>IFERROR(_xlfn.XLOOKUP(B65,Tabla2[OBJETIVOS  ESTRATÉGICOS],Tabla2[PROGRAMA]),"")</f>
        <v>Programa 33: Fortalecimiento institucional para un gobierno confiable.</v>
      </c>
      <c r="E65" s="3" t="str">
        <f>IFERROR(_xlfn.XLOOKUP(B65,Tabla2[OBJETIVOS  ESTRATÉGICOS],Tabla2[METAS PDD]),"")</f>
        <v>Desarrollar un plan para el fortalecimiento de las capacidades institucionales de la UAECOB.</v>
      </c>
      <c r="F65" s="3" t="s">
        <v>91</v>
      </c>
      <c r="G65" s="3" t="str">
        <f>IFERROR(_xlfn.XLOOKUP(F65,'LISTAS DESPLEGABLES'!$H$3:$H$5,'LISTAS DESPLEGABLES'!$I$3:$I$5),"")</f>
        <v xml:space="preserve">8126: Fortalecimiento institucional de la UAECOB para un gobierno confiable Bogotá D.C </v>
      </c>
      <c r="H65" s="3" t="s">
        <v>102</v>
      </c>
      <c r="I65" s="13" t="s">
        <v>41</v>
      </c>
      <c r="J65" s="3" t="s">
        <v>68</v>
      </c>
      <c r="K65" s="13" t="s">
        <v>69</v>
      </c>
      <c r="L65" s="3" t="s">
        <v>110</v>
      </c>
      <c r="M65" s="3" t="s">
        <v>111</v>
      </c>
      <c r="N65" s="107">
        <v>0.3</v>
      </c>
      <c r="O65" s="107">
        <v>0.6</v>
      </c>
      <c r="P65" s="107">
        <v>1</v>
      </c>
      <c r="Q65" s="3" t="s">
        <v>95</v>
      </c>
      <c r="R65" s="3" t="s">
        <v>89</v>
      </c>
      <c r="S65" s="108" t="str">
        <f>'PLAN DE ACCIÓN 2026'!E65</f>
        <v>Realizar formulación y seguimiento al cumplimiento del Plan Institucional de Participación Ciudadana 2026</v>
      </c>
      <c r="T65" s="3" t="str">
        <f>'PLAN DE ACCIÓN 2026'!M65</f>
        <v>Formulación  del Plan Institucional de Participación Ciudadana 2026
Seguimiento al cumplimiento del Plan Institucional de Participación Ciudadana 2026</v>
      </c>
      <c r="U65" s="109">
        <f>'PLAN DE ACCIÓN 2026'!L65</f>
        <v>1</v>
      </c>
      <c r="V65" s="9" t="s">
        <v>120</v>
      </c>
      <c r="W65" s="206" t="s">
        <v>121</v>
      </c>
    </row>
    <row r="66" spans="1:23" ht="128.25" x14ac:dyDescent="0.25">
      <c r="A66" s="205" t="s">
        <v>90</v>
      </c>
      <c r="B66" s="3" t="s">
        <v>50</v>
      </c>
      <c r="C66" s="3" t="str">
        <f>IFERROR(_xlfn.XLOOKUP(B66,Tabla2[OBJETIVOS  ESTRATÉGICOS],Tabla2[ESTRATEGIA]),"")</f>
        <v>Estrategia 1: Bogotá se fortalece con un gobierno abierto, cercano, eficiente, transparente e íntegro.</v>
      </c>
      <c r="D66" s="3" t="str">
        <f>IFERROR(_xlfn.XLOOKUP(B66,Tabla2[OBJETIVOS  ESTRATÉGICOS],Tabla2[PROGRAMA]),"")</f>
        <v>Programa 33: Fortalecimiento institucional para un gobierno confiable.</v>
      </c>
      <c r="E66" s="3" t="str">
        <f>IFERROR(_xlfn.XLOOKUP(B66,Tabla2[OBJETIVOS  ESTRATÉGICOS],Tabla2[METAS PDD]),"")</f>
        <v>Desarrollar un plan para el fortalecimiento de las capacidades institucionales de la UAECOB.</v>
      </c>
      <c r="F66" s="3" t="s">
        <v>91</v>
      </c>
      <c r="G66" s="3" t="str">
        <f>IFERROR(_xlfn.XLOOKUP(F66,'LISTAS DESPLEGABLES'!$H$3:$H$5,'LISTAS DESPLEGABLES'!$I$3:$I$5),"")</f>
        <v xml:space="preserve">8126: Fortalecimiento institucional de la UAECOB para un gobierno confiable Bogotá D.C </v>
      </c>
      <c r="H66" s="3" t="s">
        <v>118</v>
      </c>
      <c r="I66" s="13" t="s">
        <v>41</v>
      </c>
      <c r="J66" s="3" t="s">
        <v>42</v>
      </c>
      <c r="K66" s="13" t="s">
        <v>43</v>
      </c>
      <c r="L66" s="3" t="s">
        <v>44</v>
      </c>
      <c r="M66" s="3" t="s">
        <v>45</v>
      </c>
      <c r="N66" s="107">
        <v>0.3</v>
      </c>
      <c r="O66" s="107">
        <v>0.6</v>
      </c>
      <c r="P66" s="107">
        <v>1</v>
      </c>
      <c r="Q66" s="3" t="s">
        <v>46</v>
      </c>
      <c r="R66" s="3" t="s">
        <v>114</v>
      </c>
      <c r="S66" s="108" t="str">
        <f>'PLAN DE ACCIÓN 2026'!E66</f>
        <v>Actualizar la política y el mapa de riesgos institucional de acuerdo a los nuevos líneamientos de Función Pública</v>
      </c>
      <c r="T66" s="3" t="str">
        <f>'PLAN DE ACCIÓN 2026'!M66</f>
        <v>Actualizar la política integral de riesgos
Mapa de riesgos institucional actualizado</v>
      </c>
      <c r="U66" s="109">
        <f>'PLAN DE ACCIÓN 2026'!L66</f>
        <v>1</v>
      </c>
      <c r="V66" s="9" t="s">
        <v>120</v>
      </c>
      <c r="W66" s="206" t="s">
        <v>121</v>
      </c>
    </row>
    <row r="67" spans="1:23" ht="99.75" x14ac:dyDescent="0.25">
      <c r="A67" s="205" t="s">
        <v>122</v>
      </c>
      <c r="B67" s="3" t="s">
        <v>50</v>
      </c>
      <c r="C67" s="3" t="str">
        <f>IFERROR(_xlfn.XLOOKUP(B67,Tabla2[OBJETIVOS  ESTRATÉGICOS],Tabla2[ESTRATEGIA]),"")</f>
        <v>Estrategia 1: Bogotá se fortalece con un gobierno abierto, cercano, eficiente, transparente e íntegro.</v>
      </c>
      <c r="D67" s="3" t="str">
        <f>IFERROR(_xlfn.XLOOKUP(B67,Tabla2[OBJETIVOS  ESTRATÉGICOS],Tabla2[PROGRAMA]),"")</f>
        <v>Programa 33: Fortalecimiento institucional para un gobierno confiable.</v>
      </c>
      <c r="E67" s="3" t="str">
        <f>IFERROR(_xlfn.XLOOKUP(B67,Tabla2[OBJETIVOS  ESTRATÉGICOS],Tabla2[METAS PDD]),"")</f>
        <v>Desarrollar un plan para el fortalecimiento de las capacidades institucionales de la UAECOB.</v>
      </c>
      <c r="F67" s="3" t="s">
        <v>91</v>
      </c>
      <c r="G67" s="3" t="str">
        <f>IFERROR(_xlfn.XLOOKUP(F67,'LISTAS DESPLEGABLES'!$H$3:$H$5,'LISTAS DESPLEGABLES'!$I$3:$I$5),"")</f>
        <v xml:space="preserve">8126: Fortalecimiento institucional de la UAECOB para un gobierno confiable Bogotá D.C </v>
      </c>
      <c r="H67" s="3" t="s">
        <v>118</v>
      </c>
      <c r="I67" s="13" t="s">
        <v>41</v>
      </c>
      <c r="J67" s="3" t="s">
        <v>51</v>
      </c>
      <c r="K67" s="13" t="s">
        <v>52</v>
      </c>
      <c r="L67" s="3" t="s">
        <v>58</v>
      </c>
      <c r="M67" s="3" t="s">
        <v>59</v>
      </c>
      <c r="N67" s="107">
        <v>0.3</v>
      </c>
      <c r="O67" s="107">
        <v>0.6</v>
      </c>
      <c r="P67" s="107">
        <v>1</v>
      </c>
      <c r="Q67" s="3" t="s">
        <v>48</v>
      </c>
      <c r="R67" s="3" t="s">
        <v>123</v>
      </c>
      <c r="S67" s="108" t="str">
        <f>'PLAN DE ACCIÓN 2026'!E67</f>
        <v>Suscribir Memorandos de Entendimiento (MoU) con aliados estratégicos priorizados.</v>
      </c>
      <c r="T67" s="3" t="str">
        <f>'PLAN DE ACCIÓN 2026'!M67</f>
        <v>Informe anual de la gestión de memorandos subscritos, en proceso o proyectados para 2027</v>
      </c>
      <c r="U67" s="109">
        <f>'PLAN DE ACCIÓN 2026'!L67</f>
        <v>1</v>
      </c>
      <c r="V67" s="9" t="s">
        <v>124</v>
      </c>
      <c r="W67" s="206" t="s">
        <v>121</v>
      </c>
    </row>
    <row r="68" spans="1:23" ht="99.75" x14ac:dyDescent="0.25">
      <c r="A68" s="205" t="s">
        <v>122</v>
      </c>
      <c r="B68" s="3" t="s">
        <v>50</v>
      </c>
      <c r="C68" s="3" t="str">
        <f>IFERROR(_xlfn.XLOOKUP(B68,Tabla2[OBJETIVOS  ESTRATÉGICOS],Tabla2[ESTRATEGIA]),"")</f>
        <v>Estrategia 1: Bogotá se fortalece con un gobierno abierto, cercano, eficiente, transparente e íntegro.</v>
      </c>
      <c r="D68" s="3" t="str">
        <f>IFERROR(_xlfn.XLOOKUP(B68,Tabla2[OBJETIVOS  ESTRATÉGICOS],Tabla2[PROGRAMA]),"")</f>
        <v>Programa 33: Fortalecimiento institucional para un gobierno confiable.</v>
      </c>
      <c r="E68" s="3" t="str">
        <f>IFERROR(_xlfn.XLOOKUP(B68,Tabla2[OBJETIVOS  ESTRATÉGICOS],Tabla2[METAS PDD]),"")</f>
        <v>Desarrollar un plan para el fortalecimiento de las capacidades institucionales de la UAECOB.</v>
      </c>
      <c r="F68" s="3" t="s">
        <v>91</v>
      </c>
      <c r="G68" s="3" t="str">
        <f>IFERROR(_xlfn.XLOOKUP(F68,'LISTAS DESPLEGABLES'!$H$3:$H$5,'LISTAS DESPLEGABLES'!$I$3:$I$5),"")</f>
        <v xml:space="preserve">8126: Fortalecimiento institucional de la UAECOB para un gobierno confiable Bogotá D.C </v>
      </c>
      <c r="H68" s="3" t="s">
        <v>118</v>
      </c>
      <c r="I68" s="13" t="s">
        <v>41</v>
      </c>
      <c r="J68" s="3" t="s">
        <v>51</v>
      </c>
      <c r="K68" s="13" t="s">
        <v>52</v>
      </c>
      <c r="L68" s="3" t="s">
        <v>58</v>
      </c>
      <c r="M68" s="3" t="s">
        <v>59</v>
      </c>
      <c r="N68" s="107">
        <v>0.3</v>
      </c>
      <c r="O68" s="107">
        <v>0.6</v>
      </c>
      <c r="P68" s="107">
        <v>1</v>
      </c>
      <c r="Q68" s="3" t="s">
        <v>48</v>
      </c>
      <c r="R68" s="3" t="s">
        <v>123</v>
      </c>
      <c r="S68" s="108" t="str">
        <f>'PLAN DE ACCIÓN 2026'!E68</f>
        <v>Coordinar y acompañar intercambios técnicos y acciones de cooperación internacional priorizadas.</v>
      </c>
      <c r="T68" s="3" t="str">
        <f>'PLAN DE ACCIÓN 2026'!M68</f>
        <v>Informe anual de intercambios técnicos y acciones de cooperación internacional y su impacto en la entidad. Ya sean subscritas, en proceso o planificacion para 2027</v>
      </c>
      <c r="U68" s="109">
        <f>'PLAN DE ACCIÓN 2026'!L68</f>
        <v>1</v>
      </c>
      <c r="V68" s="9" t="s">
        <v>124</v>
      </c>
      <c r="W68" s="206" t="s">
        <v>121</v>
      </c>
    </row>
    <row r="69" spans="1:23" ht="99.75" x14ac:dyDescent="0.25">
      <c r="A69" s="205" t="s">
        <v>122</v>
      </c>
      <c r="B69" s="3" t="s">
        <v>50</v>
      </c>
      <c r="C69" s="3" t="str">
        <f>IFERROR(_xlfn.XLOOKUP(B69,Tabla2[OBJETIVOS  ESTRATÉGICOS],Tabla2[ESTRATEGIA]),"")</f>
        <v>Estrategia 1: Bogotá se fortalece con un gobierno abierto, cercano, eficiente, transparente e íntegro.</v>
      </c>
      <c r="D69" s="3" t="str">
        <f>IFERROR(_xlfn.XLOOKUP(B69,Tabla2[OBJETIVOS  ESTRATÉGICOS],Tabla2[PROGRAMA]),"")</f>
        <v>Programa 33: Fortalecimiento institucional para un gobierno confiable.</v>
      </c>
      <c r="E69" s="3" t="str">
        <f>IFERROR(_xlfn.XLOOKUP(B69,Tabla2[OBJETIVOS  ESTRATÉGICOS],Tabla2[METAS PDD]),"")</f>
        <v>Desarrollar un plan para el fortalecimiento de las capacidades institucionales de la UAECOB.</v>
      </c>
      <c r="F69" s="3" t="s">
        <v>91</v>
      </c>
      <c r="G69" s="3" t="str">
        <f>IFERROR(_xlfn.XLOOKUP(F69,'LISTAS DESPLEGABLES'!$H$3:$H$5,'LISTAS DESPLEGABLES'!$I$3:$I$5),"")</f>
        <v xml:space="preserve">8126: Fortalecimiento institucional de la UAECOB para un gobierno confiable Bogotá D.C </v>
      </c>
      <c r="H69" s="3" t="s">
        <v>118</v>
      </c>
      <c r="I69" s="13" t="s">
        <v>41</v>
      </c>
      <c r="J69" s="3" t="s">
        <v>51</v>
      </c>
      <c r="K69" s="13" t="s">
        <v>52</v>
      </c>
      <c r="L69" s="3" t="s">
        <v>58</v>
      </c>
      <c r="M69" s="3" t="s">
        <v>59</v>
      </c>
      <c r="N69" s="107">
        <v>0.3</v>
      </c>
      <c r="O69" s="107">
        <v>0.6</v>
      </c>
      <c r="P69" s="107">
        <v>1</v>
      </c>
      <c r="Q69" s="3" t="s">
        <v>48</v>
      </c>
      <c r="R69" s="3" t="s">
        <v>123</v>
      </c>
      <c r="S69" s="108" t="str">
        <f>'PLAN DE ACCIÓN 2026'!E69</f>
        <v>Gestionar la participación institucional en escenarios estratégicos de visibilidad internacional.</v>
      </c>
      <c r="T69" s="3" t="str">
        <f>'PLAN DE ACCIÓN 2026'!M69</f>
        <v>Informe de Participación de la UEACOB en espacios de visibilidad internacional con mapa de trabajo para 2027</v>
      </c>
      <c r="U69" s="109">
        <f>'PLAN DE ACCIÓN 2026'!L69</f>
        <v>1</v>
      </c>
      <c r="V69" s="9" t="s">
        <v>124</v>
      </c>
      <c r="W69" s="206" t="s">
        <v>121</v>
      </c>
    </row>
    <row r="70" spans="1:23" ht="128.25" x14ac:dyDescent="0.25">
      <c r="A70" s="205" t="s">
        <v>90</v>
      </c>
      <c r="B70" s="3" t="s">
        <v>50</v>
      </c>
      <c r="C70" s="3" t="str">
        <f>IFERROR(_xlfn.XLOOKUP(B70,Tabla2[OBJETIVOS  ESTRATÉGICOS],Tabla2[ESTRATEGIA]),"")</f>
        <v>Estrategia 1: Bogotá se fortalece con un gobierno abierto, cercano, eficiente, transparente e íntegro.</v>
      </c>
      <c r="D70" s="3" t="str">
        <f>IFERROR(_xlfn.XLOOKUP(B70,Tabla2[OBJETIVOS  ESTRATÉGICOS],Tabla2[PROGRAMA]),"")</f>
        <v>Programa 33: Fortalecimiento institucional para un gobierno confiable.</v>
      </c>
      <c r="E70" s="3" t="str">
        <f>IFERROR(_xlfn.XLOOKUP(B70,Tabla2[OBJETIVOS  ESTRATÉGICOS],Tabla2[METAS PDD]),"")</f>
        <v>Desarrollar un plan para el fortalecimiento de las capacidades institucionales de la UAECOB.</v>
      </c>
      <c r="F70" s="3" t="s">
        <v>91</v>
      </c>
      <c r="G70" s="3" t="str">
        <f>IFERROR(_xlfn.XLOOKUP(F70,'LISTAS DESPLEGABLES'!$H$3:$H$5,'LISTAS DESPLEGABLES'!$I$3:$I$5),"")</f>
        <v xml:space="preserve">8126: Fortalecimiento institucional de la UAECOB para un gobierno confiable Bogotá D.C </v>
      </c>
      <c r="H70" s="3" t="s">
        <v>92</v>
      </c>
      <c r="I70" s="13" t="s">
        <v>41</v>
      </c>
      <c r="J70" s="3" t="s">
        <v>42</v>
      </c>
      <c r="K70" s="13" t="s">
        <v>43</v>
      </c>
      <c r="L70" s="3" t="s">
        <v>44</v>
      </c>
      <c r="M70" s="3" t="s">
        <v>45</v>
      </c>
      <c r="N70" s="107">
        <v>0.3</v>
      </c>
      <c r="O70" s="107">
        <v>0.6</v>
      </c>
      <c r="P70" s="107">
        <v>1</v>
      </c>
      <c r="Q70" s="3" t="s">
        <v>46</v>
      </c>
      <c r="R70" s="3" t="s">
        <v>62</v>
      </c>
      <c r="S70" s="108" t="str">
        <f>'PLAN DE ACCIÓN 2026'!E70</f>
        <v>Actualizar e implementar el plan de comunicaciones ajustados a los requisitos de los sistemas de gestión a implementar de acuerdo a los lineamientos del MIPG</v>
      </c>
      <c r="T70" s="3" t="str">
        <f>'PLAN DE ACCIÓN 2026'!M70</f>
        <v xml:space="preserve">Actualización y ejecución de las actividades descritas en el Plan de Comunicaciones del Cuerpo Oficial Bomberos de Bogotá
</v>
      </c>
      <c r="U70" s="109">
        <f>'PLAN DE ACCIÓN 2026'!L70</f>
        <v>1</v>
      </c>
      <c r="V70" s="9" t="s">
        <v>125</v>
      </c>
      <c r="W70" s="206" t="s">
        <v>121</v>
      </c>
    </row>
    <row r="71" spans="1:23" ht="99.75" x14ac:dyDescent="0.25">
      <c r="A71" s="205" t="s">
        <v>90</v>
      </c>
      <c r="B71" s="3" t="s">
        <v>50</v>
      </c>
      <c r="C71" s="3" t="str">
        <f>IFERROR(_xlfn.XLOOKUP(B71,Tabla2[OBJETIVOS  ESTRATÉGICOS],Tabla2[ESTRATEGIA]),"")</f>
        <v>Estrategia 1: Bogotá se fortalece con un gobierno abierto, cercano, eficiente, transparente e íntegro.</v>
      </c>
      <c r="D71" s="3" t="str">
        <f>IFERROR(_xlfn.XLOOKUP(B71,Tabla2[OBJETIVOS  ESTRATÉGICOS],Tabla2[PROGRAMA]),"")</f>
        <v>Programa 33: Fortalecimiento institucional para un gobierno confiable.</v>
      </c>
      <c r="E71" s="3" t="str">
        <f>IFERROR(_xlfn.XLOOKUP(B71,Tabla2[OBJETIVOS  ESTRATÉGICOS],Tabla2[METAS PDD]),"")</f>
        <v>Desarrollar un plan para el fortalecimiento de las capacidades institucionales de la UAECOB.</v>
      </c>
      <c r="F71" s="3" t="s">
        <v>91</v>
      </c>
      <c r="G71" s="3" t="str">
        <f>IFERROR(_xlfn.XLOOKUP(F71,'LISTAS DESPLEGABLES'!$H$3:$H$5,'LISTAS DESPLEGABLES'!$I$3:$I$5),"")</f>
        <v xml:space="preserve">8126: Fortalecimiento institucional de la UAECOB para un gobierno confiable Bogotá D.C </v>
      </c>
      <c r="H71" s="3" t="s">
        <v>92</v>
      </c>
      <c r="I71" s="13" t="s">
        <v>41</v>
      </c>
      <c r="J71" s="3" t="s">
        <v>51</v>
      </c>
      <c r="K71" s="13" t="s">
        <v>52</v>
      </c>
      <c r="L71" s="3" t="s">
        <v>58</v>
      </c>
      <c r="M71" s="3" t="s">
        <v>59</v>
      </c>
      <c r="N71" s="107">
        <v>0.3</v>
      </c>
      <c r="O71" s="107">
        <v>0.6</v>
      </c>
      <c r="P71" s="107">
        <v>1</v>
      </c>
      <c r="Q71" s="3" t="s">
        <v>48</v>
      </c>
      <c r="R71" s="3" t="s">
        <v>123</v>
      </c>
      <c r="S71" s="108" t="str">
        <f>'PLAN DE ACCIÓN 2026'!E71</f>
        <v>Realizar Gestión del Conocimiento a través de producción de artículos y su publicación para la divulgación de buenas prácticas</v>
      </c>
      <c r="T71" s="3" t="str">
        <f>'PLAN DE ACCIÓN 2026'!M71</f>
        <v>4 Articulos producidos y publicados</v>
      </c>
      <c r="U71" s="109">
        <f>'PLAN DE ACCIÓN 2026'!L71</f>
        <v>1</v>
      </c>
      <c r="V71" s="9" t="s">
        <v>126</v>
      </c>
      <c r="W71" s="206" t="s">
        <v>127</v>
      </c>
    </row>
    <row r="72" spans="1:23" ht="114" x14ac:dyDescent="0.25">
      <c r="A72" s="205" t="s">
        <v>90</v>
      </c>
      <c r="B72" s="3" t="s">
        <v>50</v>
      </c>
      <c r="C72" s="3" t="str">
        <f>IFERROR(_xlfn.XLOOKUP(B72,Tabla2[OBJETIVOS  ESTRATÉGICOS],Tabla2[ESTRATEGIA]),"")</f>
        <v>Estrategia 1: Bogotá se fortalece con un gobierno abierto, cercano, eficiente, transparente e íntegro.</v>
      </c>
      <c r="D72" s="3" t="str">
        <f>IFERROR(_xlfn.XLOOKUP(B72,Tabla2[OBJETIVOS  ESTRATÉGICOS],Tabla2[PROGRAMA]),"")</f>
        <v>Programa 33: Fortalecimiento institucional para un gobierno confiable.</v>
      </c>
      <c r="E72" s="3" t="str">
        <f>IFERROR(_xlfn.XLOOKUP(B72,Tabla2[OBJETIVOS  ESTRATÉGICOS],Tabla2[METAS PDD]),"")</f>
        <v>Desarrollar un plan para el fortalecimiento de las capacidades institucionales de la UAECOB.</v>
      </c>
      <c r="F72" s="3" t="s">
        <v>91</v>
      </c>
      <c r="G72" s="3" t="str">
        <f>IFERROR(_xlfn.XLOOKUP(F72,'LISTAS DESPLEGABLES'!$H$3:$H$5,'LISTAS DESPLEGABLES'!$I$3:$I$5),"")</f>
        <v xml:space="preserve">8126: Fortalecimiento institucional de la UAECOB para un gobierno confiable Bogotá D.C </v>
      </c>
      <c r="H72" s="3" t="s">
        <v>92</v>
      </c>
      <c r="I72" s="13" t="s">
        <v>41</v>
      </c>
      <c r="J72" s="3" t="s">
        <v>42</v>
      </c>
      <c r="K72" s="13" t="s">
        <v>43</v>
      </c>
      <c r="L72" s="3" t="s">
        <v>106</v>
      </c>
      <c r="M72" s="3" t="s">
        <v>107</v>
      </c>
      <c r="N72" s="107">
        <v>0.3</v>
      </c>
      <c r="O72" s="107">
        <v>0.6</v>
      </c>
      <c r="P72" s="107">
        <v>1</v>
      </c>
      <c r="Q72" s="3" t="s">
        <v>108</v>
      </c>
      <c r="R72" s="3" t="s">
        <v>128</v>
      </c>
      <c r="S72" s="108" t="str">
        <f>'PLAN DE ACCIÓN 2026'!E72</f>
        <v>Diseñar e implementar una herramientas tecnológica de apoyo a la gestión de la Defensa Judicial de la Entidad</v>
      </c>
      <c r="T72" s="3" t="str">
        <f>'PLAN DE ACCIÓN 2026'!M72</f>
        <v>Herramienta Tecnológica Implementada</v>
      </c>
      <c r="U72" s="109">
        <f>'PLAN DE ACCIÓN 2026'!L72</f>
        <v>1</v>
      </c>
      <c r="V72" s="9" t="s">
        <v>126</v>
      </c>
      <c r="W72" s="206" t="s">
        <v>127</v>
      </c>
    </row>
    <row r="73" spans="1:23" ht="128.25" x14ac:dyDescent="0.25">
      <c r="A73" s="205" t="s">
        <v>90</v>
      </c>
      <c r="B73" s="3" t="s">
        <v>50</v>
      </c>
      <c r="C73" s="3" t="str">
        <f>IFERROR(_xlfn.XLOOKUP(B73,Tabla2[OBJETIVOS  ESTRATÉGICOS],Tabla2[ESTRATEGIA]),"")</f>
        <v>Estrategia 1: Bogotá se fortalece con un gobierno abierto, cercano, eficiente, transparente e íntegro.</v>
      </c>
      <c r="D73" s="3" t="str">
        <f>IFERROR(_xlfn.XLOOKUP(B73,Tabla2[OBJETIVOS  ESTRATÉGICOS],Tabla2[PROGRAMA]),"")</f>
        <v>Programa 33: Fortalecimiento institucional para un gobierno confiable.</v>
      </c>
      <c r="E73" s="3" t="str">
        <f>IFERROR(_xlfn.XLOOKUP(B73,Tabla2[OBJETIVOS  ESTRATÉGICOS],Tabla2[METAS PDD]),"")</f>
        <v>Desarrollar un plan para el fortalecimiento de las capacidades institucionales de la UAECOB.</v>
      </c>
      <c r="F73" s="3" t="s">
        <v>91</v>
      </c>
      <c r="G73" s="3" t="str">
        <f>IFERROR(_xlfn.XLOOKUP(F73,'LISTAS DESPLEGABLES'!$H$3:$H$5,'LISTAS DESPLEGABLES'!$I$3:$I$5),"")</f>
        <v xml:space="preserve">8126: Fortalecimiento institucional de la UAECOB para un gobierno confiable Bogotá D.C </v>
      </c>
      <c r="H73" s="3" t="s">
        <v>92</v>
      </c>
      <c r="I73" s="13" t="s">
        <v>41</v>
      </c>
      <c r="J73" s="3" t="s">
        <v>42</v>
      </c>
      <c r="K73" s="13" t="s">
        <v>43</v>
      </c>
      <c r="L73" s="3" t="s">
        <v>44</v>
      </c>
      <c r="M73" s="3" t="s">
        <v>45</v>
      </c>
      <c r="N73" s="107">
        <v>0.3</v>
      </c>
      <c r="O73" s="107">
        <v>0.6</v>
      </c>
      <c r="P73" s="107">
        <v>1</v>
      </c>
      <c r="Q73" s="3" t="s">
        <v>46</v>
      </c>
      <c r="R73" s="3" t="s">
        <v>129</v>
      </c>
      <c r="S73" s="108" t="str">
        <f>'PLAN DE ACCIÓN 2026'!E73</f>
        <v>Diseñar, constituir e implementar la Escuela de Supervisores en la UAECOB</v>
      </c>
      <c r="T73" s="3" t="str">
        <f>'PLAN DE ACCIÓN 2026'!M73</f>
        <v>Escuela de Supervisores de la UAECOB diseñada y constituida con 16 sesiones en el año</v>
      </c>
      <c r="U73" s="109">
        <f>'PLAN DE ACCIÓN 2026'!L73</f>
        <v>1</v>
      </c>
      <c r="V73" s="9" t="s">
        <v>126</v>
      </c>
      <c r="W73" s="206" t="s">
        <v>127</v>
      </c>
    </row>
    <row r="74" spans="1:23" ht="128.25" x14ac:dyDescent="0.25">
      <c r="A74" s="205" t="s">
        <v>90</v>
      </c>
      <c r="B74" s="3" t="s">
        <v>50</v>
      </c>
      <c r="C74" s="3" t="str">
        <f>IFERROR(_xlfn.XLOOKUP(B74,Tabla2[OBJETIVOS  ESTRATÉGICOS],Tabla2[ESTRATEGIA]),"")</f>
        <v>Estrategia 1: Bogotá se fortalece con un gobierno abierto, cercano, eficiente, transparente e íntegro.</v>
      </c>
      <c r="D74" s="3" t="str">
        <f>IFERROR(_xlfn.XLOOKUP(B74,Tabla2[OBJETIVOS  ESTRATÉGICOS],Tabla2[PROGRAMA]),"")</f>
        <v>Programa 33: Fortalecimiento institucional para un gobierno confiable.</v>
      </c>
      <c r="E74" s="3" t="str">
        <f>IFERROR(_xlfn.XLOOKUP(B74,Tabla2[OBJETIVOS  ESTRATÉGICOS],Tabla2[METAS PDD]),"")</f>
        <v>Desarrollar un plan para el fortalecimiento de las capacidades institucionales de la UAECOB.</v>
      </c>
      <c r="F74" s="3" t="s">
        <v>91</v>
      </c>
      <c r="G74" s="3" t="str">
        <f>IFERROR(_xlfn.XLOOKUP(F74,'LISTAS DESPLEGABLES'!$H$3:$H$5,'LISTAS DESPLEGABLES'!$I$3:$I$5),"")</f>
        <v xml:space="preserve">8126: Fortalecimiento institucional de la UAECOB para un gobierno confiable Bogotá D.C </v>
      </c>
      <c r="H74" s="3" t="s">
        <v>130</v>
      </c>
      <c r="I74" s="13" t="s">
        <v>41</v>
      </c>
      <c r="J74" s="3" t="s">
        <v>42</v>
      </c>
      <c r="K74" s="13" t="s">
        <v>43</v>
      </c>
      <c r="L74" s="3" t="s">
        <v>44</v>
      </c>
      <c r="M74" s="3" t="s">
        <v>45</v>
      </c>
      <c r="N74" s="107">
        <v>0.3</v>
      </c>
      <c r="O74" s="107">
        <v>0.6</v>
      </c>
      <c r="P74" s="107">
        <v>1</v>
      </c>
      <c r="Q74" s="3" t="s">
        <v>46</v>
      </c>
      <c r="R74" s="3" t="s">
        <v>131</v>
      </c>
      <c r="S74" s="108" t="str">
        <f>'PLAN DE ACCIÓN 2026'!E74</f>
        <v>Construir un plan de contingencia en caso de que la entidad reciba (sufra) un ataque cibernético y/o fallas permanentes de conexión.</v>
      </c>
      <c r="T74" s="3" t="str">
        <f>'PLAN DE ACCIÓN 2026'!M74</f>
        <v>Pruebas de DRP de Portal de Servicios, Directorio Activo, Pagina WEB, Opera+ y LOG+</v>
      </c>
      <c r="U74" s="109">
        <f>'PLAN DE ACCIÓN 2026'!L74</f>
        <v>1</v>
      </c>
      <c r="V74" s="9" t="s">
        <v>46</v>
      </c>
      <c r="W74" s="206" t="s">
        <v>121</v>
      </c>
    </row>
    <row r="75" spans="1:23" ht="128.25" x14ac:dyDescent="0.25">
      <c r="A75" s="205" t="s">
        <v>90</v>
      </c>
      <c r="B75" s="3" t="s">
        <v>50</v>
      </c>
      <c r="C75" s="3" t="str">
        <f>IFERROR(_xlfn.XLOOKUP(B75,Tabla2[OBJETIVOS  ESTRATÉGICOS],Tabla2[ESTRATEGIA]),"")</f>
        <v>Estrategia 1: Bogotá se fortalece con un gobierno abierto, cercano, eficiente, transparente e íntegro.</v>
      </c>
      <c r="D75" s="3" t="str">
        <f>IFERROR(_xlfn.XLOOKUP(B75,Tabla2[OBJETIVOS  ESTRATÉGICOS],Tabla2[PROGRAMA]),"")</f>
        <v>Programa 33: Fortalecimiento institucional para un gobierno confiable.</v>
      </c>
      <c r="E75" s="3" t="str">
        <f>IFERROR(_xlfn.XLOOKUP(B75,Tabla2[OBJETIVOS  ESTRATÉGICOS],Tabla2[METAS PDD]),"")</f>
        <v>Desarrollar un plan para el fortalecimiento de las capacidades institucionales de la UAECOB.</v>
      </c>
      <c r="F75" s="3" t="s">
        <v>91</v>
      </c>
      <c r="G75" s="3" t="str">
        <f>IFERROR(_xlfn.XLOOKUP(F75,'LISTAS DESPLEGABLES'!$H$3:$H$5,'LISTAS DESPLEGABLES'!$I$3:$I$5),"")</f>
        <v xml:space="preserve">8126: Fortalecimiento institucional de la UAECOB para un gobierno confiable Bogotá D.C </v>
      </c>
      <c r="H75" s="3" t="s">
        <v>130</v>
      </c>
      <c r="I75" s="13" t="s">
        <v>41</v>
      </c>
      <c r="J75" s="3" t="s">
        <v>42</v>
      </c>
      <c r="K75" s="13" t="s">
        <v>43</v>
      </c>
      <c r="L75" s="3" t="s">
        <v>106</v>
      </c>
      <c r="M75" s="3" t="s">
        <v>107</v>
      </c>
      <c r="N75" s="107">
        <v>0.3</v>
      </c>
      <c r="O75" s="107">
        <v>0.6</v>
      </c>
      <c r="P75" s="107">
        <v>1</v>
      </c>
      <c r="Q75" s="3" t="s">
        <v>108</v>
      </c>
      <c r="R75" s="3" t="s">
        <v>131</v>
      </c>
      <c r="S75" s="108" t="str">
        <f>'PLAN DE ACCIÓN 2026'!E75</f>
        <v>Proponer un plan de trabajo y el desarrollo de sus actividades al sistema de seguridad de la información, bajo la norma ISO27001-2022</v>
      </c>
      <c r="T75" s="3" t="str">
        <f>'PLAN DE ACCIÓN 2026'!M75</f>
        <v>Repositorio del SGSI basado en la norma ISO 27001:2022 con evidencias y registros.
Informe de Auditoria Interna ISO 27001:20200 en IIQ de 2026.
Certificación de la UAE Cuerpo Oficial de Bomberos en IIIQ de 2026.</v>
      </c>
      <c r="U75" s="109">
        <f>'PLAN DE ACCIÓN 2026'!L75</f>
        <v>1</v>
      </c>
      <c r="V75" s="9" t="s">
        <v>46</v>
      </c>
      <c r="W75" s="206" t="s">
        <v>121</v>
      </c>
    </row>
    <row r="76" spans="1:23" ht="114" x14ac:dyDescent="0.25">
      <c r="A76" s="205" t="s">
        <v>90</v>
      </c>
      <c r="B76" s="3" t="s">
        <v>50</v>
      </c>
      <c r="C76" s="3" t="str">
        <f>IFERROR(_xlfn.XLOOKUP(B76,Tabla2[OBJETIVOS  ESTRATÉGICOS],Tabla2[ESTRATEGIA]),"")</f>
        <v>Estrategia 1: Bogotá se fortalece con un gobierno abierto, cercano, eficiente, transparente e íntegro.</v>
      </c>
      <c r="D76" s="3" t="str">
        <f>IFERROR(_xlfn.XLOOKUP(B76,Tabla2[OBJETIVOS  ESTRATÉGICOS],Tabla2[PROGRAMA]),"")</f>
        <v>Programa 33: Fortalecimiento institucional para un gobierno confiable.</v>
      </c>
      <c r="E76" s="3" t="str">
        <f>IFERROR(_xlfn.XLOOKUP(B76,Tabla2[OBJETIVOS  ESTRATÉGICOS],Tabla2[METAS PDD]),"")</f>
        <v>Desarrollar un plan para el fortalecimiento de las capacidades institucionales de la UAECOB.</v>
      </c>
      <c r="F76" s="3" t="s">
        <v>91</v>
      </c>
      <c r="G76" s="3" t="str">
        <f>IFERROR(_xlfn.XLOOKUP(F76,'LISTAS DESPLEGABLES'!$H$3:$H$5,'LISTAS DESPLEGABLES'!$I$3:$I$5),"")</f>
        <v xml:space="preserve">8126: Fortalecimiento institucional de la UAECOB para un gobierno confiable Bogotá D.C </v>
      </c>
      <c r="H76" s="3" t="s">
        <v>132</v>
      </c>
      <c r="I76" s="13" t="s">
        <v>41</v>
      </c>
      <c r="J76" s="3" t="s">
        <v>42</v>
      </c>
      <c r="K76" s="13" t="s">
        <v>43</v>
      </c>
      <c r="L76" s="3" t="s">
        <v>106</v>
      </c>
      <c r="M76" s="3" t="s">
        <v>107</v>
      </c>
      <c r="N76" s="107">
        <v>0.3</v>
      </c>
      <c r="O76" s="107">
        <v>0.6</v>
      </c>
      <c r="P76" s="107">
        <v>1</v>
      </c>
      <c r="Q76" s="3" t="s">
        <v>108</v>
      </c>
      <c r="R76" s="3" t="s">
        <v>131</v>
      </c>
      <c r="S76" s="108" t="str">
        <f>'PLAN DE ACCIÓN 2026'!E76</f>
        <v>Implementar el Plan Estratégico de Tecnologías de Información y las Comunicaciones-PETI ajustados a los requisitos del MIPG</v>
      </c>
      <c r="T76" s="3" t="str">
        <f>'PLAN DE ACCIÓN 2026'!M76</f>
        <v>*Implentación de las actividades programadas de las metas definidas para el desarrollo presupuestal durante la vigencia del 2025.
*Reporte de avance semestral de las implementaciones adquiridas por el area para el desarrollo  del PETI.</v>
      </c>
      <c r="U76" s="109">
        <f>'PLAN DE ACCIÓN 2026'!L76</f>
        <v>1</v>
      </c>
      <c r="V76" s="9" t="s">
        <v>46</v>
      </c>
      <c r="W76" s="206" t="s">
        <v>121</v>
      </c>
    </row>
    <row r="77" spans="1:23" ht="114" x14ac:dyDescent="0.25">
      <c r="A77" s="205" t="s">
        <v>90</v>
      </c>
      <c r="B77" s="3" t="s">
        <v>50</v>
      </c>
      <c r="C77" s="3" t="str">
        <f>IFERROR(_xlfn.XLOOKUP(B77,Tabla2[OBJETIVOS  ESTRATÉGICOS],Tabla2[ESTRATEGIA]),"")</f>
        <v>Estrategia 1: Bogotá se fortalece con un gobierno abierto, cercano, eficiente, transparente e íntegro.</v>
      </c>
      <c r="D77" s="3" t="str">
        <f>IFERROR(_xlfn.XLOOKUP(B77,Tabla2[OBJETIVOS  ESTRATÉGICOS],Tabla2[PROGRAMA]),"")</f>
        <v>Programa 33: Fortalecimiento institucional para un gobierno confiable.</v>
      </c>
      <c r="E77" s="3" t="str">
        <f>IFERROR(_xlfn.XLOOKUP(B77,Tabla2[OBJETIVOS  ESTRATÉGICOS],Tabla2[METAS PDD]),"")</f>
        <v>Desarrollar un plan para el fortalecimiento de las capacidades institucionales de la UAECOB.</v>
      </c>
      <c r="F77" s="3" t="s">
        <v>91</v>
      </c>
      <c r="G77" s="3" t="str">
        <f>IFERROR(_xlfn.XLOOKUP(F77,'LISTAS DESPLEGABLES'!$H$3:$H$5,'LISTAS DESPLEGABLES'!$I$3:$I$5),"")</f>
        <v xml:space="preserve">8126: Fortalecimiento institucional de la UAECOB para un gobierno confiable Bogotá D.C </v>
      </c>
      <c r="H77" s="3" t="s">
        <v>130</v>
      </c>
      <c r="I77" s="13" t="s">
        <v>41</v>
      </c>
      <c r="J77" s="3" t="s">
        <v>42</v>
      </c>
      <c r="K77" s="13" t="s">
        <v>43</v>
      </c>
      <c r="L77" s="3" t="s">
        <v>106</v>
      </c>
      <c r="M77" s="3" t="s">
        <v>107</v>
      </c>
      <c r="N77" s="107">
        <v>0.3</v>
      </c>
      <c r="O77" s="107">
        <v>0.6</v>
      </c>
      <c r="P77" s="107">
        <v>1</v>
      </c>
      <c r="Q77" s="3" t="s">
        <v>108</v>
      </c>
      <c r="R77" s="3" t="s">
        <v>131</v>
      </c>
      <c r="S77" s="108" t="str">
        <f>'PLAN DE ACCIÓN 2026'!E77</f>
        <v>Implementar el Plan de Tratamiento de Riesgos de Seguridad y Privacidad de la Información ajustados a los requisitos del MIPG</v>
      </c>
      <c r="T77" s="3" t="str">
        <f>'PLAN DE ACCIÓN 2026'!M77</f>
        <v>Actualización de riesgos Digitales: Revisión IQ de 2026.
Definición de Tratamiento de Riesgos: Resultado revisión IQ/2026
Implementación de contramedidas para tratamiento de riesgos durante año 2026.</v>
      </c>
      <c r="U77" s="109">
        <f>'PLAN DE ACCIÓN 2026'!L77</f>
        <v>1</v>
      </c>
      <c r="V77" s="9" t="s">
        <v>46</v>
      </c>
      <c r="W77" s="206" t="s">
        <v>121</v>
      </c>
    </row>
    <row r="78" spans="1:23" ht="128.25" x14ac:dyDescent="0.25">
      <c r="A78" s="205" t="s">
        <v>90</v>
      </c>
      <c r="B78" s="3" t="s">
        <v>50</v>
      </c>
      <c r="C78" s="3" t="str">
        <f>IFERROR(_xlfn.XLOOKUP(B78,Tabla2[OBJETIVOS  ESTRATÉGICOS],Tabla2[ESTRATEGIA]),"")</f>
        <v>Estrategia 1: Bogotá se fortalece con un gobierno abierto, cercano, eficiente, transparente e íntegro.</v>
      </c>
      <c r="D78" s="3" t="str">
        <f>IFERROR(_xlfn.XLOOKUP(B78,Tabla2[OBJETIVOS  ESTRATÉGICOS],Tabla2[PROGRAMA]),"")</f>
        <v>Programa 33: Fortalecimiento institucional para un gobierno confiable.</v>
      </c>
      <c r="E78" s="3" t="str">
        <f>IFERROR(_xlfn.XLOOKUP(B78,Tabla2[OBJETIVOS  ESTRATÉGICOS],Tabla2[METAS PDD]),"")</f>
        <v>Desarrollar un plan para el fortalecimiento de las capacidades institucionales de la UAECOB.</v>
      </c>
      <c r="F78" s="3" t="s">
        <v>91</v>
      </c>
      <c r="G78" s="3" t="str">
        <f>IFERROR(_xlfn.XLOOKUP(F78,'LISTAS DESPLEGABLES'!$H$3:$H$5,'LISTAS DESPLEGABLES'!$I$3:$I$5),"")</f>
        <v xml:space="preserve">8126: Fortalecimiento institucional de la UAECOB para un gobierno confiable Bogotá D.C </v>
      </c>
      <c r="H78" s="3" t="s">
        <v>130</v>
      </c>
      <c r="I78" s="13" t="s">
        <v>41</v>
      </c>
      <c r="J78" s="3" t="s">
        <v>42</v>
      </c>
      <c r="K78" s="13" t="s">
        <v>43</v>
      </c>
      <c r="L78" s="3" t="s">
        <v>44</v>
      </c>
      <c r="M78" s="3" t="s">
        <v>45</v>
      </c>
      <c r="N78" s="107">
        <v>0.3</v>
      </c>
      <c r="O78" s="107">
        <v>0.6</v>
      </c>
      <c r="P78" s="107">
        <v>1</v>
      </c>
      <c r="Q78" s="3" t="s">
        <v>46</v>
      </c>
      <c r="R78" s="3" t="s">
        <v>131</v>
      </c>
      <c r="S78" s="108" t="str">
        <f>'PLAN DE ACCIÓN 2026'!E78</f>
        <v>Implementar el Plan de Seguridad y Privacidad de la información ajustados a los requisitos del MIPG</v>
      </c>
      <c r="T78" s="3" t="str">
        <f>'PLAN DE ACCIÓN 2026'!M78</f>
        <v xml:space="preserve">Plan Estratégico de Seguridad de la Información tomando como base el PESI de 2025-2027, implementado. </v>
      </c>
      <c r="U78" s="109">
        <f>'PLAN DE ACCIÓN 2026'!L78</f>
        <v>1</v>
      </c>
      <c r="V78" s="9" t="s">
        <v>46</v>
      </c>
      <c r="W78" s="206" t="s">
        <v>121</v>
      </c>
    </row>
    <row r="79" spans="1:23" ht="114" x14ac:dyDescent="0.25">
      <c r="A79" s="205" t="s">
        <v>90</v>
      </c>
      <c r="B79" s="3" t="s">
        <v>50</v>
      </c>
      <c r="C79" s="3" t="str">
        <f>IFERROR(_xlfn.XLOOKUP(B79,Tabla2[OBJETIVOS  ESTRATÉGICOS],Tabla2[ESTRATEGIA]),"")</f>
        <v>Estrategia 1: Bogotá se fortalece con un gobierno abierto, cercano, eficiente, transparente e íntegro.</v>
      </c>
      <c r="D79" s="3" t="str">
        <f>IFERROR(_xlfn.XLOOKUP(B79,Tabla2[OBJETIVOS  ESTRATÉGICOS],Tabla2[PROGRAMA]),"")</f>
        <v>Programa 33: Fortalecimiento institucional para un gobierno confiable.</v>
      </c>
      <c r="E79" s="3" t="str">
        <f>IFERROR(_xlfn.XLOOKUP(B79,Tabla2[OBJETIVOS  ESTRATÉGICOS],Tabla2[METAS PDD]),"")</f>
        <v>Desarrollar un plan para el fortalecimiento de las capacidades institucionales de la UAECOB.</v>
      </c>
      <c r="F79" s="3" t="s">
        <v>91</v>
      </c>
      <c r="G79" s="3" t="str">
        <f>IFERROR(_xlfn.XLOOKUP(F79,'LISTAS DESPLEGABLES'!$H$3:$H$5,'LISTAS DESPLEGABLES'!$I$3:$I$5),"")</f>
        <v xml:space="preserve">8126: Fortalecimiento institucional de la UAECOB para un gobierno confiable Bogotá D.C </v>
      </c>
      <c r="H79" s="3" t="s">
        <v>133</v>
      </c>
      <c r="I79" s="13" t="s">
        <v>41</v>
      </c>
      <c r="J79" s="3" t="s">
        <v>42</v>
      </c>
      <c r="K79" s="13" t="s">
        <v>43</v>
      </c>
      <c r="L79" s="3" t="s">
        <v>106</v>
      </c>
      <c r="M79" s="3" t="s">
        <v>107</v>
      </c>
      <c r="N79" s="107">
        <v>0.3</v>
      </c>
      <c r="O79" s="107">
        <v>0.6</v>
      </c>
      <c r="P79" s="107">
        <v>1</v>
      </c>
      <c r="Q79" s="3" t="s">
        <v>108</v>
      </c>
      <c r="R79" s="3" t="s">
        <v>134</v>
      </c>
      <c r="S79" s="108" t="str">
        <f>'PLAN DE ACCIÓN 2026'!E79</f>
        <v>Proponer un plan de trabajo para la actualización de los activos de la información de la entidad.</v>
      </c>
      <c r="T79" s="3" t="str">
        <f>'PLAN DE ACCIÓN 2026'!M79</f>
        <v>Realizar actualización de matrices de clasificación de activos de información de los procesos. Dos revisiones en el año.
Actualizar CMDB de acuerdo a adquisición de nuevos componentes tecnológicos de CI's (Items Configuration).</v>
      </c>
      <c r="U79" s="109">
        <f>'PLAN DE ACCIÓN 2026'!L79</f>
        <v>1</v>
      </c>
      <c r="V79" s="9" t="s">
        <v>46</v>
      </c>
      <c r="W79" s="206" t="s">
        <v>121</v>
      </c>
    </row>
    <row r="80" spans="1:23" ht="114.75" thickBot="1" x14ac:dyDescent="0.3">
      <c r="A80" s="207" t="s">
        <v>90</v>
      </c>
      <c r="B80" s="208" t="s">
        <v>50</v>
      </c>
      <c r="C80" s="208" t="str">
        <f>IFERROR(_xlfn.XLOOKUP(B80,Tabla2[OBJETIVOS  ESTRATÉGICOS],Tabla2[ESTRATEGIA]),"")</f>
        <v>Estrategia 1: Bogotá se fortalece con un gobierno abierto, cercano, eficiente, transparente e íntegro.</v>
      </c>
      <c r="D80" s="208" t="str">
        <f>IFERROR(_xlfn.XLOOKUP(B80,Tabla2[OBJETIVOS  ESTRATÉGICOS],Tabla2[PROGRAMA]),"")</f>
        <v>Programa 33: Fortalecimiento institucional para un gobierno confiable.</v>
      </c>
      <c r="E80" s="208" t="str">
        <f>IFERROR(_xlfn.XLOOKUP(B80,Tabla2[OBJETIVOS  ESTRATÉGICOS],Tabla2[METAS PDD]),"")</f>
        <v>Desarrollar un plan para el fortalecimiento de las capacidades institucionales de la UAECOB.</v>
      </c>
      <c r="F80" s="208" t="s">
        <v>91</v>
      </c>
      <c r="G80" s="208" t="str">
        <f>IFERROR(_xlfn.XLOOKUP(F80,'LISTAS DESPLEGABLES'!$H$3:$H$5,'LISTAS DESPLEGABLES'!$I$3:$I$5),"")</f>
        <v xml:space="preserve">8126: Fortalecimiento institucional de la UAECOB para un gobierno confiable Bogotá D.C </v>
      </c>
      <c r="H80" s="208" t="s">
        <v>135</v>
      </c>
      <c r="I80" s="209" t="s">
        <v>41</v>
      </c>
      <c r="J80" s="208" t="s">
        <v>42</v>
      </c>
      <c r="K80" s="209" t="s">
        <v>43</v>
      </c>
      <c r="L80" s="208" t="s">
        <v>106</v>
      </c>
      <c r="M80" s="208" t="s">
        <v>107</v>
      </c>
      <c r="N80" s="210">
        <v>0.3</v>
      </c>
      <c r="O80" s="210">
        <v>0.6</v>
      </c>
      <c r="P80" s="210">
        <v>1</v>
      </c>
      <c r="Q80" s="208" t="s">
        <v>108</v>
      </c>
      <c r="R80" s="208" t="s">
        <v>131</v>
      </c>
      <c r="S80" s="211" t="str">
        <f>'PLAN DE ACCIÓN 2026'!E80</f>
        <v>Optimizar y renovar las soluciones  tecnológicos en los procesos que se requieran para el fortalecimiento institucional de la UAECOB .</v>
      </c>
      <c r="T80" s="208" t="str">
        <f>'PLAN DE ACCIÓN 2026'!M80</f>
        <v>*Reporte de ejecución presupuestal asiganada a la Dirección -TIC. 
*Reporte de herramientas adquiridas e implementadas para el fortalecimiento de la UAECOB</v>
      </c>
      <c r="U80" s="212">
        <f>'PLAN DE ACCIÓN 2026'!L80</f>
        <v>1</v>
      </c>
      <c r="V80" s="213" t="s">
        <v>46</v>
      </c>
      <c r="W80" s="214" t="s">
        <v>121</v>
      </c>
    </row>
    <row r="81" spans="1:23" ht="16.5" thickTop="1" x14ac:dyDescent="0.25">
      <c r="A81" s="78"/>
      <c r="B81" s="78"/>
      <c r="C81" s="78"/>
      <c r="D81" s="78"/>
      <c r="E81" s="78"/>
      <c r="F81" s="78"/>
      <c r="G81" s="78"/>
      <c r="H81" s="78"/>
      <c r="I81" s="114"/>
      <c r="J81" s="78"/>
      <c r="K81" s="114"/>
      <c r="L81" s="78"/>
      <c r="M81" s="78"/>
      <c r="N81" s="115"/>
      <c r="O81" s="115"/>
      <c r="P81" s="115"/>
      <c r="Q81" s="78"/>
      <c r="R81" s="78"/>
      <c r="S81" s="201"/>
      <c r="T81" s="78"/>
      <c r="U81" s="116"/>
      <c r="V81" s="117"/>
      <c r="W81" s="117"/>
    </row>
    <row r="82" spans="1:23" ht="15.75" x14ac:dyDescent="0.25">
      <c r="A82" s="78"/>
      <c r="B82" s="78"/>
      <c r="C82" s="78"/>
      <c r="D82" s="78"/>
      <c r="E82" s="78"/>
      <c r="F82" s="78"/>
      <c r="G82" s="78"/>
      <c r="H82" s="78"/>
      <c r="I82" s="114"/>
      <c r="J82" s="78"/>
      <c r="K82" s="114"/>
      <c r="L82" s="78"/>
      <c r="M82" s="78"/>
      <c r="N82" s="115"/>
      <c r="O82" s="115"/>
      <c r="P82" s="115"/>
      <c r="Q82" s="78"/>
      <c r="R82" s="78"/>
      <c r="S82" s="201"/>
      <c r="T82" s="78"/>
      <c r="U82" s="116"/>
      <c r="V82" s="117"/>
      <c r="W82" s="117"/>
    </row>
    <row r="83" spans="1:23" ht="15.75" x14ac:dyDescent="0.25">
      <c r="A83" s="78"/>
      <c r="B83" s="78"/>
      <c r="C83" s="78"/>
      <c r="D83" s="78"/>
      <c r="E83" s="78"/>
      <c r="F83" s="78"/>
      <c r="G83" s="78"/>
      <c r="H83" s="78"/>
      <c r="I83" s="114"/>
      <c r="J83" s="78"/>
      <c r="K83" s="114"/>
      <c r="L83" s="78"/>
      <c r="M83" s="78"/>
      <c r="N83" s="115"/>
      <c r="O83" s="115"/>
      <c r="P83" s="115"/>
      <c r="Q83" s="78"/>
      <c r="R83" s="78"/>
      <c r="S83" s="201"/>
      <c r="T83" s="78"/>
      <c r="U83" s="116"/>
      <c r="V83" s="117"/>
      <c r="W83" s="117"/>
    </row>
    <row r="84" spans="1:23" ht="15.75" x14ac:dyDescent="0.25">
      <c r="A84" s="78"/>
      <c r="B84" s="78"/>
      <c r="C84" s="78"/>
      <c r="D84" s="78"/>
      <c r="E84" s="78"/>
      <c r="F84" s="78"/>
      <c r="G84" s="78"/>
      <c r="H84" s="78"/>
      <c r="I84" s="114"/>
      <c r="J84" s="78"/>
      <c r="K84" s="114"/>
      <c r="L84" s="78"/>
      <c r="M84" s="78"/>
      <c r="N84" s="115"/>
      <c r="O84" s="115"/>
      <c r="P84" s="115"/>
      <c r="Q84" s="78"/>
      <c r="R84" s="78"/>
      <c r="S84" s="201"/>
      <c r="T84" s="78"/>
      <c r="U84" s="116"/>
      <c r="V84" s="117"/>
      <c r="W84" s="117"/>
    </row>
    <row r="85" spans="1:23" ht="15.75" x14ac:dyDescent="0.25">
      <c r="A85" s="78"/>
      <c r="B85" s="78"/>
      <c r="C85" s="78"/>
      <c r="D85" s="78"/>
      <c r="E85" s="78"/>
      <c r="F85" s="78"/>
      <c r="G85" s="78"/>
      <c r="H85" s="78"/>
      <c r="I85" s="114"/>
      <c r="J85" s="78"/>
      <c r="K85" s="114"/>
      <c r="L85" s="78"/>
      <c r="M85" s="78"/>
      <c r="N85" s="115"/>
      <c r="O85" s="115"/>
      <c r="P85" s="115"/>
      <c r="Q85" s="78"/>
      <c r="R85" s="78"/>
      <c r="S85" s="201"/>
      <c r="T85" s="78"/>
      <c r="U85" s="116"/>
      <c r="V85" s="117"/>
      <c r="W85" s="117"/>
    </row>
    <row r="86" spans="1:23" ht="15.75" x14ac:dyDescent="0.25">
      <c r="A86" s="78"/>
      <c r="B86" s="78"/>
      <c r="C86" s="78"/>
      <c r="D86" s="78"/>
      <c r="E86" s="78"/>
      <c r="F86" s="78"/>
      <c r="G86" s="78"/>
      <c r="H86" s="78"/>
      <c r="I86" s="114"/>
      <c r="J86" s="78"/>
      <c r="K86" s="114"/>
      <c r="L86" s="78"/>
      <c r="M86" s="78"/>
      <c r="N86" s="115"/>
      <c r="O86" s="115"/>
      <c r="P86" s="115"/>
      <c r="Q86" s="78"/>
      <c r="R86" s="78"/>
      <c r="S86" s="201"/>
      <c r="T86" s="78"/>
      <c r="U86" s="116"/>
      <c r="V86" s="117"/>
      <c r="W86" s="117"/>
    </row>
    <row r="87" spans="1:23" ht="15.75" x14ac:dyDescent="0.25">
      <c r="A87" s="78"/>
      <c r="B87" s="78"/>
      <c r="C87" s="78"/>
      <c r="D87" s="78"/>
      <c r="E87" s="78"/>
      <c r="F87" s="78"/>
      <c r="G87" s="78"/>
      <c r="H87" s="78"/>
      <c r="I87" s="114"/>
      <c r="J87" s="78"/>
      <c r="K87" s="114"/>
      <c r="L87" s="78"/>
      <c r="M87" s="78"/>
      <c r="N87" s="115"/>
      <c r="O87" s="115"/>
      <c r="P87" s="115"/>
      <c r="Q87" s="78"/>
      <c r="R87" s="78"/>
      <c r="S87" s="201"/>
      <c r="T87" s="78"/>
      <c r="U87" s="116"/>
      <c r="V87" s="117"/>
      <c r="W87" s="117"/>
    </row>
    <row r="88" spans="1:23" ht="15.75" x14ac:dyDescent="0.25">
      <c r="A88" s="78"/>
      <c r="B88" s="78"/>
      <c r="C88" s="78"/>
      <c r="D88" s="78"/>
      <c r="E88" s="78"/>
      <c r="F88" s="78"/>
      <c r="G88" s="78"/>
      <c r="H88" s="78"/>
      <c r="I88" s="114"/>
      <c r="J88" s="78"/>
      <c r="K88" s="114"/>
      <c r="L88" s="78"/>
      <c r="M88" s="78"/>
      <c r="N88" s="115"/>
      <c r="O88" s="115"/>
      <c r="P88" s="115"/>
      <c r="Q88" s="78"/>
      <c r="R88" s="78"/>
      <c r="S88" s="201"/>
      <c r="T88" s="78"/>
      <c r="U88" s="116"/>
      <c r="V88" s="117"/>
      <c r="W88" s="117"/>
    </row>
    <row r="89" spans="1:23" ht="15.75" x14ac:dyDescent="0.25">
      <c r="A89" s="78"/>
      <c r="B89" s="78"/>
      <c r="C89" s="78"/>
      <c r="D89" s="78"/>
      <c r="E89" s="78"/>
      <c r="F89" s="78"/>
      <c r="G89" s="78"/>
      <c r="H89" s="78"/>
      <c r="I89" s="114"/>
      <c r="J89" s="78"/>
      <c r="K89" s="114"/>
      <c r="L89" s="78"/>
      <c r="M89" s="78"/>
      <c r="N89" s="115"/>
      <c r="O89" s="115"/>
      <c r="P89" s="115"/>
      <c r="Q89" s="78"/>
      <c r="R89" s="78"/>
      <c r="S89" s="201"/>
      <c r="T89" s="78"/>
      <c r="U89" s="116"/>
      <c r="V89" s="117"/>
      <c r="W89" s="117"/>
    </row>
    <row r="90" spans="1:23" ht="15.75" x14ac:dyDescent="0.25">
      <c r="A90" s="78"/>
      <c r="B90" s="78"/>
      <c r="C90" s="78"/>
      <c r="D90" s="78"/>
      <c r="E90" s="78"/>
      <c r="F90" s="78"/>
      <c r="G90" s="78"/>
      <c r="H90" s="78"/>
      <c r="I90" s="114"/>
      <c r="J90" s="78"/>
      <c r="K90" s="114"/>
      <c r="L90" s="78"/>
      <c r="M90" s="78"/>
      <c r="N90" s="115"/>
      <c r="O90" s="115"/>
      <c r="P90" s="115"/>
      <c r="Q90" s="78"/>
      <c r="R90" s="78"/>
      <c r="S90" s="201"/>
      <c r="T90" s="78"/>
      <c r="U90" s="116"/>
      <c r="V90" s="117"/>
      <c r="W90" s="117"/>
    </row>
    <row r="91" spans="1:23" ht="15.75" x14ac:dyDescent="0.25">
      <c r="A91" s="78"/>
      <c r="B91" s="78"/>
      <c r="C91" s="78"/>
      <c r="D91" s="78"/>
      <c r="E91" s="78"/>
      <c r="F91" s="78"/>
      <c r="G91" s="78"/>
      <c r="H91" s="78"/>
      <c r="I91" s="114"/>
      <c r="J91" s="78"/>
      <c r="K91" s="114"/>
      <c r="L91" s="78"/>
      <c r="M91" s="78"/>
      <c r="N91" s="115"/>
      <c r="O91" s="115"/>
      <c r="P91" s="115"/>
      <c r="Q91" s="78"/>
      <c r="R91" s="78"/>
      <c r="S91" s="201"/>
      <c r="T91" s="78"/>
      <c r="U91" s="116"/>
      <c r="V91" s="117"/>
      <c r="W91" s="117"/>
    </row>
    <row r="92" spans="1:23" ht="15.75" x14ac:dyDescent="0.25">
      <c r="A92" s="78"/>
      <c r="B92" s="78"/>
      <c r="C92" s="78"/>
      <c r="D92" s="78"/>
      <c r="E92" s="78"/>
      <c r="F92" s="78"/>
      <c r="G92" s="78"/>
      <c r="H92" s="78"/>
      <c r="I92" s="114"/>
      <c r="J92" s="78"/>
      <c r="K92" s="114"/>
      <c r="L92" s="78"/>
      <c r="M92" s="78"/>
      <c r="N92" s="115"/>
      <c r="O92" s="115"/>
      <c r="P92" s="115"/>
      <c r="Q92" s="78"/>
      <c r="R92" s="78"/>
      <c r="S92" s="201"/>
      <c r="T92" s="78"/>
      <c r="U92" s="116"/>
      <c r="V92" s="117"/>
      <c r="W92" s="117"/>
    </row>
    <row r="93" spans="1:23" ht="15.75" x14ac:dyDescent="0.25">
      <c r="A93" s="78"/>
      <c r="B93" s="78"/>
      <c r="C93" s="78"/>
      <c r="D93" s="78"/>
      <c r="E93" s="78"/>
      <c r="F93" s="78"/>
      <c r="G93" s="78"/>
      <c r="H93" s="78"/>
      <c r="I93" s="114"/>
      <c r="J93" s="78"/>
      <c r="K93" s="114"/>
      <c r="L93" s="78"/>
      <c r="M93" s="78"/>
      <c r="N93" s="115"/>
      <c r="O93" s="115"/>
      <c r="P93" s="115"/>
      <c r="Q93" s="78"/>
      <c r="R93" s="78"/>
      <c r="S93" s="201"/>
      <c r="T93" s="78"/>
      <c r="U93" s="116"/>
      <c r="V93" s="117"/>
      <c r="W93" s="117"/>
    </row>
    <row r="94" spans="1:23" ht="15.75" x14ac:dyDescent="0.25">
      <c r="A94" s="78"/>
      <c r="B94" s="78"/>
      <c r="C94" s="78"/>
      <c r="D94" s="78"/>
      <c r="E94" s="78"/>
      <c r="F94" s="78"/>
      <c r="G94" s="78"/>
      <c r="H94" s="78"/>
      <c r="I94" s="114"/>
      <c r="J94" s="78"/>
      <c r="K94" s="114"/>
      <c r="L94" s="78"/>
      <c r="M94" s="78"/>
      <c r="N94" s="115"/>
      <c r="O94" s="115"/>
      <c r="P94" s="115"/>
      <c r="Q94" s="78"/>
      <c r="R94" s="78"/>
      <c r="S94" s="201"/>
      <c r="T94" s="78"/>
      <c r="U94" s="116"/>
      <c r="V94" s="117"/>
      <c r="W94" s="117"/>
    </row>
    <row r="95" spans="1:23" ht="15.75" x14ac:dyDescent="0.25">
      <c r="A95" s="78"/>
      <c r="B95" s="78"/>
      <c r="C95" s="78"/>
      <c r="D95" s="78"/>
      <c r="E95" s="78"/>
      <c r="F95" s="78"/>
      <c r="G95" s="78"/>
      <c r="H95" s="78"/>
      <c r="I95" s="114"/>
      <c r="J95" s="78"/>
      <c r="K95" s="114"/>
      <c r="L95" s="78"/>
      <c r="M95" s="78"/>
      <c r="N95" s="115"/>
      <c r="O95" s="115"/>
      <c r="P95" s="115"/>
      <c r="Q95" s="78"/>
      <c r="R95" s="78"/>
      <c r="S95" s="201"/>
      <c r="T95" s="78"/>
      <c r="U95" s="116"/>
      <c r="V95" s="117"/>
      <c r="W95" s="117"/>
    </row>
    <row r="96" spans="1:23" ht="15.75" x14ac:dyDescent="0.25">
      <c r="A96" s="78"/>
      <c r="B96" s="78"/>
      <c r="C96" s="78"/>
      <c r="D96" s="78"/>
      <c r="E96" s="78"/>
      <c r="F96" s="78"/>
      <c r="G96" s="78"/>
      <c r="H96" s="78"/>
      <c r="I96" s="114"/>
      <c r="J96" s="78"/>
      <c r="K96" s="114"/>
      <c r="L96" s="78"/>
      <c r="M96" s="78"/>
      <c r="N96" s="115"/>
      <c r="O96" s="115"/>
      <c r="P96" s="115"/>
      <c r="Q96" s="78"/>
      <c r="R96" s="78"/>
      <c r="S96" s="201"/>
      <c r="T96" s="78"/>
      <c r="U96" s="116"/>
      <c r="V96" s="117"/>
      <c r="W96" s="117"/>
    </row>
    <row r="97" spans="1:23" ht="15.75" x14ac:dyDescent="0.25">
      <c r="A97" s="78"/>
      <c r="B97" s="78"/>
      <c r="C97" s="78"/>
      <c r="D97" s="78"/>
      <c r="E97" s="78"/>
      <c r="F97" s="78"/>
      <c r="G97" s="78"/>
      <c r="H97" s="78"/>
      <c r="I97" s="114"/>
      <c r="J97" s="78"/>
      <c r="K97" s="114"/>
      <c r="L97" s="78"/>
      <c r="M97" s="78"/>
      <c r="N97" s="115"/>
      <c r="O97" s="115"/>
      <c r="P97" s="115"/>
      <c r="Q97" s="78"/>
      <c r="R97" s="78"/>
      <c r="S97" s="201"/>
      <c r="T97" s="78"/>
      <c r="U97" s="116"/>
      <c r="V97" s="117"/>
      <c r="W97" s="117"/>
    </row>
    <row r="98" spans="1:23" ht="15.75" x14ac:dyDescent="0.25">
      <c r="A98" s="78"/>
      <c r="B98" s="78"/>
      <c r="C98" s="78"/>
      <c r="D98" s="78"/>
      <c r="E98" s="78"/>
      <c r="F98" s="78"/>
      <c r="G98" s="78"/>
      <c r="H98" s="78"/>
      <c r="I98" s="114"/>
      <c r="J98" s="78"/>
      <c r="K98" s="114"/>
      <c r="L98" s="78"/>
      <c r="M98" s="78"/>
      <c r="N98" s="115"/>
      <c r="O98" s="115"/>
      <c r="P98" s="115"/>
      <c r="Q98" s="78"/>
      <c r="R98" s="78"/>
      <c r="S98" s="201"/>
      <c r="T98" s="78"/>
      <c r="U98" s="116"/>
      <c r="V98" s="117"/>
      <c r="W98" s="117"/>
    </row>
    <row r="99" spans="1:23" ht="15.75" x14ac:dyDescent="0.25">
      <c r="A99" s="78"/>
      <c r="B99" s="78"/>
      <c r="C99" s="78"/>
      <c r="D99" s="78"/>
      <c r="E99" s="78"/>
      <c r="F99" s="78"/>
      <c r="G99" s="78"/>
      <c r="H99" s="78"/>
      <c r="I99" s="114"/>
      <c r="J99" s="78"/>
      <c r="K99" s="114"/>
      <c r="L99" s="78"/>
      <c r="M99" s="78"/>
      <c r="N99" s="115"/>
      <c r="O99" s="115"/>
      <c r="P99" s="115"/>
      <c r="Q99" s="78"/>
      <c r="R99" s="78"/>
      <c r="S99" s="201"/>
      <c r="T99" s="78"/>
      <c r="U99" s="116"/>
      <c r="V99" s="117"/>
      <c r="W99" s="117"/>
    </row>
    <row r="100" spans="1:23" ht="15.75" x14ac:dyDescent="0.25">
      <c r="A100" s="78"/>
      <c r="B100" s="78"/>
      <c r="C100" s="78"/>
      <c r="D100" s="78"/>
      <c r="E100" s="78"/>
      <c r="F100" s="78"/>
      <c r="G100" s="78"/>
      <c r="H100" s="78"/>
      <c r="I100" s="114"/>
      <c r="J100" s="78"/>
      <c r="K100" s="114"/>
      <c r="L100" s="78"/>
      <c r="M100" s="78"/>
      <c r="N100" s="115"/>
      <c r="O100" s="115"/>
      <c r="P100" s="115"/>
      <c r="Q100" s="78"/>
      <c r="R100" s="78"/>
      <c r="S100" s="201"/>
      <c r="T100" s="78"/>
      <c r="U100" s="116"/>
      <c r="V100" s="117"/>
      <c r="W100" s="117"/>
    </row>
    <row r="101" spans="1:23" ht="15.75" x14ac:dyDescent="0.25">
      <c r="A101" s="78"/>
      <c r="B101" s="78"/>
      <c r="C101" s="78"/>
      <c r="D101" s="78"/>
      <c r="E101" s="78"/>
      <c r="F101" s="78"/>
      <c r="G101" s="78"/>
      <c r="H101" s="78"/>
      <c r="I101" s="114"/>
      <c r="J101" s="78"/>
      <c r="K101" s="114"/>
      <c r="L101" s="78"/>
      <c r="M101" s="78"/>
      <c r="N101" s="115"/>
      <c r="O101" s="115"/>
      <c r="P101" s="115"/>
      <c r="Q101" s="78"/>
      <c r="R101" s="78"/>
      <c r="S101" s="201"/>
      <c r="T101" s="78"/>
      <c r="U101" s="116"/>
      <c r="V101" s="117"/>
      <c r="W101" s="117"/>
    </row>
    <row r="102" spans="1:23" ht="15.75" x14ac:dyDescent="0.25">
      <c r="A102" s="78"/>
      <c r="B102" s="78"/>
      <c r="C102" s="78"/>
      <c r="D102" s="78"/>
      <c r="E102" s="78"/>
      <c r="F102" s="78"/>
      <c r="G102" s="78"/>
      <c r="H102" s="78"/>
      <c r="I102" s="114"/>
      <c r="J102" s="78"/>
      <c r="K102" s="114"/>
      <c r="L102" s="78"/>
      <c r="M102" s="78"/>
      <c r="N102" s="115"/>
      <c r="O102" s="115"/>
      <c r="P102" s="115"/>
      <c r="Q102" s="78"/>
      <c r="R102" s="78"/>
      <c r="S102" s="201"/>
      <c r="T102" s="78"/>
      <c r="U102" s="116"/>
      <c r="V102" s="117"/>
      <c r="W102" s="117"/>
    </row>
    <row r="103" spans="1:23" ht="15.75" x14ac:dyDescent="0.25">
      <c r="A103" s="78"/>
      <c r="B103" s="78"/>
      <c r="C103" s="78"/>
      <c r="D103" s="78"/>
      <c r="E103" s="78"/>
      <c r="F103" s="78"/>
      <c r="G103" s="78"/>
      <c r="H103" s="78"/>
      <c r="I103" s="78"/>
      <c r="J103" s="78"/>
      <c r="K103" s="78"/>
      <c r="L103" s="78"/>
      <c r="M103" s="78"/>
      <c r="Q103" s="78"/>
      <c r="R103" s="78"/>
      <c r="T103" s="78"/>
      <c r="U103" s="118"/>
      <c r="V103" s="117"/>
      <c r="W103" s="119"/>
    </row>
    <row r="104" spans="1:23" ht="15.75" x14ac:dyDescent="0.25">
      <c r="A104" s="78"/>
      <c r="B104" s="78"/>
      <c r="C104" s="78"/>
      <c r="D104" s="78"/>
      <c r="E104" s="78"/>
      <c r="F104" s="78"/>
      <c r="G104" s="78"/>
      <c r="H104" s="78"/>
      <c r="I104" s="78"/>
      <c r="J104" s="78"/>
      <c r="K104" s="78"/>
      <c r="L104" s="78"/>
      <c r="M104" s="78"/>
      <c r="Q104" s="78"/>
      <c r="R104" s="78"/>
      <c r="T104" s="78"/>
      <c r="U104" s="118"/>
      <c r="V104" s="117"/>
      <c r="W104" s="119"/>
    </row>
    <row r="105" spans="1:23" ht="15.75" x14ac:dyDescent="0.25">
      <c r="A105" s="78"/>
      <c r="B105" s="78"/>
      <c r="C105" s="78"/>
      <c r="D105" s="78"/>
      <c r="E105" s="78"/>
      <c r="F105" s="78"/>
      <c r="G105" s="78"/>
      <c r="H105" s="78"/>
      <c r="I105" s="78"/>
      <c r="J105" s="78"/>
      <c r="K105" s="78"/>
      <c r="L105" s="78"/>
      <c r="M105" s="78"/>
      <c r="Q105" s="78"/>
      <c r="R105" s="78"/>
      <c r="U105" s="118"/>
      <c r="V105" s="117"/>
      <c r="W105" s="119"/>
    </row>
    <row r="106" spans="1:23" ht="15.75" x14ac:dyDescent="0.25">
      <c r="A106" s="78"/>
      <c r="B106" s="78"/>
      <c r="C106" s="78"/>
      <c r="D106" s="78"/>
      <c r="E106" s="78"/>
      <c r="F106" s="78"/>
      <c r="G106" s="78"/>
      <c r="H106" s="78"/>
      <c r="I106" s="78"/>
      <c r="J106" s="78"/>
      <c r="K106" s="78"/>
      <c r="L106" s="78"/>
      <c r="M106" s="78"/>
      <c r="Q106" s="78"/>
      <c r="R106" s="78"/>
      <c r="U106" s="118"/>
      <c r="V106" s="117"/>
      <c r="W106" s="119"/>
    </row>
    <row r="107" spans="1:23" ht="15.75" x14ac:dyDescent="0.25">
      <c r="A107" s="78"/>
      <c r="B107" s="78"/>
      <c r="C107" s="78"/>
      <c r="D107" s="78"/>
      <c r="E107" s="78"/>
      <c r="F107" s="78"/>
      <c r="G107" s="78"/>
      <c r="H107" s="78"/>
      <c r="I107" s="78"/>
      <c r="J107" s="78"/>
      <c r="K107" s="78"/>
      <c r="L107" s="78"/>
      <c r="M107" s="78"/>
      <c r="Q107" s="78"/>
      <c r="R107" s="78"/>
      <c r="U107" s="118"/>
      <c r="V107" s="117"/>
      <c r="W107" s="119"/>
    </row>
    <row r="108" spans="1:23" ht="15.75" x14ac:dyDescent="0.25">
      <c r="A108" s="78"/>
      <c r="B108" s="78"/>
      <c r="C108" s="78"/>
      <c r="D108" s="78"/>
      <c r="E108" s="78"/>
      <c r="F108" s="78"/>
      <c r="G108" s="78"/>
      <c r="H108" s="78"/>
      <c r="I108" s="78"/>
      <c r="J108" s="78"/>
      <c r="K108" s="78"/>
      <c r="L108" s="78"/>
      <c r="M108" s="78"/>
      <c r="Q108" s="78"/>
      <c r="R108" s="78"/>
      <c r="U108" s="118"/>
      <c r="V108" s="117"/>
      <c r="W108" s="119"/>
    </row>
    <row r="109" spans="1:23" ht="15.75" x14ac:dyDescent="0.25">
      <c r="A109" s="78"/>
      <c r="B109" s="78"/>
      <c r="C109" s="78"/>
      <c r="D109" s="78"/>
      <c r="E109" s="78"/>
      <c r="F109" s="78"/>
      <c r="G109" s="78"/>
      <c r="H109" s="78"/>
      <c r="I109" s="78"/>
      <c r="J109" s="78"/>
      <c r="K109" s="78"/>
      <c r="L109" s="78"/>
      <c r="M109" s="78"/>
      <c r="Q109" s="78"/>
      <c r="R109" s="78"/>
      <c r="U109" s="118"/>
      <c r="V109" s="117"/>
      <c r="W109" s="119"/>
    </row>
    <row r="110" spans="1:23" ht="15.75" x14ac:dyDescent="0.25">
      <c r="A110" s="78"/>
      <c r="B110" s="78"/>
      <c r="C110" s="78"/>
      <c r="D110" s="78"/>
      <c r="E110" s="78"/>
      <c r="F110" s="78"/>
      <c r="G110" s="78"/>
      <c r="H110" s="78"/>
      <c r="I110" s="78"/>
      <c r="J110" s="78"/>
      <c r="K110" s="78"/>
      <c r="L110" s="78"/>
      <c r="M110" s="78"/>
      <c r="Q110" s="78"/>
      <c r="R110" s="78"/>
      <c r="U110" s="118"/>
      <c r="V110" s="117"/>
      <c r="W110" s="119"/>
    </row>
    <row r="111" spans="1:23" ht="15.75" x14ac:dyDescent="0.25">
      <c r="A111" s="78"/>
      <c r="B111" s="78"/>
      <c r="C111" s="78"/>
      <c r="D111" s="78"/>
      <c r="E111" s="78"/>
      <c r="F111" s="78"/>
      <c r="G111" s="78"/>
      <c r="H111" s="78"/>
      <c r="I111" s="78"/>
      <c r="J111" s="78"/>
      <c r="K111" s="78"/>
      <c r="L111" s="78"/>
      <c r="M111" s="78"/>
      <c r="Q111" s="78"/>
      <c r="R111" s="78"/>
      <c r="V111" s="117"/>
      <c r="W111" s="119"/>
    </row>
    <row r="112" spans="1:23" ht="15.75" x14ac:dyDescent="0.25">
      <c r="A112" s="78"/>
      <c r="B112" s="78"/>
      <c r="C112" s="78"/>
      <c r="D112" s="78"/>
      <c r="E112" s="78"/>
      <c r="F112" s="78"/>
      <c r="G112" s="78"/>
      <c r="H112" s="78"/>
      <c r="I112" s="78"/>
      <c r="J112" s="78"/>
      <c r="K112" s="78"/>
      <c r="L112" s="78"/>
      <c r="M112" s="78"/>
      <c r="Q112" s="78"/>
      <c r="R112" s="78"/>
      <c r="V112" s="117"/>
      <c r="W112" s="119"/>
    </row>
    <row r="113" spans="1:23" ht="15.75" x14ac:dyDescent="0.25">
      <c r="A113" s="78"/>
      <c r="B113" s="78"/>
      <c r="C113" s="78"/>
      <c r="D113" s="78"/>
      <c r="E113" s="78"/>
      <c r="F113" s="78"/>
      <c r="G113" s="78"/>
      <c r="H113" s="78"/>
      <c r="I113" s="78"/>
      <c r="J113" s="78"/>
      <c r="K113" s="78"/>
      <c r="L113" s="78"/>
      <c r="M113" s="78"/>
      <c r="Q113" s="78"/>
      <c r="R113" s="78"/>
      <c r="V113" s="117"/>
      <c r="W113" s="119"/>
    </row>
    <row r="114" spans="1:23" ht="15.75" x14ac:dyDescent="0.25">
      <c r="A114" s="78"/>
      <c r="B114" s="78"/>
      <c r="C114" s="78"/>
      <c r="D114" s="78"/>
      <c r="E114" s="78"/>
      <c r="F114" s="78"/>
      <c r="G114" s="78"/>
      <c r="H114" s="78"/>
      <c r="I114" s="78"/>
      <c r="J114" s="78"/>
      <c r="K114" s="78"/>
      <c r="L114" s="78"/>
      <c r="M114" s="78"/>
      <c r="Q114" s="78"/>
      <c r="R114" s="78"/>
      <c r="V114" s="117"/>
      <c r="W114" s="119"/>
    </row>
    <row r="115" spans="1:23" ht="15.75" x14ac:dyDescent="0.25">
      <c r="A115" s="78"/>
      <c r="B115" s="78"/>
      <c r="C115" s="78"/>
      <c r="D115" s="78"/>
      <c r="E115" s="78"/>
      <c r="F115" s="78"/>
      <c r="G115" s="78"/>
      <c r="H115" s="78"/>
      <c r="I115" s="78"/>
      <c r="J115" s="78"/>
      <c r="K115" s="78"/>
      <c r="L115" s="78"/>
      <c r="M115" s="78"/>
      <c r="Q115" s="78"/>
      <c r="R115" s="78"/>
      <c r="V115" s="117"/>
      <c r="W115" s="119"/>
    </row>
    <row r="116" spans="1:23" ht="15.75" x14ac:dyDescent="0.25">
      <c r="A116" s="78"/>
      <c r="B116" s="78"/>
      <c r="C116" s="78"/>
      <c r="D116" s="78"/>
      <c r="E116" s="78"/>
      <c r="F116" s="78"/>
      <c r="G116" s="78"/>
      <c r="H116" s="78"/>
      <c r="I116" s="78"/>
      <c r="J116" s="78"/>
      <c r="K116" s="78"/>
      <c r="L116" s="78"/>
      <c r="M116" s="78"/>
      <c r="Q116" s="78"/>
      <c r="R116" s="78"/>
      <c r="V116" s="117"/>
      <c r="W116" s="119"/>
    </row>
    <row r="117" spans="1:23" ht="15.75" x14ac:dyDescent="0.25">
      <c r="A117" s="78"/>
      <c r="B117" s="78"/>
      <c r="C117" s="78"/>
      <c r="D117" s="78"/>
      <c r="E117" s="78"/>
      <c r="F117" s="78"/>
      <c r="G117" s="78"/>
      <c r="H117" s="78"/>
      <c r="I117" s="78"/>
      <c r="J117" s="78"/>
      <c r="K117" s="78"/>
      <c r="L117" s="78"/>
      <c r="M117" s="78"/>
      <c r="Q117" s="78"/>
      <c r="R117" s="78"/>
      <c r="V117" s="117"/>
      <c r="W117" s="119"/>
    </row>
    <row r="118" spans="1:23" ht="15.75" x14ac:dyDescent="0.25">
      <c r="A118" s="78"/>
      <c r="B118" s="78"/>
      <c r="C118" s="78"/>
      <c r="D118" s="78"/>
      <c r="E118" s="78"/>
      <c r="F118" s="78"/>
      <c r="G118" s="78"/>
      <c r="H118" s="78"/>
      <c r="I118" s="78"/>
      <c r="J118" s="78"/>
      <c r="K118" s="78"/>
      <c r="L118" s="78"/>
      <c r="M118" s="78"/>
      <c r="Q118" s="78"/>
      <c r="R118" s="78"/>
      <c r="V118" s="117"/>
      <c r="W118" s="119"/>
    </row>
    <row r="119" spans="1:23" ht="15.75" x14ac:dyDescent="0.25">
      <c r="A119" s="78"/>
      <c r="B119" s="78"/>
      <c r="C119" s="78"/>
      <c r="D119" s="78"/>
      <c r="E119" s="78"/>
      <c r="F119" s="78"/>
      <c r="G119" s="78"/>
      <c r="H119" s="78"/>
      <c r="I119" s="78"/>
      <c r="J119" s="78"/>
      <c r="K119" s="78"/>
      <c r="L119" s="78"/>
      <c r="M119" s="78"/>
      <c r="Q119" s="78"/>
      <c r="R119" s="78"/>
      <c r="V119" s="117"/>
      <c r="W119" s="119"/>
    </row>
    <row r="120" spans="1:23" ht="15.75" x14ac:dyDescent="0.25">
      <c r="A120" s="78"/>
      <c r="B120" s="78"/>
      <c r="C120" s="78"/>
      <c r="D120" s="78"/>
      <c r="E120" s="78"/>
      <c r="F120" s="78"/>
      <c r="G120" s="78"/>
      <c r="H120" s="78"/>
      <c r="I120" s="78"/>
      <c r="J120" s="78"/>
      <c r="K120" s="78"/>
      <c r="L120" s="78"/>
      <c r="M120" s="78"/>
      <c r="Q120" s="78"/>
      <c r="R120" s="78"/>
      <c r="V120" s="117"/>
      <c r="W120" s="119"/>
    </row>
    <row r="121" spans="1:23" ht="15.75" x14ac:dyDescent="0.25">
      <c r="A121" s="78"/>
      <c r="B121" s="78"/>
      <c r="C121" s="78"/>
      <c r="D121" s="78"/>
      <c r="E121" s="78"/>
      <c r="F121" s="78"/>
      <c r="G121" s="78"/>
      <c r="H121" s="78"/>
      <c r="I121" s="78"/>
      <c r="J121" s="78"/>
      <c r="K121" s="78"/>
      <c r="L121" s="78"/>
      <c r="M121" s="78"/>
      <c r="Q121" s="78"/>
      <c r="R121" s="78"/>
      <c r="V121" s="117"/>
      <c r="W121" s="119"/>
    </row>
    <row r="122" spans="1:23" ht="15.75" x14ac:dyDescent="0.25">
      <c r="A122" s="78"/>
      <c r="B122" s="78"/>
      <c r="C122" s="78"/>
      <c r="D122" s="78"/>
      <c r="E122" s="78"/>
      <c r="F122" s="78"/>
      <c r="G122" s="78"/>
      <c r="H122" s="78"/>
      <c r="I122" s="78"/>
      <c r="J122" s="78"/>
      <c r="K122" s="78"/>
      <c r="L122" s="78"/>
      <c r="M122" s="78"/>
      <c r="Q122" s="78"/>
      <c r="R122" s="78"/>
      <c r="V122" s="117"/>
      <c r="W122" s="119"/>
    </row>
    <row r="123" spans="1:23" ht="15.75" x14ac:dyDescent="0.25">
      <c r="A123" s="78"/>
      <c r="B123" s="78"/>
      <c r="C123" s="78"/>
      <c r="D123" s="78"/>
      <c r="E123" s="78"/>
      <c r="F123" s="78"/>
      <c r="G123" s="78"/>
      <c r="H123" s="78"/>
      <c r="I123" s="78"/>
      <c r="J123" s="78"/>
      <c r="K123" s="78"/>
      <c r="L123" s="78"/>
      <c r="M123" s="78"/>
      <c r="Q123" s="78"/>
      <c r="R123" s="78"/>
      <c r="V123" s="117"/>
      <c r="W123" s="119"/>
    </row>
    <row r="124" spans="1:23" ht="15.75" x14ac:dyDescent="0.25">
      <c r="A124" s="78"/>
      <c r="B124" s="78"/>
      <c r="C124" s="78"/>
      <c r="D124" s="78"/>
      <c r="E124" s="78"/>
      <c r="F124" s="78"/>
      <c r="G124" s="78"/>
      <c r="H124" s="78"/>
      <c r="I124" s="78"/>
      <c r="J124" s="78"/>
      <c r="K124" s="78"/>
      <c r="L124" s="78"/>
      <c r="M124" s="78"/>
      <c r="Q124" s="78"/>
      <c r="R124" s="78"/>
      <c r="V124" s="117"/>
      <c r="W124" s="119"/>
    </row>
    <row r="125" spans="1:23" ht="15.75" x14ac:dyDescent="0.25">
      <c r="A125" s="78"/>
      <c r="B125" s="78"/>
      <c r="C125" s="78"/>
      <c r="D125" s="78"/>
      <c r="E125" s="78"/>
      <c r="F125" s="78"/>
      <c r="G125" s="78"/>
      <c r="H125" s="78"/>
      <c r="I125" s="78"/>
      <c r="J125" s="78"/>
      <c r="K125" s="78"/>
      <c r="L125" s="78"/>
      <c r="M125" s="78"/>
      <c r="Q125" s="78"/>
      <c r="R125" s="78"/>
      <c r="V125" s="117"/>
      <c r="W125" s="119"/>
    </row>
    <row r="126" spans="1:23" ht="15.75" x14ac:dyDescent="0.25">
      <c r="A126" s="78"/>
      <c r="B126" s="78"/>
      <c r="C126" s="78"/>
      <c r="D126" s="78"/>
      <c r="E126" s="78"/>
      <c r="F126" s="78"/>
      <c r="G126" s="78"/>
      <c r="H126" s="78"/>
      <c r="I126" s="78"/>
      <c r="J126" s="78"/>
      <c r="K126" s="78"/>
      <c r="L126" s="78"/>
      <c r="M126" s="78"/>
      <c r="Q126" s="78"/>
      <c r="R126" s="78"/>
      <c r="V126" s="117"/>
      <c r="W126" s="119"/>
    </row>
    <row r="127" spans="1:23" ht="15.75" x14ac:dyDescent="0.25">
      <c r="A127" s="78"/>
      <c r="B127" s="78"/>
      <c r="C127" s="78"/>
      <c r="D127" s="78"/>
      <c r="E127" s="78"/>
      <c r="F127" s="78"/>
      <c r="G127" s="78"/>
      <c r="H127" s="78"/>
      <c r="I127" s="78"/>
      <c r="J127" s="78"/>
      <c r="K127" s="78"/>
      <c r="L127" s="78"/>
      <c r="M127" s="78"/>
      <c r="Q127" s="78"/>
      <c r="R127" s="78"/>
      <c r="V127" s="117"/>
      <c r="W127" s="119"/>
    </row>
    <row r="128" spans="1:23" ht="15.75" x14ac:dyDescent="0.25">
      <c r="A128" s="78"/>
      <c r="B128" s="78"/>
      <c r="C128" s="78"/>
      <c r="D128" s="78"/>
      <c r="E128" s="78"/>
      <c r="F128" s="78"/>
      <c r="G128" s="78"/>
      <c r="H128" s="78"/>
      <c r="I128" s="78"/>
      <c r="J128" s="78"/>
      <c r="K128" s="78"/>
      <c r="L128" s="78"/>
      <c r="M128" s="78"/>
      <c r="Q128" s="78"/>
      <c r="R128" s="78"/>
      <c r="V128" s="117"/>
      <c r="W128" s="119"/>
    </row>
    <row r="129" spans="1:23" ht="15.75" x14ac:dyDescent="0.25">
      <c r="A129" s="78"/>
      <c r="B129" s="78"/>
      <c r="C129" s="78"/>
      <c r="D129" s="78"/>
      <c r="E129" s="78"/>
      <c r="F129" s="78"/>
      <c r="G129" s="78"/>
      <c r="H129" s="78"/>
      <c r="I129" s="78"/>
      <c r="J129" s="78"/>
      <c r="K129" s="78"/>
      <c r="L129" s="78"/>
      <c r="M129" s="78"/>
      <c r="Q129" s="78"/>
      <c r="R129" s="78"/>
      <c r="V129" s="117"/>
      <c r="W129" s="119"/>
    </row>
    <row r="130" spans="1:23" ht="15.75" x14ac:dyDescent="0.25">
      <c r="A130" s="78"/>
      <c r="B130" s="78"/>
      <c r="C130" s="78"/>
      <c r="D130" s="78"/>
      <c r="E130" s="78"/>
      <c r="F130" s="78"/>
      <c r="G130" s="78"/>
      <c r="H130" s="78"/>
      <c r="I130" s="78"/>
      <c r="J130" s="78"/>
      <c r="K130" s="78"/>
      <c r="L130" s="78"/>
      <c r="M130" s="78"/>
      <c r="Q130" s="78"/>
      <c r="R130" s="78"/>
      <c r="V130" s="117"/>
      <c r="W130" s="119"/>
    </row>
    <row r="131" spans="1:23" ht="15.75" x14ac:dyDescent="0.25">
      <c r="A131" s="78"/>
      <c r="B131" s="78"/>
      <c r="C131" s="78"/>
      <c r="D131" s="78"/>
      <c r="E131" s="78"/>
      <c r="F131" s="78"/>
      <c r="G131" s="78"/>
      <c r="H131" s="78"/>
      <c r="I131" s="78"/>
      <c r="J131" s="78"/>
      <c r="K131" s="78"/>
      <c r="L131" s="78"/>
      <c r="M131" s="78"/>
      <c r="Q131" s="78"/>
      <c r="R131" s="78"/>
      <c r="V131" s="117"/>
      <c r="W131" s="119"/>
    </row>
    <row r="132" spans="1:23" ht="15.75" x14ac:dyDescent="0.25">
      <c r="A132" s="78"/>
      <c r="B132" s="78"/>
      <c r="C132" s="78"/>
      <c r="D132" s="78"/>
      <c r="E132" s="78"/>
      <c r="F132" s="78"/>
      <c r="G132" s="78"/>
      <c r="H132" s="78"/>
      <c r="I132" s="78"/>
      <c r="J132" s="78"/>
      <c r="K132" s="78"/>
      <c r="L132" s="78"/>
      <c r="M132" s="78"/>
      <c r="Q132" s="78"/>
      <c r="R132" s="78"/>
      <c r="V132" s="117"/>
      <c r="W132" s="119"/>
    </row>
    <row r="133" spans="1:23" ht="15.75" x14ac:dyDescent="0.25">
      <c r="A133" s="78"/>
      <c r="B133" s="78"/>
      <c r="C133" s="78"/>
      <c r="D133" s="78"/>
      <c r="E133" s="78"/>
      <c r="F133" s="78"/>
      <c r="G133" s="78"/>
      <c r="H133" s="78"/>
      <c r="I133" s="78"/>
      <c r="J133" s="78"/>
      <c r="K133" s="78"/>
      <c r="L133" s="78"/>
      <c r="M133" s="78"/>
      <c r="Q133" s="78"/>
      <c r="R133" s="78"/>
      <c r="V133" s="117"/>
      <c r="W133" s="119"/>
    </row>
    <row r="134" spans="1:23" ht="15.75" x14ac:dyDescent="0.25">
      <c r="A134" s="78"/>
      <c r="B134" s="78"/>
      <c r="C134" s="78"/>
      <c r="D134" s="78"/>
      <c r="E134" s="78"/>
      <c r="F134" s="78"/>
      <c r="G134" s="78"/>
      <c r="H134" s="78"/>
      <c r="I134" s="78"/>
      <c r="J134" s="78"/>
      <c r="K134" s="78"/>
      <c r="L134" s="78"/>
      <c r="M134" s="78"/>
      <c r="Q134" s="78"/>
      <c r="R134" s="78"/>
      <c r="V134" s="117"/>
      <c r="W134" s="119"/>
    </row>
    <row r="135" spans="1:23" ht="15.75" x14ac:dyDescent="0.25">
      <c r="A135" s="78"/>
      <c r="B135" s="78"/>
      <c r="C135" s="78"/>
      <c r="D135" s="78"/>
      <c r="E135" s="78"/>
      <c r="F135" s="78"/>
      <c r="G135" s="78"/>
      <c r="H135" s="78"/>
      <c r="I135" s="78"/>
      <c r="J135" s="78"/>
      <c r="K135" s="78"/>
      <c r="L135" s="78"/>
      <c r="M135" s="78"/>
      <c r="Q135" s="78"/>
      <c r="R135" s="78"/>
      <c r="V135" s="117"/>
      <c r="W135" s="119"/>
    </row>
    <row r="136" spans="1:23" ht="15.75" x14ac:dyDescent="0.25">
      <c r="A136" s="78"/>
      <c r="B136" s="78"/>
      <c r="C136" s="78"/>
      <c r="D136" s="78"/>
      <c r="E136" s="78"/>
      <c r="F136" s="78"/>
      <c r="G136" s="78"/>
      <c r="H136" s="78"/>
      <c r="I136" s="78"/>
      <c r="J136" s="78"/>
      <c r="K136" s="78"/>
      <c r="L136" s="78"/>
      <c r="M136" s="78"/>
      <c r="Q136" s="78"/>
      <c r="R136" s="78"/>
      <c r="V136" s="117"/>
      <c r="W136" s="119"/>
    </row>
    <row r="137" spans="1:23" ht="15.75" x14ac:dyDescent="0.25">
      <c r="A137" s="78"/>
      <c r="B137" s="78"/>
      <c r="C137" s="78"/>
      <c r="D137" s="78"/>
      <c r="E137" s="78"/>
      <c r="F137" s="78"/>
      <c r="G137" s="78"/>
      <c r="H137" s="78"/>
      <c r="I137" s="78"/>
      <c r="J137" s="78"/>
      <c r="K137" s="78"/>
      <c r="L137" s="78"/>
      <c r="M137" s="78"/>
      <c r="Q137" s="78"/>
      <c r="R137" s="78"/>
      <c r="V137" s="117"/>
      <c r="W137" s="119"/>
    </row>
    <row r="138" spans="1:23" ht="15.75" x14ac:dyDescent="0.25">
      <c r="A138" s="78"/>
      <c r="B138" s="78"/>
      <c r="C138" s="78"/>
      <c r="D138" s="78"/>
      <c r="E138" s="78"/>
      <c r="F138" s="78"/>
      <c r="G138" s="78"/>
      <c r="H138" s="78"/>
      <c r="I138" s="78"/>
      <c r="J138" s="78"/>
      <c r="K138" s="78"/>
      <c r="L138" s="78"/>
      <c r="M138" s="78"/>
      <c r="Q138" s="78"/>
      <c r="R138" s="78"/>
      <c r="V138" s="117"/>
      <c r="W138" s="119"/>
    </row>
    <row r="139" spans="1:23" ht="15.75" x14ac:dyDescent="0.25">
      <c r="A139" s="104"/>
      <c r="B139" s="78"/>
      <c r="C139" s="78"/>
      <c r="D139" s="78"/>
      <c r="E139" s="78"/>
      <c r="F139" s="78"/>
      <c r="G139" s="78"/>
      <c r="H139" s="78"/>
      <c r="I139" s="78"/>
      <c r="J139" s="78"/>
      <c r="K139" s="78"/>
      <c r="L139" s="78"/>
      <c r="M139" s="78"/>
      <c r="Q139" s="78"/>
      <c r="R139" s="78"/>
      <c r="V139" s="117"/>
      <c r="W139" s="119"/>
    </row>
    <row r="140" spans="1:23" ht="15.75" x14ac:dyDescent="0.25">
      <c r="A140" s="104"/>
      <c r="B140" s="78"/>
      <c r="C140" s="78"/>
      <c r="D140" s="78"/>
      <c r="E140" s="78"/>
      <c r="F140" s="78"/>
      <c r="G140" s="78"/>
      <c r="H140" s="78"/>
      <c r="I140" s="78"/>
      <c r="J140" s="78"/>
      <c r="K140" s="78"/>
      <c r="L140" s="78"/>
      <c r="M140" s="78"/>
      <c r="Q140" s="78"/>
      <c r="R140" s="78"/>
      <c r="V140" s="117"/>
      <c r="W140" s="119"/>
    </row>
    <row r="141" spans="1:23" ht="15.75" x14ac:dyDescent="0.25">
      <c r="A141" s="104"/>
      <c r="B141" s="78"/>
      <c r="C141" s="78"/>
      <c r="D141" s="78"/>
      <c r="E141" s="78"/>
      <c r="F141" s="78"/>
      <c r="G141" s="78"/>
      <c r="H141" s="78"/>
      <c r="I141" s="78"/>
      <c r="J141" s="78"/>
      <c r="K141" s="78"/>
      <c r="L141" s="78"/>
      <c r="M141" s="78"/>
      <c r="Q141" s="78"/>
      <c r="R141" s="78"/>
      <c r="V141" s="117"/>
      <c r="W141" s="119"/>
    </row>
    <row r="142" spans="1:23" ht="15.75" x14ac:dyDescent="0.25">
      <c r="A142" s="104"/>
      <c r="B142" s="78"/>
      <c r="C142" s="78"/>
      <c r="D142" s="78"/>
      <c r="E142" s="78"/>
      <c r="F142" s="78"/>
      <c r="G142" s="78"/>
      <c r="H142" s="78"/>
      <c r="I142" s="78"/>
      <c r="J142" s="78"/>
      <c r="K142" s="78"/>
      <c r="L142" s="78"/>
      <c r="M142" s="78"/>
      <c r="Q142" s="78"/>
      <c r="R142" s="78"/>
      <c r="V142" s="117"/>
      <c r="W142" s="119"/>
    </row>
    <row r="143" spans="1:23" ht="15.75" x14ac:dyDescent="0.25">
      <c r="V143" s="117"/>
      <c r="W143" s="119"/>
    </row>
    <row r="144" spans="1:23" ht="15.75" x14ac:dyDescent="0.25">
      <c r="V144" s="117"/>
      <c r="W144" s="119"/>
    </row>
    <row r="145" spans="1:23" ht="15.75" x14ac:dyDescent="0.25">
      <c r="A145" s="92"/>
      <c r="V145" s="117"/>
      <c r="W145" s="119"/>
    </row>
    <row r="146" spans="1:23" ht="15.75" x14ac:dyDescent="0.25">
      <c r="A146" s="92"/>
      <c r="V146" s="117"/>
      <c r="W146" s="119"/>
    </row>
    <row r="147" spans="1:23" ht="15.75" x14ac:dyDescent="0.25">
      <c r="A147" s="92"/>
      <c r="V147" s="117"/>
      <c r="W147" s="119"/>
    </row>
    <row r="148" spans="1:23" ht="15.75" x14ac:dyDescent="0.25">
      <c r="A148" s="92"/>
      <c r="V148" s="117"/>
      <c r="W148" s="119"/>
    </row>
    <row r="149" spans="1:23" ht="15.75" x14ac:dyDescent="0.25">
      <c r="A149" s="92"/>
      <c r="V149" s="117"/>
      <c r="W149" s="119"/>
    </row>
  </sheetData>
  <sheetProtection algorithmName="SHA-512" hashValue="N6IWW/Qk9SCSQ4ebmtyEJ32wT5myX6Q8IR2YCO1c+dhKK8Bj51b6dWnW0ZwsBzuX+wdmB6GoQ9zCTqcBy2k41A==" saltValue="ADcfTv8SR9bvqyq+/6qnmA==" spinCount="100000" sheet="1" objects="1" scenarios="1"/>
  <autoFilter ref="A9:W102" xr:uid="{2CEF6717-A7CB-4F93-8D47-4DCCA56DF221}"/>
  <mergeCells count="5">
    <mergeCell ref="C1:E2"/>
    <mergeCell ref="C3:E4"/>
    <mergeCell ref="S8:W8"/>
    <mergeCell ref="B8:I8"/>
    <mergeCell ref="J8:R8"/>
  </mergeCells>
  <dataValidations count="4">
    <dataValidation type="list" allowBlank="1" showInputMessage="1" showErrorMessage="1" sqref="M102:M142" xr:uid="{664BC408-4B43-49B2-B5CD-C64CADE26342}">
      <formula1>$N$5:$N$11</formula1>
    </dataValidation>
    <dataValidation type="list" allowBlank="1" showInputMessage="1" showErrorMessage="1" sqref="L103:L142" xr:uid="{90A9E2F2-22AC-40A9-A4CD-CA21389FE75A}">
      <formula1>$M$5:$M$11</formula1>
    </dataValidation>
    <dataValidation type="list" allowBlank="1" showInputMessage="1" showErrorMessage="1" sqref="Q103:R142 V103:V149" xr:uid="{6CECEA46-5FBD-4582-BEF0-3CD9DA2448A5}">
      <formula1>$P$4:$P$24</formula1>
    </dataValidation>
    <dataValidation type="list" allowBlank="1" showInputMessage="1" showErrorMessage="1" sqref="A103:A134 B103:K142 W103:W149" xr:uid="{29CC8AC8-FE97-41CE-A773-4897E0D63D76}"/>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CB26FC9D-79DB-48D1-B1D6-0D900F990FBC}">
          <x14:formula1>
            <xm:f>INDIRECT(_xlfn.XLOOKUP($G81,'LISTAS DESPLEGABLES'!$I$3:$I$4,'LISTAS DESPLEGABLES'!$J$3:$J$4))</xm:f>
          </x14:formula1>
          <xm:sqref>H81:H102</xm:sqref>
        </x14:dataValidation>
        <x14:dataValidation type="list" allowBlank="1" showInputMessage="1" showErrorMessage="1" xr:uid="{C23D7F3A-7EC5-4655-AC8B-0D100FB3E18E}">
          <x14:formula1>
            <xm:f>'LISTAS DESPLEGABLES'!$A$3:$A$7</xm:f>
          </x14:formula1>
          <xm:sqref>A81:A102 A67:A69</xm:sqref>
        </x14:dataValidation>
        <x14:dataValidation type="list" allowBlank="1" showInputMessage="1" showErrorMessage="1" xr:uid="{C6F61FB1-74B3-47B8-A33B-34946C1EAE48}">
          <x14:formula1>
            <xm:f>'LISTAS DESPLEGABLES'!$A$3:$A$10</xm:f>
          </x14:formula1>
          <xm:sqref>A38 A50:A57 A41:A44 A59:A66</xm:sqref>
        </x14:dataValidation>
        <x14:dataValidation type="list" allowBlank="1" showInputMessage="1" showErrorMessage="1" xr:uid="{861282B0-3FE2-4A7A-821A-5F4C8A9A5C2B}">
          <x14:formula1>
            <xm:f>'LISTAS DESPLEGABLES'!$A$3:$A$9</xm:f>
          </x14:formula1>
          <xm:sqref>A70:A80 A39:A40 A45:A49 A58 A10:A37</xm:sqref>
        </x14:dataValidation>
        <x14:dataValidation type="list" allowBlank="1" showInputMessage="1" showErrorMessage="1" xr:uid="{A235C20E-75BF-4B23-B0F6-84F67B9EAF9D}">
          <x14:formula1>
            <xm:f>'LISTAS DESPLEGABLES'!$C$3:$C$4</xm:f>
          </x14:formula1>
          <xm:sqref>B10:B102</xm:sqref>
        </x14:dataValidation>
        <x14:dataValidation type="list" allowBlank="1" showInputMessage="1" showErrorMessage="1" xr:uid="{BAB2E809-C6AD-4AF9-9BBE-892807C4C8F1}">
          <x14:formula1>
            <xm:f>INDIRECT(_xlfn.XLOOKUP($E10,'LISTAS DESPLEGABLES'!$F$3:$F$4,'LISTAS DESPLEGABLES'!$G$3:$G$4))</xm:f>
          </x14:formula1>
          <xm:sqref>F10:F102</xm:sqref>
        </x14:dataValidation>
        <x14:dataValidation type="list" allowBlank="1" showInputMessage="1" showErrorMessage="1" xr:uid="{18C76ED9-F0E8-4A35-BBF7-60024962073E}">
          <x14:formula1>
            <xm:f>'LISTAS DESPLEGABLES'!$M$3:$M$17</xm:f>
          </x14:formula1>
          <xm:sqref>I10:I102</xm:sqref>
        </x14:dataValidation>
        <x14:dataValidation type="list" allowBlank="1" showInputMessage="1" showErrorMessage="1" xr:uid="{FE2AD859-C1CF-4F41-8C85-7119068936B2}">
          <x14:formula1>
            <xm:f>'LISTAS DESPLEGABLES'!$O$3:$O$5</xm:f>
          </x14:formula1>
          <xm:sqref>J10:J102</xm:sqref>
        </x14:dataValidation>
        <x14:dataValidation type="list" allowBlank="1" showInputMessage="1" showErrorMessage="1" xr:uid="{9946720A-0EB1-4316-A67A-64B601502358}">
          <x14:formula1>
            <xm:f>'LISTAS DESPLEGABLES'!$P$3:$P$5</xm:f>
          </x14:formula1>
          <xm:sqref>K10:K102</xm:sqref>
        </x14:dataValidation>
        <x14:dataValidation type="list" allowBlank="1" showInputMessage="1" showErrorMessage="1" xr:uid="{A74508C9-F9A7-47D7-B85F-55AC7E717E4D}">
          <x14:formula1>
            <xm:f>'LISTAS DESPLEGABLES'!$Q$3:$Q$9</xm:f>
          </x14:formula1>
          <xm:sqref>L10:L102</xm:sqref>
        </x14:dataValidation>
        <x14:dataValidation type="list" allowBlank="1" showInputMessage="1" showErrorMessage="1" xr:uid="{3BAC5E10-9B90-496A-8D1D-3DFE4709DDC7}">
          <x14:formula1>
            <xm:f>'LISTAS DESPLEGABLES'!$S$3:$S$9</xm:f>
          </x14:formula1>
          <xm:sqref>M10:M101</xm:sqref>
        </x14:dataValidation>
        <x14:dataValidation type="list" allowBlank="1" showInputMessage="1" showErrorMessage="1" xr:uid="{06E90603-5D96-4810-9711-4E28E4A9FE1A}">
          <x14:formula1>
            <xm:f>'LISTAS DESPLEGABLES'!$U$3:$U$5</xm:f>
          </x14:formula1>
          <xm:sqref>N10:P102</xm:sqref>
        </x14:dataValidation>
        <x14:dataValidation type="list" allowBlank="1" showInputMessage="1" showErrorMessage="1" xr:uid="{3D501B05-48A5-45A4-8DAD-BDECAA97962E}">
          <x14:formula1>
            <xm:f>'LISTAS DESPLEGABLES'!$W$3:$W$27</xm:f>
          </x14:formula1>
          <xm:sqref>Q10:Q102 V10:V102</xm:sqref>
        </x14:dataValidation>
        <x14:dataValidation type="list" allowBlank="1" showInputMessage="1" showErrorMessage="1" xr:uid="{3FDF38DD-E13D-415E-A8F8-907694AC9F1E}">
          <x14:formula1>
            <xm:f>'LISTAS DESPLEGABLES'!$Y$3:$Y$21</xm:f>
          </x14:formula1>
          <xm:sqref>R10:R102</xm:sqref>
        </x14:dataValidation>
        <x14:dataValidation type="list" allowBlank="1" showInputMessage="1" showErrorMessage="1" xr:uid="{4B85B9B1-DCA7-46D2-8E00-B25A55C34303}">
          <x14:formula1>
            <xm:f>'LISTAS DESPLEGABLES'!$AA$3:$AA$12</xm:f>
          </x14:formula1>
          <xm:sqref>W10:W102</xm:sqref>
        </x14:dataValidation>
        <x14:dataValidation type="list" allowBlank="1" showInputMessage="1" showErrorMessage="1" xr:uid="{D9CB054D-A6B9-4910-AEF2-779E5CF67E71}">
          <x14:formula1>
            <xm:f>'LISTAS DESPLEGABLES'!$K$3:$K$25</xm:f>
          </x14:formula1>
          <xm:sqref>H10:H80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6A8-3FDF-43DF-AE39-4D12058BBF28}">
  <dimension ref="A1:P83"/>
  <sheetViews>
    <sheetView tabSelected="1" zoomScaleNormal="100" workbookViewId="0">
      <selection activeCell="I84" sqref="I84"/>
    </sheetView>
  </sheetViews>
  <sheetFormatPr baseColWidth="10" defaultColWidth="11.42578125" defaultRowHeight="15" x14ac:dyDescent="0.25"/>
  <cols>
    <col min="1" max="1" width="4.140625" style="20" customWidth="1"/>
    <col min="2" max="2" width="36.28515625" style="1" customWidth="1"/>
    <col min="3" max="3" width="27.85546875" style="1" customWidth="1"/>
    <col min="4" max="4" width="14.85546875" style="21" customWidth="1"/>
    <col min="5" max="5" width="54.7109375" style="1" customWidth="1"/>
    <col min="6" max="6" width="20" style="20" customWidth="1"/>
    <col min="7" max="7" width="28" style="20" customWidth="1"/>
    <col min="8" max="11" width="19" style="1" customWidth="1"/>
    <col min="12" max="12" width="13.7109375" style="1" customWidth="1"/>
    <col min="13" max="13" width="63.85546875" style="1" customWidth="1"/>
    <col min="14" max="14" width="70.140625" style="63" customWidth="1"/>
    <col min="15" max="15" width="37.7109375" style="1" customWidth="1"/>
    <col min="16" max="16" width="32.7109375" style="61" customWidth="1"/>
    <col min="17" max="16384" width="11.42578125" style="1"/>
  </cols>
  <sheetData>
    <row r="1" spans="1:16" ht="15.75" thickBot="1" x14ac:dyDescent="0.3">
      <c r="B1" s="49"/>
      <c r="C1" s="51" t="s">
        <v>0</v>
      </c>
      <c r="D1" s="242" t="s">
        <v>1</v>
      </c>
      <c r="E1" s="242"/>
      <c r="F1" s="242"/>
      <c r="G1" s="59" t="s">
        <v>2</v>
      </c>
      <c r="H1" s="53" t="s">
        <v>3</v>
      </c>
    </row>
    <row r="2" spans="1:16" ht="28.5" customHeight="1" thickBot="1" x14ac:dyDescent="0.3">
      <c r="B2" s="50"/>
      <c r="C2" s="52"/>
      <c r="D2" s="242"/>
      <c r="E2" s="242"/>
      <c r="F2" s="242"/>
      <c r="G2" s="60" t="s">
        <v>4</v>
      </c>
      <c r="H2" s="54">
        <v>3</v>
      </c>
    </row>
    <row r="3" spans="1:16" ht="15.75" thickBot="1" x14ac:dyDescent="0.3">
      <c r="B3" s="50"/>
      <c r="C3" s="68" t="s">
        <v>5</v>
      </c>
      <c r="D3" s="242" t="s">
        <v>6</v>
      </c>
      <c r="E3" s="242"/>
      <c r="F3" s="243"/>
      <c r="G3" s="70" t="s">
        <v>7</v>
      </c>
      <c r="H3" s="56">
        <v>45897</v>
      </c>
    </row>
    <row r="4" spans="1:16" ht="44.25" customHeight="1" thickBot="1" x14ac:dyDescent="0.3">
      <c r="B4" s="48"/>
      <c r="C4" s="69"/>
      <c r="D4" s="244"/>
      <c r="E4" s="244"/>
      <c r="F4" s="245"/>
      <c r="G4" s="71" t="s">
        <v>8</v>
      </c>
      <c r="H4" s="55" t="s">
        <v>136</v>
      </c>
    </row>
    <row r="5" spans="1:16" ht="15.75" thickBot="1" x14ac:dyDescent="0.3">
      <c r="B5" s="45"/>
      <c r="C5" s="45"/>
      <c r="D5" s="45"/>
      <c r="E5" s="45"/>
      <c r="F5" s="46"/>
      <c r="G5" s="46"/>
      <c r="H5" s="45"/>
    </row>
    <row r="6" spans="1:16" ht="30.75" thickBot="1" x14ac:dyDescent="0.3">
      <c r="B6" s="57" t="s">
        <v>10</v>
      </c>
      <c r="C6" s="150">
        <v>46140</v>
      </c>
      <c r="D6" s="122" t="s">
        <v>11</v>
      </c>
      <c r="E6" s="123">
        <v>2</v>
      </c>
      <c r="F6" s="46"/>
      <c r="G6" s="46"/>
      <c r="H6" s="45"/>
    </row>
    <row r="7" spans="1:16" ht="15.75" thickBot="1" x14ac:dyDescent="0.3">
      <c r="B7" s="72"/>
      <c r="C7" s="73"/>
      <c r="D7" s="72"/>
      <c r="E7" s="45"/>
      <c r="F7" s="46"/>
      <c r="G7" s="46"/>
      <c r="H7" s="45"/>
    </row>
    <row r="8" spans="1:16" ht="23.25" x14ac:dyDescent="0.2">
      <c r="A8" s="239" t="s">
        <v>137</v>
      </c>
      <c r="B8" s="240"/>
      <c r="C8" s="240"/>
      <c r="D8" s="240"/>
      <c r="E8" s="240"/>
      <c r="F8" s="240"/>
      <c r="G8" s="240"/>
      <c r="H8" s="240"/>
      <c r="I8" s="240"/>
      <c r="J8" s="240"/>
      <c r="K8" s="240"/>
      <c r="L8" s="240"/>
      <c r="M8" s="240"/>
      <c r="N8" s="240"/>
      <c r="O8" s="240"/>
      <c r="P8" s="241"/>
    </row>
    <row r="9" spans="1:16" ht="86.25" customHeight="1" x14ac:dyDescent="0.2">
      <c r="A9" s="74" t="s">
        <v>138</v>
      </c>
      <c r="B9" s="2" t="s">
        <v>139</v>
      </c>
      <c r="C9" s="2" t="s">
        <v>140</v>
      </c>
      <c r="D9" s="2" t="s">
        <v>141</v>
      </c>
      <c r="E9" s="2" t="s">
        <v>33</v>
      </c>
      <c r="F9" s="2" t="s">
        <v>142</v>
      </c>
      <c r="G9" s="2" t="s">
        <v>143</v>
      </c>
      <c r="H9" s="2" t="s">
        <v>144</v>
      </c>
      <c r="I9" s="2" t="s">
        <v>145</v>
      </c>
      <c r="J9" s="2" t="s">
        <v>146</v>
      </c>
      <c r="K9" s="2" t="s">
        <v>147</v>
      </c>
      <c r="L9" s="2" t="s">
        <v>148</v>
      </c>
      <c r="M9" s="2" t="s">
        <v>149</v>
      </c>
      <c r="N9" s="2" t="s">
        <v>150</v>
      </c>
      <c r="O9" s="2" t="s">
        <v>35</v>
      </c>
      <c r="P9" s="75" t="s">
        <v>36</v>
      </c>
    </row>
    <row r="10" spans="1:16" s="10" customFormat="1" ht="128.25" x14ac:dyDescent="0.25">
      <c r="A10" s="76" t="str">
        <f>MID(B10,1,1)&amp;MID(B10,3,1)</f>
        <v>21</v>
      </c>
      <c r="B10" s="3" t="s">
        <v>44</v>
      </c>
      <c r="C10" s="4" t="str">
        <f>IF(D10&lt;10,"26"&amp;A10&amp;"0"&amp;D10,"26"&amp;A10&amp;D10)</f>
        <v>262101</v>
      </c>
      <c r="D10" s="5">
        <v>1</v>
      </c>
      <c r="E10" s="3" t="s">
        <v>151</v>
      </c>
      <c r="F10" s="58">
        <v>46113</v>
      </c>
      <c r="G10" s="16">
        <v>46387</v>
      </c>
      <c r="H10" s="7">
        <v>0</v>
      </c>
      <c r="I10" s="7">
        <v>0.1</v>
      </c>
      <c r="J10" s="7">
        <v>0.4</v>
      </c>
      <c r="K10" s="7">
        <v>1</v>
      </c>
      <c r="L10" s="7">
        <v>1</v>
      </c>
      <c r="M10" s="3" t="s">
        <v>152</v>
      </c>
      <c r="N10" s="8" t="s">
        <v>153</v>
      </c>
      <c r="O10" s="9" t="s">
        <v>48</v>
      </c>
      <c r="P10" s="77" t="s">
        <v>49</v>
      </c>
    </row>
    <row r="11" spans="1:16" ht="99.75" x14ac:dyDescent="0.2">
      <c r="A11" s="76" t="str">
        <f t="shared" ref="A11:A50" si="0">MID(B11,1,1)&amp;MID(B11,3,1)</f>
        <v>11</v>
      </c>
      <c r="B11" s="3" t="s">
        <v>53</v>
      </c>
      <c r="C11" s="4" t="str">
        <f t="shared" ref="C11:C49" si="1">IF(D11&lt;10,"26"&amp;A11&amp;"0"&amp;D11,"26"&amp;A11&amp;D11)</f>
        <v>261102</v>
      </c>
      <c r="D11" s="5">
        <v>2</v>
      </c>
      <c r="E11" s="11" t="s">
        <v>154</v>
      </c>
      <c r="F11" s="6">
        <v>46023</v>
      </c>
      <c r="G11" s="6">
        <v>46387</v>
      </c>
      <c r="H11" s="7">
        <v>0.1</v>
      </c>
      <c r="I11" s="7">
        <v>0.4</v>
      </c>
      <c r="J11" s="7">
        <v>0.7</v>
      </c>
      <c r="K11" s="7">
        <v>1</v>
      </c>
      <c r="L11" s="7">
        <v>1</v>
      </c>
      <c r="M11" s="11" t="s">
        <v>155</v>
      </c>
      <c r="N11" s="8" t="s">
        <v>156</v>
      </c>
      <c r="O11" s="9" t="s">
        <v>48</v>
      </c>
      <c r="P11" s="77" t="s">
        <v>49</v>
      </c>
    </row>
    <row r="12" spans="1:16" ht="114" x14ac:dyDescent="0.2">
      <c r="A12" s="76" t="str">
        <f t="shared" si="0"/>
        <v>13</v>
      </c>
      <c r="B12" s="3" t="s">
        <v>58</v>
      </c>
      <c r="C12" s="4" t="str">
        <f t="shared" si="1"/>
        <v>261303</v>
      </c>
      <c r="D12" s="5">
        <v>3</v>
      </c>
      <c r="E12" s="12" t="s">
        <v>157</v>
      </c>
      <c r="F12" s="6">
        <v>46023</v>
      </c>
      <c r="G12" s="6">
        <v>46387</v>
      </c>
      <c r="H12" s="7">
        <v>0.25</v>
      </c>
      <c r="I12" s="7">
        <v>0.5</v>
      </c>
      <c r="J12" s="7">
        <v>0.75</v>
      </c>
      <c r="K12" s="7">
        <v>1</v>
      </c>
      <c r="L12" s="7">
        <v>1</v>
      </c>
      <c r="M12" s="12" t="s">
        <v>158</v>
      </c>
      <c r="N12" s="134" t="s">
        <v>159</v>
      </c>
      <c r="O12" s="9" t="s">
        <v>48</v>
      </c>
      <c r="P12" s="77" t="s">
        <v>49</v>
      </c>
    </row>
    <row r="13" spans="1:16" ht="71.25" x14ac:dyDescent="0.2">
      <c r="A13" s="76" t="str">
        <f t="shared" si="0"/>
        <v>13</v>
      </c>
      <c r="B13" s="3" t="s">
        <v>58</v>
      </c>
      <c r="C13" s="4" t="str">
        <f t="shared" si="1"/>
        <v>261304</v>
      </c>
      <c r="D13" s="5">
        <v>4</v>
      </c>
      <c r="E13" s="19" t="s">
        <v>160</v>
      </c>
      <c r="F13" s="6">
        <v>46113</v>
      </c>
      <c r="G13" s="6">
        <v>46387</v>
      </c>
      <c r="H13" s="7">
        <v>0</v>
      </c>
      <c r="I13" s="7">
        <v>0.5</v>
      </c>
      <c r="J13" s="7">
        <v>0</v>
      </c>
      <c r="K13" s="7">
        <v>1</v>
      </c>
      <c r="L13" s="7">
        <v>1</v>
      </c>
      <c r="M13" s="3" t="s">
        <v>161</v>
      </c>
      <c r="N13" s="8" t="s">
        <v>162</v>
      </c>
      <c r="O13" s="9" t="s">
        <v>48</v>
      </c>
      <c r="P13" s="77" t="s">
        <v>49</v>
      </c>
    </row>
    <row r="14" spans="1:16" ht="57" x14ac:dyDescent="0.2">
      <c r="A14" s="76" t="str">
        <f t="shared" si="0"/>
        <v>11</v>
      </c>
      <c r="B14" s="3" t="s">
        <v>53</v>
      </c>
      <c r="C14" s="4" t="str">
        <f t="shared" si="1"/>
        <v>261105</v>
      </c>
      <c r="D14" s="5">
        <v>5</v>
      </c>
      <c r="E14" s="11" t="s">
        <v>163</v>
      </c>
      <c r="F14" s="6">
        <v>46113</v>
      </c>
      <c r="G14" s="6">
        <v>46387</v>
      </c>
      <c r="H14" s="7">
        <v>0</v>
      </c>
      <c r="I14" s="7">
        <v>0.5</v>
      </c>
      <c r="J14" s="7">
        <v>0</v>
      </c>
      <c r="K14" s="7">
        <v>1</v>
      </c>
      <c r="L14" s="7">
        <v>1</v>
      </c>
      <c r="M14" s="11" t="s">
        <v>164</v>
      </c>
      <c r="N14" s="8" t="s">
        <v>165</v>
      </c>
      <c r="O14" s="9" t="s">
        <v>65</v>
      </c>
      <c r="P14" s="77" t="s">
        <v>49</v>
      </c>
    </row>
    <row r="15" spans="1:16" ht="71.25" x14ac:dyDescent="0.2">
      <c r="A15" s="76" t="str">
        <f>MID(B15,1,1)&amp;MID(B15,3,1)</f>
        <v>13</v>
      </c>
      <c r="B15" s="3" t="s">
        <v>58</v>
      </c>
      <c r="C15" s="4" t="str">
        <f t="shared" si="1"/>
        <v>261306</v>
      </c>
      <c r="D15" s="5">
        <v>6</v>
      </c>
      <c r="E15" s="11" t="s">
        <v>166</v>
      </c>
      <c r="F15" s="6">
        <v>46023</v>
      </c>
      <c r="G15" s="6">
        <v>46387</v>
      </c>
      <c r="H15" s="7">
        <v>0.2</v>
      </c>
      <c r="I15" s="7">
        <v>0.6</v>
      </c>
      <c r="J15" s="7">
        <v>0</v>
      </c>
      <c r="K15" s="7">
        <v>1</v>
      </c>
      <c r="L15" s="7">
        <v>1</v>
      </c>
      <c r="M15" s="11" t="s">
        <v>167</v>
      </c>
      <c r="N15" s="3" t="s">
        <v>168</v>
      </c>
      <c r="O15" s="9" t="s">
        <v>65</v>
      </c>
      <c r="P15" s="77" t="s">
        <v>49</v>
      </c>
    </row>
    <row r="16" spans="1:16" ht="128.25" x14ac:dyDescent="0.2">
      <c r="A16" s="76" t="str">
        <f>MID(B16,1,1)&amp;MID(B16,3,1)</f>
        <v>21</v>
      </c>
      <c r="B16" s="3" t="s">
        <v>44</v>
      </c>
      <c r="C16" s="4" t="str">
        <f t="shared" si="1"/>
        <v>262107</v>
      </c>
      <c r="D16" s="5">
        <v>7</v>
      </c>
      <c r="E16" s="3" t="s">
        <v>169</v>
      </c>
      <c r="F16" s="6">
        <v>46023</v>
      </c>
      <c r="G16" s="6">
        <v>46387</v>
      </c>
      <c r="H16" s="7">
        <v>0.25</v>
      </c>
      <c r="I16" s="7">
        <v>0.5</v>
      </c>
      <c r="J16" s="7">
        <v>0.75</v>
      </c>
      <c r="K16" s="7">
        <v>1</v>
      </c>
      <c r="L16" s="7">
        <v>1</v>
      </c>
      <c r="M16" s="3" t="s">
        <v>170</v>
      </c>
      <c r="N16" s="8" t="s">
        <v>171</v>
      </c>
      <c r="O16" s="9" t="s">
        <v>65</v>
      </c>
      <c r="P16" s="77" t="s">
        <v>49</v>
      </c>
    </row>
    <row r="17" spans="1:16" ht="57" x14ac:dyDescent="0.2">
      <c r="A17" s="76" t="str">
        <f t="shared" si="0"/>
        <v>11</v>
      </c>
      <c r="B17" s="3" t="s">
        <v>53</v>
      </c>
      <c r="C17" s="4" t="str">
        <f t="shared" si="1"/>
        <v>261108</v>
      </c>
      <c r="D17" s="5">
        <v>8</v>
      </c>
      <c r="E17" s="11" t="s">
        <v>163</v>
      </c>
      <c r="F17" s="6">
        <v>46113</v>
      </c>
      <c r="G17" s="6">
        <v>46387</v>
      </c>
      <c r="H17" s="7">
        <v>0</v>
      </c>
      <c r="I17" s="7">
        <v>0.5</v>
      </c>
      <c r="J17" s="7">
        <v>0</v>
      </c>
      <c r="K17" s="7">
        <v>1</v>
      </c>
      <c r="L17" s="7">
        <v>1</v>
      </c>
      <c r="M17" s="11" t="s">
        <v>164</v>
      </c>
      <c r="N17" s="8" t="s">
        <v>172</v>
      </c>
      <c r="O17" s="9" t="s">
        <v>72</v>
      </c>
      <c r="P17" s="77" t="s">
        <v>49</v>
      </c>
    </row>
    <row r="18" spans="1:16" ht="71.25" x14ac:dyDescent="0.2">
      <c r="A18" s="76" t="str">
        <f t="shared" si="0"/>
        <v>13</v>
      </c>
      <c r="B18" s="3" t="s">
        <v>58</v>
      </c>
      <c r="C18" s="4" t="str">
        <f t="shared" si="1"/>
        <v>261309</v>
      </c>
      <c r="D18" s="5">
        <v>9</v>
      </c>
      <c r="E18" s="11" t="s">
        <v>166</v>
      </c>
      <c r="F18" s="6">
        <v>46023</v>
      </c>
      <c r="G18" s="6">
        <v>46387</v>
      </c>
      <c r="H18" s="7">
        <v>0.2</v>
      </c>
      <c r="I18" s="7">
        <v>0.6</v>
      </c>
      <c r="J18" s="7">
        <v>0</v>
      </c>
      <c r="K18" s="7">
        <v>1</v>
      </c>
      <c r="L18" s="7">
        <v>1</v>
      </c>
      <c r="M18" s="11" t="s">
        <v>167</v>
      </c>
      <c r="N18" s="3" t="s">
        <v>168</v>
      </c>
      <c r="O18" s="9" t="s">
        <v>72</v>
      </c>
      <c r="P18" s="77" t="s">
        <v>49</v>
      </c>
    </row>
    <row r="19" spans="1:16" ht="57" x14ac:dyDescent="0.2">
      <c r="A19" s="76" t="str">
        <f t="shared" si="0"/>
        <v>11</v>
      </c>
      <c r="B19" s="3" t="s">
        <v>53</v>
      </c>
      <c r="C19" s="4" t="str">
        <f t="shared" si="1"/>
        <v>261110</v>
      </c>
      <c r="D19" s="5">
        <v>10</v>
      </c>
      <c r="E19" s="11" t="s">
        <v>163</v>
      </c>
      <c r="F19" s="6">
        <v>46113</v>
      </c>
      <c r="G19" s="6">
        <v>46387</v>
      </c>
      <c r="H19" s="7">
        <v>0</v>
      </c>
      <c r="I19" s="7">
        <v>0.5</v>
      </c>
      <c r="J19" s="7">
        <v>0</v>
      </c>
      <c r="K19" s="7">
        <v>1</v>
      </c>
      <c r="L19" s="7">
        <v>1</v>
      </c>
      <c r="M19" s="11" t="s">
        <v>164</v>
      </c>
      <c r="N19" s="8" t="s">
        <v>172</v>
      </c>
      <c r="O19" s="9" t="s">
        <v>73</v>
      </c>
      <c r="P19" s="77" t="s">
        <v>49</v>
      </c>
    </row>
    <row r="20" spans="1:16" ht="71.25" x14ac:dyDescent="0.2">
      <c r="A20" s="76" t="str">
        <f t="shared" si="0"/>
        <v>13</v>
      </c>
      <c r="B20" s="3" t="s">
        <v>58</v>
      </c>
      <c r="C20" s="4" t="str">
        <f t="shared" si="1"/>
        <v>261311</v>
      </c>
      <c r="D20" s="5">
        <v>11</v>
      </c>
      <c r="E20" s="11" t="s">
        <v>166</v>
      </c>
      <c r="F20" s="6">
        <v>46023</v>
      </c>
      <c r="G20" s="6">
        <v>46387</v>
      </c>
      <c r="H20" s="7">
        <v>0.2</v>
      </c>
      <c r="I20" s="7">
        <v>0.6</v>
      </c>
      <c r="J20" s="7">
        <v>0</v>
      </c>
      <c r="K20" s="7">
        <v>1</v>
      </c>
      <c r="L20" s="7">
        <v>1</v>
      </c>
      <c r="M20" s="11" t="s">
        <v>167</v>
      </c>
      <c r="N20" s="3" t="s">
        <v>173</v>
      </c>
      <c r="O20" s="9" t="s">
        <v>73</v>
      </c>
      <c r="P20" s="77" t="s">
        <v>49</v>
      </c>
    </row>
    <row r="21" spans="1:16" ht="57" x14ac:dyDescent="0.2">
      <c r="A21" s="76" t="str">
        <f t="shared" si="0"/>
        <v>11</v>
      </c>
      <c r="B21" s="3" t="s">
        <v>53</v>
      </c>
      <c r="C21" s="4" t="str">
        <f t="shared" si="1"/>
        <v>261112</v>
      </c>
      <c r="D21" s="5">
        <v>12</v>
      </c>
      <c r="E21" s="11" t="s">
        <v>163</v>
      </c>
      <c r="F21" s="6">
        <v>46113</v>
      </c>
      <c r="G21" s="6">
        <v>46387</v>
      </c>
      <c r="H21" s="7">
        <v>0</v>
      </c>
      <c r="I21" s="7">
        <v>0.5</v>
      </c>
      <c r="J21" s="7">
        <v>0</v>
      </c>
      <c r="K21" s="7">
        <v>1</v>
      </c>
      <c r="L21" s="7">
        <v>1</v>
      </c>
      <c r="M21" s="11" t="s">
        <v>164</v>
      </c>
      <c r="N21" s="8" t="s">
        <v>172</v>
      </c>
      <c r="O21" s="9" t="s">
        <v>74</v>
      </c>
      <c r="P21" s="77" t="s">
        <v>49</v>
      </c>
    </row>
    <row r="22" spans="1:16" ht="71.25" x14ac:dyDescent="0.2">
      <c r="A22" s="76" t="str">
        <f t="shared" si="0"/>
        <v>13</v>
      </c>
      <c r="B22" s="3" t="s">
        <v>58</v>
      </c>
      <c r="C22" s="4" t="str">
        <f t="shared" si="1"/>
        <v>261313</v>
      </c>
      <c r="D22" s="5">
        <v>13</v>
      </c>
      <c r="E22" s="11" t="s">
        <v>166</v>
      </c>
      <c r="F22" s="6">
        <v>46023</v>
      </c>
      <c r="G22" s="6">
        <v>46387</v>
      </c>
      <c r="H22" s="7">
        <v>0.2</v>
      </c>
      <c r="I22" s="7">
        <v>0.6</v>
      </c>
      <c r="J22" s="7">
        <v>0</v>
      </c>
      <c r="K22" s="7">
        <v>1</v>
      </c>
      <c r="L22" s="7">
        <v>1</v>
      </c>
      <c r="M22" s="11" t="s">
        <v>167</v>
      </c>
      <c r="N22" s="3" t="s">
        <v>174</v>
      </c>
      <c r="O22" s="9" t="s">
        <v>74</v>
      </c>
      <c r="P22" s="77" t="s">
        <v>49</v>
      </c>
    </row>
    <row r="23" spans="1:16" ht="57" x14ac:dyDescent="0.2">
      <c r="A23" s="76" t="str">
        <f t="shared" si="0"/>
        <v>11</v>
      </c>
      <c r="B23" s="3" t="s">
        <v>53</v>
      </c>
      <c r="C23" s="4" t="str">
        <f t="shared" si="1"/>
        <v>261114</v>
      </c>
      <c r="D23" s="5">
        <v>14</v>
      </c>
      <c r="E23" s="11" t="s">
        <v>163</v>
      </c>
      <c r="F23" s="6">
        <v>46113</v>
      </c>
      <c r="G23" s="6">
        <v>46387</v>
      </c>
      <c r="H23" s="7">
        <v>0</v>
      </c>
      <c r="I23" s="7">
        <v>0.5</v>
      </c>
      <c r="J23" s="7">
        <v>0</v>
      </c>
      <c r="K23" s="7">
        <v>1</v>
      </c>
      <c r="L23" s="7">
        <v>1</v>
      </c>
      <c r="M23" s="11" t="s">
        <v>164</v>
      </c>
      <c r="N23" s="8" t="s">
        <v>172</v>
      </c>
      <c r="O23" s="9" t="s">
        <v>75</v>
      </c>
      <c r="P23" s="77" t="s">
        <v>49</v>
      </c>
    </row>
    <row r="24" spans="1:16" ht="71.25" x14ac:dyDescent="0.2">
      <c r="A24" s="76" t="str">
        <f t="shared" si="0"/>
        <v>13</v>
      </c>
      <c r="B24" s="3" t="s">
        <v>58</v>
      </c>
      <c r="C24" s="4" t="str">
        <f t="shared" si="1"/>
        <v>261315</v>
      </c>
      <c r="D24" s="5">
        <v>15</v>
      </c>
      <c r="E24" s="11" t="s">
        <v>166</v>
      </c>
      <c r="F24" s="6">
        <v>46023</v>
      </c>
      <c r="G24" s="6">
        <v>46387</v>
      </c>
      <c r="H24" s="7">
        <v>0.2</v>
      </c>
      <c r="I24" s="7">
        <v>0.6</v>
      </c>
      <c r="J24" s="7">
        <v>0</v>
      </c>
      <c r="K24" s="7">
        <v>1</v>
      </c>
      <c r="L24" s="7">
        <v>1</v>
      </c>
      <c r="M24" s="11" t="s">
        <v>167</v>
      </c>
      <c r="N24" s="3" t="s">
        <v>168</v>
      </c>
      <c r="O24" s="9" t="s">
        <v>75</v>
      </c>
      <c r="P24" s="77" t="s">
        <v>49</v>
      </c>
    </row>
    <row r="25" spans="1:16" ht="57" x14ac:dyDescent="0.2">
      <c r="A25" s="76" t="str">
        <f t="shared" si="0"/>
        <v>11</v>
      </c>
      <c r="B25" s="3" t="s">
        <v>53</v>
      </c>
      <c r="C25" s="4" t="str">
        <f t="shared" si="1"/>
        <v>261116</v>
      </c>
      <c r="D25" s="5">
        <v>16</v>
      </c>
      <c r="E25" s="11" t="s">
        <v>163</v>
      </c>
      <c r="F25" s="6">
        <v>46113</v>
      </c>
      <c r="G25" s="6">
        <v>46387</v>
      </c>
      <c r="H25" s="7">
        <v>0</v>
      </c>
      <c r="I25" s="7">
        <v>0.5</v>
      </c>
      <c r="J25" s="7">
        <v>0</v>
      </c>
      <c r="K25" s="7">
        <v>1</v>
      </c>
      <c r="L25" s="7">
        <v>1</v>
      </c>
      <c r="M25" s="11" t="s">
        <v>164</v>
      </c>
      <c r="N25" s="8" t="s">
        <v>172</v>
      </c>
      <c r="O25" s="9" t="s">
        <v>76</v>
      </c>
      <c r="P25" s="77" t="s">
        <v>49</v>
      </c>
    </row>
    <row r="26" spans="1:16" ht="71.25" x14ac:dyDescent="0.2">
      <c r="A26" s="76" t="str">
        <f t="shared" si="0"/>
        <v>13</v>
      </c>
      <c r="B26" s="3" t="s">
        <v>58</v>
      </c>
      <c r="C26" s="4" t="str">
        <f t="shared" si="1"/>
        <v>261317</v>
      </c>
      <c r="D26" s="5">
        <v>17</v>
      </c>
      <c r="E26" s="11" t="s">
        <v>166</v>
      </c>
      <c r="F26" s="6">
        <v>46023</v>
      </c>
      <c r="G26" s="6">
        <v>46387</v>
      </c>
      <c r="H26" s="7">
        <v>0.2</v>
      </c>
      <c r="I26" s="7">
        <v>0.6</v>
      </c>
      <c r="J26" s="7">
        <v>0</v>
      </c>
      <c r="K26" s="7">
        <v>1</v>
      </c>
      <c r="L26" s="7">
        <v>1</v>
      </c>
      <c r="M26" s="11" t="s">
        <v>167</v>
      </c>
      <c r="N26" s="3" t="s">
        <v>168</v>
      </c>
      <c r="O26" s="9" t="s">
        <v>76</v>
      </c>
      <c r="P26" s="77" t="s">
        <v>49</v>
      </c>
    </row>
    <row r="27" spans="1:16" ht="57" x14ac:dyDescent="0.2">
      <c r="A27" s="76" t="str">
        <f t="shared" si="0"/>
        <v>11</v>
      </c>
      <c r="B27" s="3" t="s">
        <v>53</v>
      </c>
      <c r="C27" s="4" t="str">
        <f t="shared" si="1"/>
        <v>261118</v>
      </c>
      <c r="D27" s="5">
        <v>18</v>
      </c>
      <c r="E27" s="11" t="s">
        <v>163</v>
      </c>
      <c r="F27" s="6">
        <v>46113</v>
      </c>
      <c r="G27" s="6">
        <v>46387</v>
      </c>
      <c r="H27" s="7">
        <v>0</v>
      </c>
      <c r="I27" s="7">
        <v>0.5</v>
      </c>
      <c r="J27" s="7">
        <v>0</v>
      </c>
      <c r="K27" s="7">
        <v>1</v>
      </c>
      <c r="L27" s="7">
        <v>1</v>
      </c>
      <c r="M27" s="11" t="s">
        <v>164</v>
      </c>
      <c r="N27" s="8" t="s">
        <v>172</v>
      </c>
      <c r="O27" s="9" t="s">
        <v>77</v>
      </c>
      <c r="P27" s="77" t="s">
        <v>49</v>
      </c>
    </row>
    <row r="28" spans="1:16" ht="71.25" x14ac:dyDescent="0.2">
      <c r="A28" s="76" t="str">
        <f t="shared" si="0"/>
        <v>13</v>
      </c>
      <c r="B28" s="3" t="s">
        <v>58</v>
      </c>
      <c r="C28" s="4" t="str">
        <f t="shared" si="1"/>
        <v>261319</v>
      </c>
      <c r="D28" s="5">
        <v>19</v>
      </c>
      <c r="E28" s="11" t="s">
        <v>166</v>
      </c>
      <c r="F28" s="6">
        <v>46023</v>
      </c>
      <c r="G28" s="6">
        <v>46387</v>
      </c>
      <c r="H28" s="7">
        <v>0.2</v>
      </c>
      <c r="I28" s="7">
        <v>0.6</v>
      </c>
      <c r="J28" s="7">
        <v>0</v>
      </c>
      <c r="K28" s="7">
        <v>1</v>
      </c>
      <c r="L28" s="7">
        <v>1</v>
      </c>
      <c r="M28" s="11" t="s">
        <v>167</v>
      </c>
      <c r="N28" s="3" t="s">
        <v>168</v>
      </c>
      <c r="O28" s="9" t="s">
        <v>77</v>
      </c>
      <c r="P28" s="77" t="s">
        <v>49</v>
      </c>
    </row>
    <row r="29" spans="1:16" ht="57" x14ac:dyDescent="0.2">
      <c r="A29" s="76" t="str">
        <f t="shared" si="0"/>
        <v>11</v>
      </c>
      <c r="B29" s="3" t="s">
        <v>53</v>
      </c>
      <c r="C29" s="4" t="str">
        <f t="shared" si="1"/>
        <v>261120</v>
      </c>
      <c r="D29" s="5">
        <v>20</v>
      </c>
      <c r="E29" s="3" t="s">
        <v>163</v>
      </c>
      <c r="F29" s="6">
        <v>46113</v>
      </c>
      <c r="G29" s="6">
        <v>46387</v>
      </c>
      <c r="H29" s="7">
        <v>0</v>
      </c>
      <c r="I29" s="7">
        <v>0.5</v>
      </c>
      <c r="J29" s="7">
        <v>0</v>
      </c>
      <c r="K29" s="7">
        <v>1</v>
      </c>
      <c r="L29" s="7">
        <v>1</v>
      </c>
      <c r="M29" s="11" t="s">
        <v>164</v>
      </c>
      <c r="N29" s="8" t="s">
        <v>172</v>
      </c>
      <c r="O29" s="9" t="s">
        <v>78</v>
      </c>
      <c r="P29" s="77" t="s">
        <v>49</v>
      </c>
    </row>
    <row r="30" spans="1:16" ht="57" x14ac:dyDescent="0.2">
      <c r="A30" s="76" t="str">
        <f t="shared" si="0"/>
        <v>11</v>
      </c>
      <c r="B30" s="3" t="s">
        <v>53</v>
      </c>
      <c r="C30" s="4" t="str">
        <f t="shared" si="1"/>
        <v>261121</v>
      </c>
      <c r="D30" s="5">
        <v>21</v>
      </c>
      <c r="E30" s="11" t="s">
        <v>163</v>
      </c>
      <c r="F30" s="6">
        <v>46113</v>
      </c>
      <c r="G30" s="6">
        <v>46387</v>
      </c>
      <c r="H30" s="7">
        <v>0</v>
      </c>
      <c r="I30" s="7">
        <v>0.5</v>
      </c>
      <c r="J30" s="7">
        <v>0</v>
      </c>
      <c r="K30" s="7">
        <v>1</v>
      </c>
      <c r="L30" s="7">
        <v>1</v>
      </c>
      <c r="M30" s="11" t="s">
        <v>164</v>
      </c>
      <c r="N30" s="8" t="s">
        <v>172</v>
      </c>
      <c r="O30" s="9" t="s">
        <v>79</v>
      </c>
      <c r="P30" s="77" t="s">
        <v>49</v>
      </c>
    </row>
    <row r="31" spans="1:16" ht="71.25" x14ac:dyDescent="0.2">
      <c r="A31" s="76" t="str">
        <f t="shared" si="0"/>
        <v>13</v>
      </c>
      <c r="B31" s="3" t="s">
        <v>58</v>
      </c>
      <c r="C31" s="4" t="str">
        <f t="shared" si="1"/>
        <v>261322</v>
      </c>
      <c r="D31" s="5">
        <v>22</v>
      </c>
      <c r="E31" s="11" t="s">
        <v>166</v>
      </c>
      <c r="F31" s="6">
        <v>46023</v>
      </c>
      <c r="G31" s="6">
        <v>46387</v>
      </c>
      <c r="H31" s="7">
        <v>0.2</v>
      </c>
      <c r="I31" s="7">
        <v>0.6</v>
      </c>
      <c r="J31" s="7">
        <v>0</v>
      </c>
      <c r="K31" s="7">
        <v>1</v>
      </c>
      <c r="L31" s="7">
        <v>1</v>
      </c>
      <c r="M31" s="11" t="s">
        <v>167</v>
      </c>
      <c r="N31" s="3" t="s">
        <v>168</v>
      </c>
      <c r="O31" s="9" t="s">
        <v>79</v>
      </c>
      <c r="P31" s="77" t="s">
        <v>49</v>
      </c>
    </row>
    <row r="32" spans="1:16" ht="171" x14ac:dyDescent="0.2">
      <c r="A32" s="76" t="str">
        <f t="shared" si="0"/>
        <v>13</v>
      </c>
      <c r="B32" s="3" t="s">
        <v>58</v>
      </c>
      <c r="C32" s="4" t="str">
        <f t="shared" si="1"/>
        <v>261323</v>
      </c>
      <c r="D32" s="5">
        <v>23</v>
      </c>
      <c r="E32" s="146" t="s">
        <v>175</v>
      </c>
      <c r="F32" s="6">
        <v>46023</v>
      </c>
      <c r="G32" s="6">
        <v>46387</v>
      </c>
      <c r="H32" s="7">
        <v>0.25</v>
      </c>
      <c r="I32" s="7">
        <v>0.5</v>
      </c>
      <c r="J32" s="7">
        <v>0.75</v>
      </c>
      <c r="K32" s="7">
        <v>1</v>
      </c>
      <c r="L32" s="7">
        <v>1</v>
      </c>
      <c r="M32" s="13" t="s">
        <v>176</v>
      </c>
      <c r="N32" s="134" t="s">
        <v>177</v>
      </c>
      <c r="O32" s="9" t="s">
        <v>55</v>
      </c>
      <c r="P32" s="77" t="s">
        <v>82</v>
      </c>
    </row>
    <row r="33" spans="1:16" ht="42.75" x14ac:dyDescent="0.2">
      <c r="A33" s="76" t="str">
        <f t="shared" si="0"/>
        <v>12</v>
      </c>
      <c r="B33" s="3" t="s">
        <v>63</v>
      </c>
      <c r="C33" s="4" t="str">
        <f t="shared" si="1"/>
        <v>261224</v>
      </c>
      <c r="D33" s="5">
        <v>24</v>
      </c>
      <c r="E33" s="11" t="s">
        <v>178</v>
      </c>
      <c r="F33" s="6">
        <v>46113</v>
      </c>
      <c r="G33" s="6">
        <v>46387</v>
      </c>
      <c r="H33" s="7">
        <v>0</v>
      </c>
      <c r="I33" s="7">
        <v>0.5</v>
      </c>
      <c r="J33" s="7">
        <v>0</v>
      </c>
      <c r="K33" s="7">
        <v>1</v>
      </c>
      <c r="L33" s="7">
        <v>1</v>
      </c>
      <c r="M33" s="144" t="s">
        <v>179</v>
      </c>
      <c r="N33" s="134" t="s">
        <v>180</v>
      </c>
      <c r="O33" s="9" t="s">
        <v>55</v>
      </c>
      <c r="P33" s="77" t="s">
        <v>82</v>
      </c>
    </row>
    <row r="34" spans="1:16" ht="228" x14ac:dyDescent="0.2">
      <c r="A34" s="76" t="str">
        <f>MID(B34,1,1)&amp;MID(B34,3,1)</f>
        <v>32</v>
      </c>
      <c r="B34" s="3" t="s">
        <v>70</v>
      </c>
      <c r="C34" s="4" t="str">
        <f>IF(D34&lt;10,"26"&amp;A34&amp;"0"&amp;D34,"26"&amp;A34&amp;D34)</f>
        <v>263225</v>
      </c>
      <c r="D34" s="5">
        <v>25</v>
      </c>
      <c r="E34" s="8" t="s">
        <v>181</v>
      </c>
      <c r="F34" s="6">
        <v>46023</v>
      </c>
      <c r="G34" s="6">
        <v>46387</v>
      </c>
      <c r="H34" s="7">
        <v>0.25</v>
      </c>
      <c r="I34" s="7">
        <v>0.5</v>
      </c>
      <c r="J34" s="7">
        <v>0.75</v>
      </c>
      <c r="K34" s="7">
        <v>1</v>
      </c>
      <c r="L34" s="7">
        <v>1</v>
      </c>
      <c r="M34" s="15" t="s">
        <v>182</v>
      </c>
      <c r="N34" s="8" t="s">
        <v>183</v>
      </c>
      <c r="O34" s="9" t="s">
        <v>55</v>
      </c>
      <c r="P34" s="77" t="s">
        <v>82</v>
      </c>
    </row>
    <row r="35" spans="1:16" ht="71.25" x14ac:dyDescent="0.2">
      <c r="A35" s="76" t="str">
        <f>MID(B35,1,1)&amp;MID(B35,3,1)</f>
        <v>12</v>
      </c>
      <c r="B35" s="3" t="s">
        <v>63</v>
      </c>
      <c r="C35" s="4" t="str">
        <f>IF(D35&lt;10,"26"&amp;A35&amp;"0"&amp;D35,"26"&amp;A35&amp;D35)</f>
        <v>261226</v>
      </c>
      <c r="D35" s="5">
        <v>26</v>
      </c>
      <c r="E35" s="125" t="s">
        <v>184</v>
      </c>
      <c r="F35" s="6">
        <v>46023</v>
      </c>
      <c r="G35" s="6">
        <v>46387</v>
      </c>
      <c r="H35" s="7">
        <v>0.1</v>
      </c>
      <c r="I35" s="7">
        <v>0.4</v>
      </c>
      <c r="J35" s="7">
        <v>0.7</v>
      </c>
      <c r="K35" s="7">
        <v>1</v>
      </c>
      <c r="L35" s="7">
        <v>1</v>
      </c>
      <c r="M35" s="126" t="s">
        <v>185</v>
      </c>
      <c r="N35" s="8" t="s">
        <v>186</v>
      </c>
      <c r="O35" s="9" t="s">
        <v>55</v>
      </c>
      <c r="P35" s="77" t="s">
        <v>82</v>
      </c>
    </row>
    <row r="36" spans="1:16" ht="114" x14ac:dyDescent="0.2">
      <c r="A36" s="76" t="str">
        <f>MID(B36,1,1)&amp;MID(B36,3,1)</f>
        <v>11</v>
      </c>
      <c r="B36" s="3" t="s">
        <v>53</v>
      </c>
      <c r="C36" s="4" t="str">
        <f>IF(D36&lt;10,"26"&amp;A36&amp;"0"&amp;D36,"26"&amp;A36&amp;D36)</f>
        <v>261127</v>
      </c>
      <c r="D36" s="5">
        <v>27</v>
      </c>
      <c r="E36" s="12" t="s">
        <v>187</v>
      </c>
      <c r="F36" s="14">
        <v>46023</v>
      </c>
      <c r="G36" s="6">
        <v>46387</v>
      </c>
      <c r="H36" s="7">
        <v>0.25</v>
      </c>
      <c r="I36" s="7">
        <v>0.5</v>
      </c>
      <c r="J36" s="7">
        <v>0.75</v>
      </c>
      <c r="K36" s="7">
        <v>1</v>
      </c>
      <c r="L36" s="7">
        <v>1</v>
      </c>
      <c r="M36" s="144" t="s">
        <v>188</v>
      </c>
      <c r="N36" s="149" t="s">
        <v>189</v>
      </c>
      <c r="O36" s="9" t="s">
        <v>55</v>
      </c>
      <c r="P36" s="77" t="s">
        <v>87</v>
      </c>
    </row>
    <row r="37" spans="1:16" s="66" customFormat="1" ht="57" x14ac:dyDescent="0.2">
      <c r="A37" s="76" t="str">
        <f>MID(B37,1,1)&amp;MID(B37,3,1)</f>
        <v>12</v>
      </c>
      <c r="B37" s="3" t="s">
        <v>63</v>
      </c>
      <c r="C37" s="4" t="str">
        <f>IF(D37&lt;10,"26"&amp;A37&amp;"0"&amp;D37,"26"&amp;A37&amp;D37)</f>
        <v>261228</v>
      </c>
      <c r="D37" s="5">
        <v>28</v>
      </c>
      <c r="E37" s="8" t="s">
        <v>190</v>
      </c>
      <c r="F37" s="6">
        <v>46023</v>
      </c>
      <c r="G37" s="6">
        <v>46387</v>
      </c>
      <c r="H37" s="7">
        <v>0.1</v>
      </c>
      <c r="I37" s="7">
        <v>0.4</v>
      </c>
      <c r="J37" s="7">
        <v>0.7</v>
      </c>
      <c r="K37" s="7">
        <v>1</v>
      </c>
      <c r="L37" s="7">
        <v>1</v>
      </c>
      <c r="M37" s="15" t="s">
        <v>191</v>
      </c>
      <c r="N37" s="8" t="s">
        <v>192</v>
      </c>
      <c r="O37" s="9" t="s">
        <v>55</v>
      </c>
      <c r="P37" s="77" t="s">
        <v>87</v>
      </c>
    </row>
    <row r="38" spans="1:16" ht="142.5" x14ac:dyDescent="0.2">
      <c r="A38" s="76" t="str">
        <f t="shared" si="0"/>
        <v>31</v>
      </c>
      <c r="B38" s="3" t="s">
        <v>110</v>
      </c>
      <c r="C38" s="4" t="str">
        <f t="shared" si="1"/>
        <v>263129</v>
      </c>
      <c r="D38" s="5">
        <v>29</v>
      </c>
      <c r="E38" s="8" t="s">
        <v>193</v>
      </c>
      <c r="F38" s="6">
        <v>46023</v>
      </c>
      <c r="G38" s="6">
        <v>46387</v>
      </c>
      <c r="H38" s="7">
        <v>0.25</v>
      </c>
      <c r="I38" s="7">
        <v>0.5</v>
      </c>
      <c r="J38" s="7">
        <v>0.75</v>
      </c>
      <c r="K38" s="7">
        <v>1</v>
      </c>
      <c r="L38" s="7">
        <v>1</v>
      </c>
      <c r="M38" s="15" t="s">
        <v>194</v>
      </c>
      <c r="N38" s="134" t="s">
        <v>195</v>
      </c>
      <c r="O38" s="9" t="s">
        <v>95</v>
      </c>
      <c r="P38" s="77" t="s">
        <v>96</v>
      </c>
    </row>
    <row r="39" spans="1:16" ht="128.25" x14ac:dyDescent="0.2">
      <c r="A39" s="76" t="str">
        <f t="shared" si="0"/>
        <v>21</v>
      </c>
      <c r="B39" s="3" t="s">
        <v>44</v>
      </c>
      <c r="C39" s="4" t="str">
        <f t="shared" si="1"/>
        <v>262130</v>
      </c>
      <c r="D39" s="5">
        <v>30</v>
      </c>
      <c r="E39" s="3" t="s">
        <v>196</v>
      </c>
      <c r="F39" s="6">
        <v>46023</v>
      </c>
      <c r="G39" s="6">
        <v>46387</v>
      </c>
      <c r="H39" s="67">
        <v>1.1000000000000001E-3</v>
      </c>
      <c r="I39" s="7">
        <f>+H39+0.24</f>
        <v>0.24109999999999998</v>
      </c>
      <c r="J39" s="7">
        <f>+I39+0.13</f>
        <v>0.37109999999999999</v>
      </c>
      <c r="K39" s="7">
        <v>1</v>
      </c>
      <c r="L39" s="7">
        <v>1</v>
      </c>
      <c r="M39" s="15" t="s">
        <v>197</v>
      </c>
      <c r="N39" s="8" t="s">
        <v>198</v>
      </c>
      <c r="O39" s="9" t="s">
        <v>95</v>
      </c>
      <c r="P39" s="77" t="s">
        <v>98</v>
      </c>
    </row>
    <row r="40" spans="1:16" ht="128.25" x14ac:dyDescent="0.2">
      <c r="A40" s="76" t="str">
        <f t="shared" si="0"/>
        <v>21</v>
      </c>
      <c r="B40" s="3" t="s">
        <v>44</v>
      </c>
      <c r="C40" s="4" t="str">
        <f t="shared" si="1"/>
        <v>262131</v>
      </c>
      <c r="D40" s="5">
        <v>31</v>
      </c>
      <c r="E40" s="3" t="s">
        <v>199</v>
      </c>
      <c r="F40" s="6">
        <v>46023</v>
      </c>
      <c r="G40" s="6">
        <v>46387</v>
      </c>
      <c r="H40" s="7">
        <v>0.52</v>
      </c>
      <c r="I40" s="7">
        <f>+H40+33%</f>
        <v>0.85000000000000009</v>
      </c>
      <c r="J40" s="7">
        <f>+I40+0.1</f>
        <v>0.95000000000000007</v>
      </c>
      <c r="K40" s="7">
        <v>1</v>
      </c>
      <c r="L40" s="7">
        <v>1</v>
      </c>
      <c r="M40" s="15" t="s">
        <v>200</v>
      </c>
      <c r="N40" s="134" t="s">
        <v>201</v>
      </c>
      <c r="O40" s="9" t="s">
        <v>95</v>
      </c>
      <c r="P40" s="77" t="s">
        <v>98</v>
      </c>
    </row>
    <row r="41" spans="1:16" ht="128.25" x14ac:dyDescent="0.2">
      <c r="A41" s="76" t="str">
        <f t="shared" si="0"/>
        <v>21</v>
      </c>
      <c r="B41" s="3" t="s">
        <v>44</v>
      </c>
      <c r="C41" s="4" t="str">
        <f t="shared" si="1"/>
        <v>262132</v>
      </c>
      <c r="D41" s="5">
        <v>32</v>
      </c>
      <c r="E41" s="3" t="s">
        <v>202</v>
      </c>
      <c r="F41" s="6">
        <v>46023</v>
      </c>
      <c r="G41" s="6">
        <v>46387</v>
      </c>
      <c r="H41" s="7">
        <v>0.1</v>
      </c>
      <c r="I41" s="7">
        <v>0.3</v>
      </c>
      <c r="J41" s="7">
        <v>0.65</v>
      </c>
      <c r="K41" s="7">
        <v>1</v>
      </c>
      <c r="L41" s="7">
        <v>1</v>
      </c>
      <c r="M41" s="15" t="s">
        <v>203</v>
      </c>
      <c r="N41" s="3" t="s">
        <v>204</v>
      </c>
      <c r="O41" s="9" t="s">
        <v>95</v>
      </c>
      <c r="P41" s="77" t="s">
        <v>98</v>
      </c>
    </row>
    <row r="42" spans="1:16" s="141" customFormat="1" ht="128.25" x14ac:dyDescent="0.2">
      <c r="A42" s="135" t="str">
        <f t="shared" si="0"/>
        <v>21</v>
      </c>
      <c r="B42" s="12" t="s">
        <v>44</v>
      </c>
      <c r="C42" s="136" t="str">
        <f t="shared" si="1"/>
        <v>262133</v>
      </c>
      <c r="D42" s="137">
        <v>33</v>
      </c>
      <c r="E42" s="134" t="s">
        <v>205</v>
      </c>
      <c r="F42" s="142">
        <v>46023</v>
      </c>
      <c r="G42" s="142">
        <v>46295</v>
      </c>
      <c r="H42" s="143">
        <v>8.3000000000000004E-2</v>
      </c>
      <c r="I42" s="18">
        <v>0.5</v>
      </c>
      <c r="J42" s="18">
        <v>1</v>
      </c>
      <c r="K42" s="18">
        <v>0</v>
      </c>
      <c r="L42" s="18">
        <v>1</v>
      </c>
      <c r="M42" s="144" t="s">
        <v>206</v>
      </c>
      <c r="N42" s="134" t="s">
        <v>207</v>
      </c>
      <c r="O42" s="145" t="s">
        <v>95</v>
      </c>
      <c r="P42" s="140" t="s">
        <v>98</v>
      </c>
    </row>
    <row r="43" spans="1:16" ht="128.25" x14ac:dyDescent="0.2">
      <c r="A43" s="76" t="str">
        <f t="shared" si="0"/>
        <v>21</v>
      </c>
      <c r="B43" s="3" t="s">
        <v>44</v>
      </c>
      <c r="C43" s="4" t="str">
        <f t="shared" si="1"/>
        <v>262134</v>
      </c>
      <c r="D43" s="5">
        <v>34</v>
      </c>
      <c r="E43" s="8" t="s">
        <v>208</v>
      </c>
      <c r="F43" s="6">
        <v>46023</v>
      </c>
      <c r="G43" s="6">
        <v>46387</v>
      </c>
      <c r="H43" s="62" t="s">
        <v>209</v>
      </c>
      <c r="I43" s="62" t="s">
        <v>210</v>
      </c>
      <c r="J43" s="62" t="s">
        <v>211</v>
      </c>
      <c r="K43" s="62">
        <v>1</v>
      </c>
      <c r="L43" s="7">
        <v>1</v>
      </c>
      <c r="M43" s="15" t="s">
        <v>212</v>
      </c>
      <c r="N43" s="3" t="s">
        <v>213</v>
      </c>
      <c r="O43" s="9" t="s">
        <v>95</v>
      </c>
      <c r="P43" s="77" t="s">
        <v>98</v>
      </c>
    </row>
    <row r="44" spans="1:16" ht="142.5" x14ac:dyDescent="0.2">
      <c r="A44" s="76" t="str">
        <f t="shared" si="0"/>
        <v>31</v>
      </c>
      <c r="B44" s="3" t="s">
        <v>110</v>
      </c>
      <c r="C44" s="4" t="str">
        <f t="shared" si="1"/>
        <v>263135</v>
      </c>
      <c r="D44" s="5">
        <v>35</v>
      </c>
      <c r="E44" s="8" t="s">
        <v>214</v>
      </c>
      <c r="F44" s="6">
        <v>46023</v>
      </c>
      <c r="G44" s="6">
        <v>46387</v>
      </c>
      <c r="H44" s="7">
        <v>0.25</v>
      </c>
      <c r="I44" s="7">
        <v>0.5</v>
      </c>
      <c r="J44" s="7">
        <v>0.75</v>
      </c>
      <c r="K44" s="7">
        <v>1</v>
      </c>
      <c r="L44" s="7">
        <v>1</v>
      </c>
      <c r="M44" s="4" t="s">
        <v>215</v>
      </c>
      <c r="N44" s="134" t="s">
        <v>216</v>
      </c>
      <c r="O44" s="9" t="s">
        <v>95</v>
      </c>
      <c r="P44" s="77" t="s">
        <v>96</v>
      </c>
    </row>
    <row r="45" spans="1:16" ht="114" x14ac:dyDescent="0.2">
      <c r="A45" s="76" t="str">
        <f t="shared" si="0"/>
        <v>13</v>
      </c>
      <c r="B45" s="3" t="s">
        <v>58</v>
      </c>
      <c r="C45" s="4" t="str">
        <f t="shared" si="1"/>
        <v>261336</v>
      </c>
      <c r="D45" s="5">
        <v>36</v>
      </c>
      <c r="E45" s="12" t="s">
        <v>217</v>
      </c>
      <c r="F45" s="6">
        <v>46023</v>
      </c>
      <c r="G45" s="16">
        <v>46387</v>
      </c>
      <c r="H45" s="17">
        <v>0.25</v>
      </c>
      <c r="I45" s="17">
        <v>0.5</v>
      </c>
      <c r="J45" s="17">
        <v>0.75</v>
      </c>
      <c r="K45" s="17">
        <v>1</v>
      </c>
      <c r="L45" s="7">
        <v>1</v>
      </c>
      <c r="M45" s="13" t="s">
        <v>218</v>
      </c>
      <c r="N45" s="134" t="s">
        <v>219</v>
      </c>
      <c r="O45" s="9" t="s">
        <v>105</v>
      </c>
      <c r="P45" s="77" t="s">
        <v>98</v>
      </c>
    </row>
    <row r="46" spans="1:16" ht="171" x14ac:dyDescent="0.2">
      <c r="A46" s="76" t="str">
        <f t="shared" si="0"/>
        <v>13</v>
      </c>
      <c r="B46" s="3" t="s">
        <v>58</v>
      </c>
      <c r="C46" s="4" t="str">
        <f t="shared" si="1"/>
        <v>261337</v>
      </c>
      <c r="D46" s="5">
        <v>37</v>
      </c>
      <c r="E46" s="12" t="s">
        <v>220</v>
      </c>
      <c r="F46" s="6">
        <v>46023</v>
      </c>
      <c r="G46" s="16">
        <v>46387</v>
      </c>
      <c r="H46" s="17">
        <v>0.25</v>
      </c>
      <c r="I46" s="17">
        <v>0.5</v>
      </c>
      <c r="J46" s="17">
        <v>0.75</v>
      </c>
      <c r="K46" s="17">
        <v>1</v>
      </c>
      <c r="L46" s="7">
        <v>1</v>
      </c>
      <c r="M46" s="13" t="s">
        <v>221</v>
      </c>
      <c r="N46" s="134" t="s">
        <v>222</v>
      </c>
      <c r="O46" s="9" t="s">
        <v>105</v>
      </c>
      <c r="P46" s="77" t="s">
        <v>98</v>
      </c>
    </row>
    <row r="47" spans="1:16" ht="171" x14ac:dyDescent="0.2">
      <c r="A47" s="76" t="str">
        <f t="shared" si="0"/>
        <v>13</v>
      </c>
      <c r="B47" s="3" t="s">
        <v>58</v>
      </c>
      <c r="C47" s="4" t="str">
        <f t="shared" si="1"/>
        <v>261338</v>
      </c>
      <c r="D47" s="5">
        <v>38</v>
      </c>
      <c r="E47" s="12" t="s">
        <v>223</v>
      </c>
      <c r="F47" s="6">
        <v>46023</v>
      </c>
      <c r="G47" s="16">
        <v>46387</v>
      </c>
      <c r="H47" s="17">
        <v>0.25</v>
      </c>
      <c r="I47" s="17">
        <v>0.5</v>
      </c>
      <c r="J47" s="17">
        <v>0.75</v>
      </c>
      <c r="K47" s="17">
        <v>1</v>
      </c>
      <c r="L47" s="7">
        <v>1</v>
      </c>
      <c r="M47" s="13" t="s">
        <v>224</v>
      </c>
      <c r="N47" s="134" t="s">
        <v>225</v>
      </c>
      <c r="O47" s="9" t="s">
        <v>105</v>
      </c>
      <c r="P47" s="77" t="s">
        <v>98</v>
      </c>
    </row>
    <row r="48" spans="1:16" ht="128.25" x14ac:dyDescent="0.2">
      <c r="A48" s="76" t="str">
        <f t="shared" si="0"/>
        <v>21</v>
      </c>
      <c r="B48" s="3" t="s">
        <v>44</v>
      </c>
      <c r="C48" s="4" t="str">
        <f t="shared" si="1"/>
        <v>262139</v>
      </c>
      <c r="D48" s="5">
        <v>39</v>
      </c>
      <c r="E48" s="3" t="s">
        <v>226</v>
      </c>
      <c r="F48" s="14">
        <v>46023</v>
      </c>
      <c r="G48" s="14">
        <v>46387</v>
      </c>
      <c r="H48" s="18">
        <v>0.39</v>
      </c>
      <c r="I48" s="18">
        <v>0.65</v>
      </c>
      <c r="J48" s="18">
        <v>0.82</v>
      </c>
      <c r="K48" s="18">
        <v>0.99</v>
      </c>
      <c r="L48" s="7">
        <v>0.99</v>
      </c>
      <c r="M48" s="13" t="s">
        <v>227</v>
      </c>
      <c r="N48" s="134" t="s">
        <v>604</v>
      </c>
      <c r="O48" s="9" t="s">
        <v>105</v>
      </c>
      <c r="P48" s="77" t="s">
        <v>98</v>
      </c>
    </row>
    <row r="49" spans="1:16" ht="114" x14ac:dyDescent="0.2">
      <c r="A49" s="76" t="str">
        <f t="shared" si="0"/>
        <v>22</v>
      </c>
      <c r="B49" s="3" t="s">
        <v>106</v>
      </c>
      <c r="C49" s="4" t="str">
        <f t="shared" si="1"/>
        <v>262240</v>
      </c>
      <c r="D49" s="5">
        <v>40</v>
      </c>
      <c r="E49" s="12" t="s">
        <v>228</v>
      </c>
      <c r="F49" s="14">
        <v>46023</v>
      </c>
      <c r="G49" s="14">
        <v>46387</v>
      </c>
      <c r="H49" s="18">
        <v>0.1</v>
      </c>
      <c r="I49" s="18">
        <v>0.3</v>
      </c>
      <c r="J49" s="18">
        <v>0.6</v>
      </c>
      <c r="K49" s="18">
        <v>1</v>
      </c>
      <c r="L49" s="7">
        <v>1</v>
      </c>
      <c r="M49" s="13" t="s">
        <v>229</v>
      </c>
      <c r="N49" s="8" t="s">
        <v>230</v>
      </c>
      <c r="O49" s="9" t="s">
        <v>108</v>
      </c>
      <c r="P49" s="77" t="s">
        <v>109</v>
      </c>
    </row>
    <row r="50" spans="1:16" ht="73.5" customHeight="1" x14ac:dyDescent="0.2">
      <c r="A50" s="76" t="str">
        <f t="shared" si="0"/>
        <v>21</v>
      </c>
      <c r="B50" s="3" t="s">
        <v>44</v>
      </c>
      <c r="C50" s="4" t="str">
        <f t="shared" ref="C50:C76" si="2">IF(D50&lt;10,"26"&amp;A50&amp;"0"&amp;D50,"26"&amp;A50&amp;D50)</f>
        <v>262141</v>
      </c>
      <c r="D50" s="5">
        <v>41</v>
      </c>
      <c r="E50" s="12" t="s">
        <v>231</v>
      </c>
      <c r="F50" s="14">
        <v>46023</v>
      </c>
      <c r="G50" s="14">
        <v>46387</v>
      </c>
      <c r="H50" s="18">
        <v>0.25</v>
      </c>
      <c r="I50" s="18">
        <v>0.5</v>
      </c>
      <c r="J50" s="18">
        <v>0.75</v>
      </c>
      <c r="K50" s="18">
        <v>1</v>
      </c>
      <c r="L50" s="7">
        <v>1</v>
      </c>
      <c r="M50" s="147" t="s">
        <v>232</v>
      </c>
      <c r="N50" s="8" t="s">
        <v>233</v>
      </c>
      <c r="O50" s="9" t="s">
        <v>108</v>
      </c>
      <c r="P50" s="77" t="s">
        <v>109</v>
      </c>
    </row>
    <row r="51" spans="1:16" ht="128.25" x14ac:dyDescent="0.2">
      <c r="A51" s="76" t="str">
        <f t="shared" ref="A51:A76" si="3">MID(B51,1,1)&amp;MID(B51,3,1)</f>
        <v>21</v>
      </c>
      <c r="B51" s="3" t="s">
        <v>44</v>
      </c>
      <c r="C51" s="4" t="str">
        <f t="shared" si="2"/>
        <v>262142</v>
      </c>
      <c r="D51" s="5">
        <v>42</v>
      </c>
      <c r="E51" s="3" t="s">
        <v>234</v>
      </c>
      <c r="F51" s="14">
        <v>46023</v>
      </c>
      <c r="G51" s="14">
        <v>46387</v>
      </c>
      <c r="H51" s="18">
        <v>0.25</v>
      </c>
      <c r="I51" s="18">
        <v>0.5</v>
      </c>
      <c r="J51" s="18">
        <v>0.75</v>
      </c>
      <c r="K51" s="18">
        <v>1</v>
      </c>
      <c r="L51" s="7">
        <v>1</v>
      </c>
      <c r="M51" s="15" t="s">
        <v>235</v>
      </c>
      <c r="N51" s="134" t="s">
        <v>236</v>
      </c>
      <c r="O51" s="9" t="s">
        <v>108</v>
      </c>
      <c r="P51" s="77" t="s">
        <v>109</v>
      </c>
    </row>
    <row r="52" spans="1:16" ht="114" x14ac:dyDescent="0.2">
      <c r="A52" s="76" t="str">
        <f t="shared" si="3"/>
        <v>22</v>
      </c>
      <c r="B52" s="3" t="s">
        <v>106</v>
      </c>
      <c r="C52" s="4" t="str">
        <f t="shared" si="2"/>
        <v>262243</v>
      </c>
      <c r="D52" s="5">
        <v>43</v>
      </c>
      <c r="E52" s="3" t="s">
        <v>237</v>
      </c>
      <c r="F52" s="14">
        <v>46023</v>
      </c>
      <c r="G52" s="14">
        <v>46387</v>
      </c>
      <c r="H52" s="18">
        <v>0.1</v>
      </c>
      <c r="I52" s="18">
        <v>0.25</v>
      </c>
      <c r="J52" s="18">
        <v>0.6</v>
      </c>
      <c r="K52" s="18">
        <v>1</v>
      </c>
      <c r="L52" s="7">
        <v>1</v>
      </c>
      <c r="M52" s="15" t="s">
        <v>238</v>
      </c>
      <c r="N52" s="8" t="s">
        <v>239</v>
      </c>
      <c r="O52" s="9" t="s">
        <v>108</v>
      </c>
      <c r="P52" s="77" t="s">
        <v>109</v>
      </c>
    </row>
    <row r="53" spans="1:16" ht="114" x14ac:dyDescent="0.2">
      <c r="A53" s="76" t="str">
        <f t="shared" si="3"/>
        <v>22</v>
      </c>
      <c r="B53" s="3" t="s">
        <v>106</v>
      </c>
      <c r="C53" s="4" t="str">
        <f t="shared" si="2"/>
        <v>262244</v>
      </c>
      <c r="D53" s="5">
        <v>44</v>
      </c>
      <c r="E53" s="3" t="s">
        <v>240</v>
      </c>
      <c r="F53" s="14">
        <v>46023</v>
      </c>
      <c r="G53" s="14">
        <v>46387</v>
      </c>
      <c r="H53" s="18">
        <v>0.15</v>
      </c>
      <c r="I53" s="18">
        <v>0.35</v>
      </c>
      <c r="J53" s="18">
        <v>0.6</v>
      </c>
      <c r="K53" s="18">
        <v>1</v>
      </c>
      <c r="L53" s="7">
        <v>1</v>
      </c>
      <c r="M53" s="144" t="s">
        <v>241</v>
      </c>
      <c r="N53" s="8" t="s">
        <v>242</v>
      </c>
      <c r="O53" s="9" t="s">
        <v>108</v>
      </c>
      <c r="P53" s="77" t="s">
        <v>109</v>
      </c>
    </row>
    <row r="54" spans="1:16" ht="114" x14ac:dyDescent="0.2">
      <c r="A54" s="76" t="str">
        <f t="shared" si="3"/>
        <v>22</v>
      </c>
      <c r="B54" s="3" t="s">
        <v>106</v>
      </c>
      <c r="C54" s="4" t="str">
        <f t="shared" si="2"/>
        <v>262245</v>
      </c>
      <c r="D54" s="5">
        <v>45</v>
      </c>
      <c r="E54" s="3" t="s">
        <v>243</v>
      </c>
      <c r="F54" s="14">
        <v>46023</v>
      </c>
      <c r="G54" s="14">
        <v>46387</v>
      </c>
      <c r="H54" s="18">
        <v>0.1</v>
      </c>
      <c r="I54" s="18">
        <v>0.3</v>
      </c>
      <c r="J54" s="18">
        <v>0.6</v>
      </c>
      <c r="K54" s="18">
        <v>1</v>
      </c>
      <c r="L54" s="7">
        <v>1</v>
      </c>
      <c r="M54" s="144" t="s">
        <v>244</v>
      </c>
      <c r="N54" s="8" t="s">
        <v>245</v>
      </c>
      <c r="O54" s="9" t="s">
        <v>108</v>
      </c>
      <c r="P54" s="77" t="s">
        <v>109</v>
      </c>
    </row>
    <row r="55" spans="1:16" ht="128.25" x14ac:dyDescent="0.2">
      <c r="A55" s="76" t="str">
        <f t="shared" si="3"/>
        <v>21</v>
      </c>
      <c r="B55" s="3" t="s">
        <v>44</v>
      </c>
      <c r="C55" s="4" t="str">
        <f t="shared" si="2"/>
        <v>262146</v>
      </c>
      <c r="D55" s="5">
        <v>46</v>
      </c>
      <c r="E55" s="3" t="s">
        <v>246</v>
      </c>
      <c r="F55" s="14">
        <v>46023</v>
      </c>
      <c r="G55" s="14">
        <v>46387</v>
      </c>
      <c r="H55" s="18">
        <v>0.15</v>
      </c>
      <c r="I55" s="18">
        <v>0.5</v>
      </c>
      <c r="J55" s="18">
        <v>0.6</v>
      </c>
      <c r="K55" s="18">
        <v>1</v>
      </c>
      <c r="L55" s="7">
        <v>1</v>
      </c>
      <c r="M55" s="144" t="s">
        <v>247</v>
      </c>
      <c r="N55" s="134" t="s">
        <v>248</v>
      </c>
      <c r="O55" s="139" t="s">
        <v>108</v>
      </c>
      <c r="P55" s="140" t="s">
        <v>109</v>
      </c>
    </row>
    <row r="56" spans="1:16" s="141" customFormat="1" ht="114" x14ac:dyDescent="0.2">
      <c r="A56" s="135" t="str">
        <f t="shared" si="3"/>
        <v>22</v>
      </c>
      <c r="B56" s="134" t="s">
        <v>106</v>
      </c>
      <c r="C56" s="136" t="str">
        <f t="shared" si="2"/>
        <v>262247</v>
      </c>
      <c r="D56" s="137">
        <v>47</v>
      </c>
      <c r="E56" s="134" t="s">
        <v>249</v>
      </c>
      <c r="F56" s="138">
        <v>46023</v>
      </c>
      <c r="G56" s="138">
        <v>46387</v>
      </c>
      <c r="H56" s="18">
        <v>0.1</v>
      </c>
      <c r="I56" s="18">
        <v>0.3</v>
      </c>
      <c r="J56" s="18">
        <v>0.6</v>
      </c>
      <c r="K56" s="18">
        <v>1</v>
      </c>
      <c r="L56" s="18">
        <v>1</v>
      </c>
      <c r="M56" s="134" t="s">
        <v>250</v>
      </c>
      <c r="N56" s="134" t="s">
        <v>245</v>
      </c>
      <c r="O56" s="139" t="s">
        <v>108</v>
      </c>
      <c r="P56" s="140" t="s">
        <v>109</v>
      </c>
    </row>
    <row r="57" spans="1:16" ht="285" x14ac:dyDescent="0.2">
      <c r="A57" s="76" t="str">
        <f t="shared" si="3"/>
        <v>22</v>
      </c>
      <c r="B57" s="3" t="s">
        <v>106</v>
      </c>
      <c r="C57" s="4" t="str">
        <f t="shared" si="2"/>
        <v>262248</v>
      </c>
      <c r="D57" s="5">
        <v>48</v>
      </c>
      <c r="E57" s="3" t="s">
        <v>251</v>
      </c>
      <c r="F57" s="14">
        <v>46023</v>
      </c>
      <c r="G57" s="14">
        <v>46387</v>
      </c>
      <c r="H57" s="18">
        <v>0.25</v>
      </c>
      <c r="I57" s="18">
        <v>0.5</v>
      </c>
      <c r="J57" s="18">
        <v>0.75</v>
      </c>
      <c r="K57" s="18">
        <v>1</v>
      </c>
      <c r="L57" s="7">
        <v>1</v>
      </c>
      <c r="M57" s="13" t="s">
        <v>252</v>
      </c>
      <c r="N57" s="134" t="s">
        <v>253</v>
      </c>
      <c r="O57" s="9" t="s">
        <v>108</v>
      </c>
      <c r="P57" s="77" t="s">
        <v>109</v>
      </c>
    </row>
    <row r="58" spans="1:16" ht="128.25" x14ac:dyDescent="0.2">
      <c r="A58" s="76" t="str">
        <f t="shared" si="3"/>
        <v>21</v>
      </c>
      <c r="B58" s="3" t="s">
        <v>44</v>
      </c>
      <c r="C58" s="4" t="str">
        <f t="shared" si="2"/>
        <v>262149</v>
      </c>
      <c r="D58" s="5">
        <v>49</v>
      </c>
      <c r="E58" s="3" t="s">
        <v>254</v>
      </c>
      <c r="F58" s="14">
        <v>46023</v>
      </c>
      <c r="G58" s="14">
        <v>46387</v>
      </c>
      <c r="H58" s="18">
        <v>0.05</v>
      </c>
      <c r="I58" s="18">
        <v>0.35</v>
      </c>
      <c r="J58" s="18">
        <v>0.55000000000000004</v>
      </c>
      <c r="K58" s="18">
        <v>1</v>
      </c>
      <c r="L58" s="7">
        <v>1</v>
      </c>
      <c r="M58" s="64" t="s">
        <v>255</v>
      </c>
      <c r="N58" s="8" t="s">
        <v>256</v>
      </c>
      <c r="O58" s="9" t="s">
        <v>108</v>
      </c>
      <c r="P58" s="77" t="s">
        <v>109</v>
      </c>
    </row>
    <row r="59" spans="1:16" ht="128.25" x14ac:dyDescent="0.2">
      <c r="A59" s="76" t="str">
        <f t="shared" si="3"/>
        <v>21</v>
      </c>
      <c r="B59" s="3" t="s">
        <v>44</v>
      </c>
      <c r="C59" s="4" t="str">
        <f t="shared" si="2"/>
        <v>262150</v>
      </c>
      <c r="D59" s="5">
        <v>50</v>
      </c>
      <c r="E59" s="3" t="s">
        <v>257</v>
      </c>
      <c r="F59" s="14">
        <v>46023</v>
      </c>
      <c r="G59" s="14">
        <v>46387</v>
      </c>
      <c r="H59" s="18">
        <v>0.1</v>
      </c>
      <c r="I59" s="18">
        <v>0.3</v>
      </c>
      <c r="J59" s="18">
        <v>0.6</v>
      </c>
      <c r="K59" s="18">
        <v>1</v>
      </c>
      <c r="L59" s="7">
        <v>1</v>
      </c>
      <c r="M59" s="15" t="s">
        <v>258</v>
      </c>
      <c r="N59" s="134" t="s">
        <v>259</v>
      </c>
      <c r="O59" s="133" t="s">
        <v>108</v>
      </c>
      <c r="P59" s="77" t="s">
        <v>109</v>
      </c>
    </row>
    <row r="60" spans="1:16" ht="114" x14ac:dyDescent="0.2">
      <c r="A60" s="76" t="str">
        <f t="shared" si="3"/>
        <v>22</v>
      </c>
      <c r="B60" s="3" t="s">
        <v>106</v>
      </c>
      <c r="C60" s="4" t="str">
        <f t="shared" si="2"/>
        <v>262251</v>
      </c>
      <c r="D60" s="5">
        <v>51</v>
      </c>
      <c r="E60" s="3" t="s">
        <v>260</v>
      </c>
      <c r="F60" s="14">
        <v>46023</v>
      </c>
      <c r="G60" s="14">
        <v>46387</v>
      </c>
      <c r="H60" s="18">
        <v>0.25</v>
      </c>
      <c r="I60" s="18">
        <v>0.5</v>
      </c>
      <c r="J60" s="18">
        <v>0.75</v>
      </c>
      <c r="K60" s="18">
        <v>1</v>
      </c>
      <c r="L60" s="7">
        <v>1</v>
      </c>
      <c r="M60" s="64" t="s">
        <v>261</v>
      </c>
      <c r="N60" s="8" t="s">
        <v>262</v>
      </c>
      <c r="O60" s="9" t="s">
        <v>108</v>
      </c>
      <c r="P60" s="77" t="s">
        <v>109</v>
      </c>
    </row>
    <row r="61" spans="1:16" ht="228" x14ac:dyDescent="0.2">
      <c r="A61" s="76" t="str">
        <f t="shared" si="3"/>
        <v>21</v>
      </c>
      <c r="B61" s="3" t="s">
        <v>44</v>
      </c>
      <c r="C61" s="4" t="str">
        <f t="shared" si="2"/>
        <v>262152</v>
      </c>
      <c r="D61" s="5">
        <v>52</v>
      </c>
      <c r="E61" s="3" t="s">
        <v>263</v>
      </c>
      <c r="F61" s="6">
        <v>46023</v>
      </c>
      <c r="G61" s="6">
        <v>46387</v>
      </c>
      <c r="H61" s="7">
        <v>0.25</v>
      </c>
      <c r="I61" s="7">
        <v>0.5</v>
      </c>
      <c r="J61" s="7">
        <v>0.75</v>
      </c>
      <c r="K61" s="7">
        <v>1</v>
      </c>
      <c r="L61" s="7">
        <v>1</v>
      </c>
      <c r="M61" s="64" t="s">
        <v>264</v>
      </c>
      <c r="N61" s="8" t="s">
        <v>265</v>
      </c>
      <c r="O61" s="9" t="s">
        <v>115</v>
      </c>
      <c r="P61" s="77" t="s">
        <v>116</v>
      </c>
    </row>
    <row r="62" spans="1:16" ht="171" x14ac:dyDescent="0.2">
      <c r="A62" s="76" t="str">
        <f t="shared" si="3"/>
        <v>21</v>
      </c>
      <c r="B62" s="3" t="s">
        <v>44</v>
      </c>
      <c r="C62" s="4" t="str">
        <f t="shared" si="2"/>
        <v>262153</v>
      </c>
      <c r="D62" s="5">
        <v>53</v>
      </c>
      <c r="E62" s="8" t="s">
        <v>266</v>
      </c>
      <c r="F62" s="6">
        <v>46023</v>
      </c>
      <c r="G62" s="6">
        <v>46387</v>
      </c>
      <c r="H62" s="7">
        <v>0.25</v>
      </c>
      <c r="I62" s="7">
        <v>0.5</v>
      </c>
      <c r="J62" s="7">
        <v>0.75</v>
      </c>
      <c r="K62" s="7">
        <v>1</v>
      </c>
      <c r="L62" s="7">
        <v>1</v>
      </c>
      <c r="M62" s="64" t="s">
        <v>267</v>
      </c>
      <c r="N62" s="8" t="s">
        <v>268</v>
      </c>
      <c r="O62" s="9" t="s">
        <v>117</v>
      </c>
      <c r="P62" s="77" t="s">
        <v>116</v>
      </c>
    </row>
    <row r="63" spans="1:16" ht="114" x14ac:dyDescent="0.2">
      <c r="A63" s="76" t="str">
        <f t="shared" si="3"/>
        <v>22</v>
      </c>
      <c r="B63" s="3" t="s">
        <v>106</v>
      </c>
      <c r="C63" s="4" t="str">
        <f t="shared" si="2"/>
        <v>262254</v>
      </c>
      <c r="D63" s="5">
        <v>54</v>
      </c>
      <c r="E63" s="3" t="s">
        <v>269</v>
      </c>
      <c r="F63" s="6">
        <v>46023</v>
      </c>
      <c r="G63" s="6">
        <v>46387</v>
      </c>
      <c r="H63" s="7">
        <v>7.0000000000000007E-2</v>
      </c>
      <c r="I63" s="7">
        <v>0.27</v>
      </c>
      <c r="J63" s="7">
        <v>0.67</v>
      </c>
      <c r="K63" s="7">
        <v>1</v>
      </c>
      <c r="L63" s="7">
        <v>1</v>
      </c>
      <c r="M63" s="144" t="s">
        <v>270</v>
      </c>
      <c r="N63" s="134" t="s">
        <v>271</v>
      </c>
      <c r="O63" s="133" t="s">
        <v>117</v>
      </c>
      <c r="P63" s="77" t="s">
        <v>116</v>
      </c>
    </row>
    <row r="64" spans="1:16" ht="171" x14ac:dyDescent="0.2">
      <c r="A64" s="76" t="str">
        <f t="shared" si="3"/>
        <v>32</v>
      </c>
      <c r="B64" s="3" t="s">
        <v>70</v>
      </c>
      <c r="C64" s="4" t="str">
        <f t="shared" si="2"/>
        <v>263255</v>
      </c>
      <c r="D64" s="5">
        <v>55</v>
      </c>
      <c r="E64" s="12" t="s">
        <v>272</v>
      </c>
      <c r="F64" s="14">
        <v>46023</v>
      </c>
      <c r="G64" s="6">
        <v>46387</v>
      </c>
      <c r="H64" s="7">
        <v>0.1</v>
      </c>
      <c r="I64" s="7">
        <v>0.3</v>
      </c>
      <c r="J64" s="7">
        <v>0.5</v>
      </c>
      <c r="K64" s="7">
        <v>1</v>
      </c>
      <c r="L64" s="7">
        <v>1</v>
      </c>
      <c r="M64" s="3" t="s">
        <v>273</v>
      </c>
      <c r="N64" s="8" t="s">
        <v>274</v>
      </c>
      <c r="O64" s="9" t="s">
        <v>120</v>
      </c>
      <c r="P64" s="77" t="s">
        <v>121</v>
      </c>
    </row>
    <row r="65" spans="1:16" ht="142.5" x14ac:dyDescent="0.2">
      <c r="A65" s="76" t="str">
        <f t="shared" si="3"/>
        <v>31</v>
      </c>
      <c r="B65" s="3" t="s">
        <v>110</v>
      </c>
      <c r="C65" s="4" t="str">
        <f t="shared" si="2"/>
        <v>263156</v>
      </c>
      <c r="D65" s="5">
        <v>56</v>
      </c>
      <c r="E65" s="3" t="s">
        <v>275</v>
      </c>
      <c r="F65" s="14">
        <v>46023</v>
      </c>
      <c r="G65" s="6">
        <v>46387</v>
      </c>
      <c r="H65" s="7">
        <v>0.2</v>
      </c>
      <c r="I65" s="7">
        <v>0.5</v>
      </c>
      <c r="J65" s="7">
        <v>0.7</v>
      </c>
      <c r="K65" s="7">
        <v>1</v>
      </c>
      <c r="L65" s="7">
        <v>1</v>
      </c>
      <c r="M65" s="3" t="s">
        <v>276</v>
      </c>
      <c r="N65" s="8" t="s">
        <v>277</v>
      </c>
      <c r="O65" s="9" t="s">
        <v>120</v>
      </c>
      <c r="P65" s="77" t="s">
        <v>121</v>
      </c>
    </row>
    <row r="66" spans="1:16" ht="66.75" customHeight="1" x14ac:dyDescent="0.2">
      <c r="A66" s="76" t="str">
        <f t="shared" si="3"/>
        <v>21</v>
      </c>
      <c r="B66" s="3" t="s">
        <v>44</v>
      </c>
      <c r="C66" s="4" t="str">
        <f t="shared" si="2"/>
        <v>262157</v>
      </c>
      <c r="D66" s="5">
        <v>57</v>
      </c>
      <c r="E66" s="3" t="s">
        <v>278</v>
      </c>
      <c r="F66" s="14">
        <v>46113</v>
      </c>
      <c r="G66" s="6">
        <v>46387</v>
      </c>
      <c r="H66" s="7">
        <v>0</v>
      </c>
      <c r="I66" s="7">
        <v>0.3</v>
      </c>
      <c r="J66" s="7">
        <v>0.3</v>
      </c>
      <c r="K66" s="7">
        <v>0.4</v>
      </c>
      <c r="L66" s="7">
        <v>1</v>
      </c>
      <c r="M66" s="3" t="s">
        <v>279</v>
      </c>
      <c r="N66" s="8" t="s">
        <v>280</v>
      </c>
      <c r="O66" s="9" t="s">
        <v>120</v>
      </c>
      <c r="P66" s="77" t="s">
        <v>121</v>
      </c>
    </row>
    <row r="67" spans="1:16" ht="171" x14ac:dyDescent="0.2">
      <c r="A67" s="76" t="str">
        <f t="shared" si="3"/>
        <v>32</v>
      </c>
      <c r="B67" s="3" t="s">
        <v>70</v>
      </c>
      <c r="C67" s="4" t="str">
        <f t="shared" si="2"/>
        <v>263258</v>
      </c>
      <c r="D67" s="5">
        <v>58</v>
      </c>
      <c r="E67" s="3" t="s">
        <v>281</v>
      </c>
      <c r="F67" s="127">
        <v>46023</v>
      </c>
      <c r="G67" s="6">
        <v>46387</v>
      </c>
      <c r="H67" s="62">
        <v>0.25</v>
      </c>
      <c r="I67" s="62">
        <v>0.5</v>
      </c>
      <c r="J67" s="62">
        <v>0.75</v>
      </c>
      <c r="K67" s="62">
        <v>1</v>
      </c>
      <c r="L67" s="62">
        <v>1</v>
      </c>
      <c r="M67" s="128" t="s">
        <v>282</v>
      </c>
      <c r="N67" s="3" t="s">
        <v>283</v>
      </c>
      <c r="O67" s="9" t="s">
        <v>124</v>
      </c>
      <c r="P67" s="77" t="s">
        <v>121</v>
      </c>
    </row>
    <row r="68" spans="1:16" ht="171" x14ac:dyDescent="0.2">
      <c r="A68" s="76" t="str">
        <f t="shared" si="3"/>
        <v>32</v>
      </c>
      <c r="B68" s="3" t="s">
        <v>70</v>
      </c>
      <c r="C68" s="4" t="str">
        <f t="shared" si="2"/>
        <v>263259</v>
      </c>
      <c r="D68" s="5">
        <v>59</v>
      </c>
      <c r="E68" s="3" t="s">
        <v>284</v>
      </c>
      <c r="F68" s="127">
        <v>46023</v>
      </c>
      <c r="G68" s="6">
        <v>46387</v>
      </c>
      <c r="H68" s="62">
        <v>0.25</v>
      </c>
      <c r="I68" s="62">
        <v>0.5</v>
      </c>
      <c r="J68" s="62">
        <v>0.75</v>
      </c>
      <c r="K68" s="62">
        <v>1</v>
      </c>
      <c r="L68" s="62">
        <v>1</v>
      </c>
      <c r="M68" s="128" t="s">
        <v>285</v>
      </c>
      <c r="N68" s="3" t="s">
        <v>286</v>
      </c>
      <c r="O68" s="9" t="s">
        <v>124</v>
      </c>
      <c r="P68" s="77" t="s">
        <v>121</v>
      </c>
    </row>
    <row r="69" spans="1:16" ht="228" x14ac:dyDescent="0.2">
      <c r="A69" s="76" t="str">
        <f t="shared" si="3"/>
        <v>32</v>
      </c>
      <c r="B69" s="3" t="s">
        <v>70</v>
      </c>
      <c r="C69" s="4" t="str">
        <f t="shared" si="2"/>
        <v>263260</v>
      </c>
      <c r="D69" s="5">
        <v>60</v>
      </c>
      <c r="E69" s="3" t="s">
        <v>287</v>
      </c>
      <c r="F69" s="127">
        <v>46023</v>
      </c>
      <c r="G69" s="6">
        <v>46387</v>
      </c>
      <c r="H69" s="62">
        <v>0.25</v>
      </c>
      <c r="I69" s="62">
        <v>0.5</v>
      </c>
      <c r="J69" s="62">
        <v>0.75</v>
      </c>
      <c r="K69" s="62">
        <v>1</v>
      </c>
      <c r="L69" s="62">
        <v>1</v>
      </c>
      <c r="M69" s="128" t="s">
        <v>288</v>
      </c>
      <c r="N69" s="148" t="s">
        <v>289</v>
      </c>
      <c r="O69" s="9" t="s">
        <v>124</v>
      </c>
      <c r="P69" s="77" t="s">
        <v>121</v>
      </c>
    </row>
    <row r="70" spans="1:16" ht="142.5" x14ac:dyDescent="0.2">
      <c r="A70" s="76" t="str">
        <f t="shared" si="3"/>
        <v>31</v>
      </c>
      <c r="B70" s="3" t="s">
        <v>110</v>
      </c>
      <c r="C70" s="4" t="str">
        <f t="shared" si="2"/>
        <v>263161</v>
      </c>
      <c r="D70" s="5">
        <v>61</v>
      </c>
      <c r="E70" s="3" t="s">
        <v>290</v>
      </c>
      <c r="F70" s="6">
        <v>46023</v>
      </c>
      <c r="G70" s="6">
        <v>46387</v>
      </c>
      <c r="H70" s="18">
        <v>0.2</v>
      </c>
      <c r="I70" s="18">
        <v>0.45</v>
      </c>
      <c r="J70" s="18">
        <v>0.7</v>
      </c>
      <c r="K70" s="18">
        <v>1</v>
      </c>
      <c r="L70" s="7">
        <v>1</v>
      </c>
      <c r="M70" s="12" t="s">
        <v>291</v>
      </c>
      <c r="N70" s="8" t="s">
        <v>292</v>
      </c>
      <c r="O70" s="9" t="s">
        <v>125</v>
      </c>
      <c r="P70" s="124" t="s">
        <v>293</v>
      </c>
    </row>
    <row r="71" spans="1:16" ht="128.25" x14ac:dyDescent="0.2">
      <c r="A71" s="76" t="str">
        <f t="shared" si="3"/>
        <v>21</v>
      </c>
      <c r="B71" s="3" t="s">
        <v>44</v>
      </c>
      <c r="C71" s="4" t="str">
        <f t="shared" si="2"/>
        <v>262162</v>
      </c>
      <c r="D71" s="5">
        <v>62</v>
      </c>
      <c r="E71" s="8" t="s">
        <v>294</v>
      </c>
      <c r="F71" s="16">
        <v>46023</v>
      </c>
      <c r="G71" s="16">
        <v>46387</v>
      </c>
      <c r="H71" s="7">
        <v>0.25</v>
      </c>
      <c r="I71" s="7">
        <v>0.5</v>
      </c>
      <c r="J71" s="7">
        <v>0.75</v>
      </c>
      <c r="K71" s="7">
        <v>1</v>
      </c>
      <c r="L71" s="7">
        <v>1</v>
      </c>
      <c r="M71" s="8" t="s">
        <v>295</v>
      </c>
      <c r="N71" s="8" t="s">
        <v>296</v>
      </c>
      <c r="O71" s="9" t="s">
        <v>126</v>
      </c>
      <c r="P71" s="77" t="s">
        <v>127</v>
      </c>
    </row>
    <row r="72" spans="1:16" ht="128.25" x14ac:dyDescent="0.2">
      <c r="A72" s="76" t="str">
        <f t="shared" si="3"/>
        <v>21</v>
      </c>
      <c r="B72" s="3" t="s">
        <v>44</v>
      </c>
      <c r="C72" s="4" t="str">
        <f t="shared" si="2"/>
        <v>262163</v>
      </c>
      <c r="D72" s="5">
        <v>63</v>
      </c>
      <c r="E72" s="19" t="s">
        <v>297</v>
      </c>
      <c r="F72" s="16">
        <v>46113</v>
      </c>
      <c r="G72" s="16">
        <v>46387</v>
      </c>
      <c r="H72" s="7">
        <v>0</v>
      </c>
      <c r="I72" s="7">
        <v>0.4</v>
      </c>
      <c r="J72" s="7">
        <v>0</v>
      </c>
      <c r="K72" s="7">
        <v>1</v>
      </c>
      <c r="L72" s="7">
        <v>1</v>
      </c>
      <c r="M72" s="8" t="s">
        <v>298</v>
      </c>
      <c r="N72" s="8" t="s">
        <v>299</v>
      </c>
      <c r="O72" s="9" t="s">
        <v>126</v>
      </c>
      <c r="P72" s="77" t="s">
        <v>127</v>
      </c>
    </row>
    <row r="73" spans="1:16" ht="128.25" x14ac:dyDescent="0.2">
      <c r="A73" s="76" t="str">
        <f t="shared" si="3"/>
        <v>21</v>
      </c>
      <c r="B73" s="3" t="s">
        <v>44</v>
      </c>
      <c r="C73" s="4" t="str">
        <f t="shared" si="2"/>
        <v>262164</v>
      </c>
      <c r="D73" s="5">
        <v>64</v>
      </c>
      <c r="E73" s="65" t="s">
        <v>300</v>
      </c>
      <c r="F73" s="16">
        <v>46023</v>
      </c>
      <c r="G73" s="16">
        <v>46387</v>
      </c>
      <c r="H73" s="7">
        <v>0.1</v>
      </c>
      <c r="I73" s="7">
        <v>0.4</v>
      </c>
      <c r="J73" s="7">
        <v>0.7</v>
      </c>
      <c r="K73" s="7">
        <v>1</v>
      </c>
      <c r="L73" s="7">
        <v>1</v>
      </c>
      <c r="M73" s="8" t="s">
        <v>301</v>
      </c>
      <c r="N73" s="8" t="s">
        <v>302</v>
      </c>
      <c r="O73" s="9" t="s">
        <v>126</v>
      </c>
      <c r="P73" s="77" t="s">
        <v>127</v>
      </c>
    </row>
    <row r="74" spans="1:16" ht="129" x14ac:dyDescent="0.2">
      <c r="A74" s="76" t="str">
        <f t="shared" si="3"/>
        <v>21</v>
      </c>
      <c r="B74" s="3" t="s">
        <v>44</v>
      </c>
      <c r="C74" s="4" t="str">
        <f t="shared" si="2"/>
        <v>262165</v>
      </c>
      <c r="D74" s="5">
        <v>65</v>
      </c>
      <c r="E74" s="3" t="s">
        <v>303</v>
      </c>
      <c r="F74" s="6">
        <v>46023</v>
      </c>
      <c r="G74" s="6">
        <v>46387</v>
      </c>
      <c r="H74" s="7">
        <v>0.25</v>
      </c>
      <c r="I74" s="7">
        <v>0.5</v>
      </c>
      <c r="J74" s="7">
        <v>0.75</v>
      </c>
      <c r="K74" s="7">
        <v>1</v>
      </c>
      <c r="L74" s="7">
        <f t="shared" ref="L74:L80" si="4">K74</f>
        <v>1</v>
      </c>
      <c r="M74" s="3" t="s">
        <v>304</v>
      </c>
      <c r="N74" s="8" t="s">
        <v>305</v>
      </c>
      <c r="O74" s="9" t="s">
        <v>46</v>
      </c>
      <c r="P74" s="124" t="s">
        <v>293</v>
      </c>
    </row>
    <row r="75" spans="1:16" ht="128.25" x14ac:dyDescent="0.2">
      <c r="A75" s="76" t="str">
        <f t="shared" si="3"/>
        <v>21</v>
      </c>
      <c r="B75" s="3" t="s">
        <v>44</v>
      </c>
      <c r="C75" s="4" t="str">
        <f t="shared" si="2"/>
        <v>262166</v>
      </c>
      <c r="D75" s="5">
        <v>66</v>
      </c>
      <c r="E75" s="3" t="s">
        <v>306</v>
      </c>
      <c r="F75" s="6">
        <v>46023</v>
      </c>
      <c r="G75" s="6">
        <v>46387</v>
      </c>
      <c r="H75" s="7">
        <v>0.2</v>
      </c>
      <c r="I75" s="7">
        <v>0.5</v>
      </c>
      <c r="J75" s="7">
        <v>0.9</v>
      </c>
      <c r="K75" s="7">
        <v>1</v>
      </c>
      <c r="L75" s="7">
        <f t="shared" si="4"/>
        <v>1</v>
      </c>
      <c r="M75" s="8" t="s">
        <v>307</v>
      </c>
      <c r="N75" s="134" t="s">
        <v>308</v>
      </c>
      <c r="O75" s="9" t="s">
        <v>46</v>
      </c>
      <c r="P75" s="124" t="s">
        <v>293</v>
      </c>
    </row>
    <row r="76" spans="1:16" ht="128.25" x14ac:dyDescent="0.2">
      <c r="A76" s="76" t="str">
        <f t="shared" si="3"/>
        <v>21</v>
      </c>
      <c r="B76" s="3" t="s">
        <v>44</v>
      </c>
      <c r="C76" s="4" t="str">
        <f t="shared" si="2"/>
        <v>262167</v>
      </c>
      <c r="D76" s="5">
        <v>67</v>
      </c>
      <c r="E76" s="3" t="s">
        <v>309</v>
      </c>
      <c r="F76" s="6">
        <v>46023</v>
      </c>
      <c r="G76" s="6">
        <v>46387</v>
      </c>
      <c r="H76" s="7">
        <v>0.1</v>
      </c>
      <c r="I76" s="7">
        <v>0.3</v>
      </c>
      <c r="J76" s="7">
        <v>0.55000000000000004</v>
      </c>
      <c r="K76" s="7">
        <v>1</v>
      </c>
      <c r="L76" s="7">
        <f t="shared" si="4"/>
        <v>1</v>
      </c>
      <c r="M76" s="8" t="s">
        <v>310</v>
      </c>
      <c r="N76" s="8" t="s">
        <v>311</v>
      </c>
      <c r="O76" s="9" t="s">
        <v>46</v>
      </c>
      <c r="P76" s="124" t="s">
        <v>293</v>
      </c>
    </row>
    <row r="77" spans="1:16" ht="128.25" x14ac:dyDescent="0.2">
      <c r="A77" s="76" t="str">
        <f>MID(B77,1,1)&amp;MID(B77,3,1)</f>
        <v>21</v>
      </c>
      <c r="B77" s="3" t="s">
        <v>44</v>
      </c>
      <c r="C77" s="4" t="str">
        <f>IF(D77&lt;10,"26"&amp;A77&amp;"0"&amp;D77,"26"&amp;A77&amp;D77)</f>
        <v>262168</v>
      </c>
      <c r="D77" s="5">
        <v>68</v>
      </c>
      <c r="E77" s="3" t="s">
        <v>312</v>
      </c>
      <c r="F77" s="6">
        <v>46023</v>
      </c>
      <c r="G77" s="6">
        <v>46387</v>
      </c>
      <c r="H77" s="7">
        <v>0.4</v>
      </c>
      <c r="I77" s="7">
        <v>0.6</v>
      </c>
      <c r="J77" s="7">
        <v>0.8</v>
      </c>
      <c r="K77" s="7">
        <v>1</v>
      </c>
      <c r="L77" s="7">
        <f t="shared" si="4"/>
        <v>1</v>
      </c>
      <c r="M77" s="8" t="s">
        <v>313</v>
      </c>
      <c r="N77" s="8" t="s">
        <v>314</v>
      </c>
      <c r="O77" s="9" t="s">
        <v>46</v>
      </c>
      <c r="P77" s="124" t="s">
        <v>293</v>
      </c>
    </row>
    <row r="78" spans="1:16" ht="128.25" x14ac:dyDescent="0.2">
      <c r="A78" s="76" t="str">
        <f>MID(B78,1,1)&amp;MID(B78,3,1)</f>
        <v>21</v>
      </c>
      <c r="B78" s="3" t="s">
        <v>44</v>
      </c>
      <c r="C78" s="4" t="str">
        <f>IF(D78&lt;10,"26"&amp;A78&amp;"0"&amp;D78,"26"&amp;A78&amp;D78)</f>
        <v>262169</v>
      </c>
      <c r="D78" s="5">
        <v>69</v>
      </c>
      <c r="E78" s="8" t="s">
        <v>315</v>
      </c>
      <c r="F78" s="6">
        <v>46023</v>
      </c>
      <c r="G78" s="6">
        <v>46387</v>
      </c>
      <c r="H78" s="7">
        <v>0.3</v>
      </c>
      <c r="I78" s="7">
        <v>0.5</v>
      </c>
      <c r="J78" s="7">
        <v>0.75</v>
      </c>
      <c r="K78" s="7">
        <v>1</v>
      </c>
      <c r="L78" s="7">
        <f t="shared" si="4"/>
        <v>1</v>
      </c>
      <c r="M78" s="134" t="s">
        <v>316</v>
      </c>
      <c r="N78" s="134" t="s">
        <v>317</v>
      </c>
      <c r="O78" s="9" t="s">
        <v>46</v>
      </c>
      <c r="P78" s="124" t="s">
        <v>293</v>
      </c>
    </row>
    <row r="79" spans="1:16" ht="128.25" x14ac:dyDescent="0.2">
      <c r="A79" s="76" t="str">
        <f>MID(B79,1,1)&amp;MID(B79,3,1)</f>
        <v>21</v>
      </c>
      <c r="B79" s="3" t="s">
        <v>44</v>
      </c>
      <c r="C79" s="4" t="str">
        <f>IF(D79&lt;10,"26"&amp;A79&amp;"0"&amp;D79,"26"&amp;A79&amp;D79)</f>
        <v>262170</v>
      </c>
      <c r="D79" s="5">
        <v>70</v>
      </c>
      <c r="E79" s="3" t="s">
        <v>318</v>
      </c>
      <c r="F79" s="6">
        <v>46023</v>
      </c>
      <c r="G79" s="6">
        <v>46387</v>
      </c>
      <c r="H79" s="7">
        <v>0.25</v>
      </c>
      <c r="I79" s="7">
        <v>0.5</v>
      </c>
      <c r="J79" s="7">
        <v>0.75</v>
      </c>
      <c r="K79" s="7">
        <v>1</v>
      </c>
      <c r="L79" s="7">
        <f t="shared" si="4"/>
        <v>1</v>
      </c>
      <c r="M79" s="3" t="s">
        <v>319</v>
      </c>
      <c r="N79" s="8" t="s">
        <v>320</v>
      </c>
      <c r="O79" s="9" t="s">
        <v>46</v>
      </c>
      <c r="P79" s="124" t="s">
        <v>293</v>
      </c>
    </row>
    <row r="80" spans="1:16" ht="129" thickBot="1" x14ac:dyDescent="0.25">
      <c r="A80" s="129" t="str">
        <f>MID(B80,1,1)&amp;MID(B80,3,1)</f>
        <v>21</v>
      </c>
      <c r="B80" s="121" t="s">
        <v>44</v>
      </c>
      <c r="C80" s="130" t="str">
        <f>IF(D80&lt;10,"26"&amp;A80&amp;"0"&amp;D80,"26"&amp;A80&amp;D80)</f>
        <v>262171</v>
      </c>
      <c r="D80" s="5">
        <v>71</v>
      </c>
      <c r="E80" s="121" t="s">
        <v>321</v>
      </c>
      <c r="F80" s="222">
        <v>46023</v>
      </c>
      <c r="G80" s="222">
        <v>46387</v>
      </c>
      <c r="H80" s="223">
        <v>0.1</v>
      </c>
      <c r="I80" s="131">
        <v>0.35</v>
      </c>
      <c r="J80" s="131">
        <v>0.6</v>
      </c>
      <c r="K80" s="131">
        <v>1</v>
      </c>
      <c r="L80" s="131">
        <f t="shared" si="4"/>
        <v>1</v>
      </c>
      <c r="M80" s="121" t="s">
        <v>322</v>
      </c>
      <c r="N80" s="132" t="s">
        <v>323</v>
      </c>
      <c r="O80" s="113" t="s">
        <v>46</v>
      </c>
      <c r="P80" s="124" t="s">
        <v>293</v>
      </c>
    </row>
    <row r="81" spans="6:12" x14ac:dyDescent="0.25">
      <c r="F81" s="225"/>
      <c r="G81" s="226"/>
      <c r="H81" s="224" t="s">
        <v>504</v>
      </c>
      <c r="I81" s="224" t="s">
        <v>610</v>
      </c>
      <c r="J81" s="224" t="s">
        <v>611</v>
      </c>
      <c r="K81" s="224" t="s">
        <v>612</v>
      </c>
    </row>
    <row r="82" spans="6:12" x14ac:dyDescent="0.25">
      <c r="F82" s="246" t="s">
        <v>605</v>
      </c>
      <c r="G82" s="246"/>
      <c r="H82" s="221">
        <f>SUM(H10:H80)/57</f>
        <v>0.19498421052631573</v>
      </c>
      <c r="I82" s="217">
        <f>SUM(I10:I80)/71</f>
        <v>0.46001549295774652</v>
      </c>
      <c r="J82" s="217">
        <f>SUM(J10:J80)/51</f>
        <v>0.68060980392156878</v>
      </c>
      <c r="K82" s="217">
        <f>SUM(K10:K80)/70</f>
        <v>0.99128571428571433</v>
      </c>
      <c r="L82" s="215">
        <f>SUM(L10:L80)/71</f>
        <v>0.99985915492957755</v>
      </c>
    </row>
    <row r="83" spans="6:12" x14ac:dyDescent="0.25">
      <c r="F83" s="247" t="s">
        <v>606</v>
      </c>
      <c r="G83" s="247"/>
      <c r="H83" s="67">
        <f>'PRIMER SEGUIMIENTO PAI 2026'!J75</f>
        <v>0.19079824561403502</v>
      </c>
      <c r="I83" s="153"/>
      <c r="J83" s="153"/>
      <c r="K83" s="153"/>
    </row>
  </sheetData>
  <sheetProtection algorithmName="SHA-512" hashValue="f+q2Z1FJTz6kiwKYsxinegmXYqw+zwyb8QpL3gpBhKDa5zSS2cN5urzrDSl/zsb8Htu8pjDThKEYv0Sjcu8+ZA==" saltValue="6N9RFiDNQoc2k5aJARTe8w==" spinCount="100000" sheet="1" objects="1" scenarios="1"/>
  <autoFilter ref="A9:P83" xr:uid="{AAD1F6A8-3FDF-43DF-AE39-4D12058BBF28}"/>
  <mergeCells count="5">
    <mergeCell ref="A8:P8"/>
    <mergeCell ref="D1:F2"/>
    <mergeCell ref="D3:F4"/>
    <mergeCell ref="F82:G82"/>
    <mergeCell ref="F83:G83"/>
  </mergeCells>
  <dataValidations count="1">
    <dataValidation allowBlank="1" showInputMessage="1" showErrorMessage="1" promptTitle="Indique: " prompt="La meta que dará cumplimiento para este trimestre" sqref="H9:K9 H45:K47" xr:uid="{1303FF10-0A94-4679-BFF0-6D76DE35749A}"/>
  </dataValidations>
  <pageMargins left="0.7" right="0.7" top="0.75" bottom="0.75" header="0.3" footer="0.3"/>
  <pageSetup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CFC2069-CD08-4B5C-BF51-1E076D4A9F61}">
          <x14:formula1>
            <xm:f>'LISTAS DESPLEGABLES'!$Q$3:$Q$9</xm:f>
          </x14:formula1>
          <xm:sqref>B10:B80</xm:sqref>
        </x14:dataValidation>
        <x14:dataValidation type="list" allowBlank="1" showInputMessage="1" showErrorMessage="1" xr:uid="{BAD423CE-02CD-4B7B-AA7B-08390B83E091}">
          <x14:formula1>
            <xm:f>'LISTAS DESPLEGABLES'!$W$3:$W$27</xm:f>
          </x14:formula1>
          <xm:sqref>O10:O80</xm:sqref>
        </x14:dataValidation>
        <x14:dataValidation type="list" allowBlank="1" showInputMessage="1" showErrorMessage="1" xr:uid="{51D8F6C4-3C5B-4ABE-A20C-C82C7AB5A6BB}">
          <x14:formula1>
            <xm:f>'LISTAS DESPLEGABLES'!$AA$3:$AA$12</xm:f>
          </x14:formula1>
          <xm:sqref>P10:P80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F251-69DA-4C5B-8C12-29F424577758}">
  <sheetPr filterMode="1"/>
  <dimension ref="A1:O75"/>
  <sheetViews>
    <sheetView topLeftCell="C1" workbookViewId="0">
      <selection activeCell="I58" sqref="I58"/>
    </sheetView>
  </sheetViews>
  <sheetFormatPr baseColWidth="10" defaultColWidth="11.42578125" defaultRowHeight="15" x14ac:dyDescent="0.25"/>
  <cols>
    <col min="1" max="1" width="11.42578125" style="155"/>
    <col min="2" max="2" width="23.140625" style="1" customWidth="1"/>
    <col min="3" max="3" width="32.140625" style="1" customWidth="1"/>
    <col min="4" max="4" width="23.28515625" style="1" customWidth="1"/>
    <col min="5" max="5" width="16.28515625" style="1" customWidth="1"/>
    <col min="6" max="6" width="47.5703125" style="1" customWidth="1"/>
    <col min="7" max="7" width="58.5703125" style="1" customWidth="1"/>
    <col min="8" max="8" width="28.85546875" style="1" customWidth="1"/>
    <col min="9" max="9" width="62.5703125" style="21" customWidth="1"/>
    <col min="10" max="10" width="27.28515625" style="1" customWidth="1"/>
    <col min="11" max="11" width="22.7109375" style="1" customWidth="1"/>
    <col min="12" max="12" width="32.140625" style="21" customWidth="1"/>
    <col min="13" max="13" width="39.140625" style="1" customWidth="1"/>
    <col min="14" max="14" width="29.140625" style="1" customWidth="1"/>
    <col min="15" max="15" width="20.5703125" style="160" customWidth="1"/>
    <col min="16" max="16384" width="11.42578125" style="1"/>
  </cols>
  <sheetData>
    <row r="1" spans="1:15" ht="15.75" x14ac:dyDescent="0.2">
      <c r="A1" s="248" t="s">
        <v>324</v>
      </c>
      <c r="B1" s="248"/>
      <c r="C1" s="248"/>
      <c r="D1" s="248"/>
      <c r="E1" s="248"/>
      <c r="F1" s="248"/>
      <c r="G1" s="248"/>
      <c r="H1" s="248"/>
      <c r="I1" s="249"/>
      <c r="J1" s="248"/>
      <c r="K1" s="248"/>
      <c r="L1" s="248"/>
      <c r="M1" s="248"/>
      <c r="N1" s="248"/>
      <c r="O1" s="248"/>
    </row>
    <row r="2" spans="1:15" ht="78.75" x14ac:dyDescent="0.2">
      <c r="A2" s="151" t="s">
        <v>325</v>
      </c>
      <c r="B2" s="151" t="s">
        <v>326</v>
      </c>
      <c r="C2" s="151" t="s">
        <v>327</v>
      </c>
      <c r="D2" s="151" t="s">
        <v>328</v>
      </c>
      <c r="E2" s="151" t="s">
        <v>329</v>
      </c>
      <c r="F2" s="151" t="s">
        <v>33</v>
      </c>
      <c r="G2" s="151" t="s">
        <v>330</v>
      </c>
      <c r="H2" s="152" t="s">
        <v>331</v>
      </c>
      <c r="I2" s="151" t="s">
        <v>332</v>
      </c>
      <c r="J2" s="151" t="s">
        <v>333</v>
      </c>
      <c r="K2" s="151" t="s">
        <v>334</v>
      </c>
      <c r="L2" s="151" t="s">
        <v>335</v>
      </c>
      <c r="M2" s="151" t="s">
        <v>495</v>
      </c>
      <c r="N2" s="151" t="s">
        <v>496</v>
      </c>
      <c r="O2" s="151" t="s">
        <v>336</v>
      </c>
    </row>
    <row r="3" spans="1:15" ht="128.25" hidden="1" x14ac:dyDescent="0.2">
      <c r="A3" s="4">
        <v>1</v>
      </c>
      <c r="B3" s="8" t="s">
        <v>42</v>
      </c>
      <c r="C3" s="3" t="s">
        <v>44</v>
      </c>
      <c r="D3" s="9" t="s">
        <v>48</v>
      </c>
      <c r="E3" s="154" t="s">
        <v>337</v>
      </c>
      <c r="F3" s="3" t="s">
        <v>151</v>
      </c>
      <c r="G3" s="8" t="s">
        <v>153</v>
      </c>
      <c r="H3" s="7">
        <f>'PLAN DE ACCIÓN 2026'!H10</f>
        <v>0</v>
      </c>
      <c r="I3" s="19" t="s">
        <v>518</v>
      </c>
      <c r="J3" s="19" t="s">
        <v>518</v>
      </c>
      <c r="K3" s="19" t="s">
        <v>518</v>
      </c>
      <c r="L3" s="19" t="s">
        <v>518</v>
      </c>
      <c r="M3" s="19" t="s">
        <v>518</v>
      </c>
      <c r="N3" s="19" t="s">
        <v>518</v>
      </c>
      <c r="O3" s="7">
        <v>0</v>
      </c>
    </row>
    <row r="4" spans="1:15" ht="156.75" x14ac:dyDescent="0.2">
      <c r="A4" s="4">
        <v>2</v>
      </c>
      <c r="B4" s="8" t="s">
        <v>51</v>
      </c>
      <c r="C4" s="3" t="s">
        <v>53</v>
      </c>
      <c r="D4" s="9" t="s">
        <v>48</v>
      </c>
      <c r="E4" s="154" t="s">
        <v>338</v>
      </c>
      <c r="F4" s="11" t="s">
        <v>154</v>
      </c>
      <c r="G4" s="8" t="s">
        <v>156</v>
      </c>
      <c r="H4" s="7">
        <f>'PLAN DE ACCIÓN 2026'!H11</f>
        <v>0.1</v>
      </c>
      <c r="I4" s="19" t="s">
        <v>536</v>
      </c>
      <c r="J4" s="7">
        <v>0.1</v>
      </c>
      <c r="K4" s="7">
        <v>0.1</v>
      </c>
      <c r="L4" s="197" t="s">
        <v>538</v>
      </c>
      <c r="M4" s="126" t="s">
        <v>537</v>
      </c>
      <c r="N4" s="8" t="s">
        <v>576</v>
      </c>
      <c r="O4" s="7">
        <v>1</v>
      </c>
    </row>
    <row r="5" spans="1:15" ht="171" x14ac:dyDescent="0.2">
      <c r="A5" s="4">
        <v>3</v>
      </c>
      <c r="B5" s="8" t="s">
        <v>51</v>
      </c>
      <c r="C5" s="3" t="s">
        <v>58</v>
      </c>
      <c r="D5" s="9" t="s">
        <v>48</v>
      </c>
      <c r="E5" s="154" t="s">
        <v>339</v>
      </c>
      <c r="F5" s="12" t="s">
        <v>157</v>
      </c>
      <c r="G5" s="134" t="s">
        <v>159</v>
      </c>
      <c r="H5" s="7">
        <f>'PLAN DE ACCIÓN 2026'!H12</f>
        <v>0.25</v>
      </c>
      <c r="I5" s="19" t="s">
        <v>539</v>
      </c>
      <c r="J5" s="7">
        <v>0.25</v>
      </c>
      <c r="K5" s="186">
        <v>0.25</v>
      </c>
      <c r="L5" s="158" t="s">
        <v>540</v>
      </c>
      <c r="M5" s="193" t="s">
        <v>537</v>
      </c>
      <c r="N5" s="8" t="s">
        <v>576</v>
      </c>
      <c r="O5" s="7">
        <v>1</v>
      </c>
    </row>
    <row r="6" spans="1:15" ht="156.75" hidden="1" x14ac:dyDescent="0.2">
      <c r="A6" s="4">
        <v>4</v>
      </c>
      <c r="B6" s="8" t="s">
        <v>51</v>
      </c>
      <c r="C6" s="3" t="s">
        <v>58</v>
      </c>
      <c r="D6" s="9" t="s">
        <v>48</v>
      </c>
      <c r="E6" s="154" t="s">
        <v>340</v>
      </c>
      <c r="F6" s="19" t="s">
        <v>160</v>
      </c>
      <c r="G6" s="8" t="s">
        <v>162</v>
      </c>
      <c r="H6" s="7">
        <f>'PLAN DE ACCIÓN 2026'!H13</f>
        <v>0</v>
      </c>
      <c r="I6" s="19" t="s">
        <v>518</v>
      </c>
      <c r="J6" s="19" t="s">
        <v>518</v>
      </c>
      <c r="K6" s="19" t="s">
        <v>518</v>
      </c>
      <c r="L6" s="19" t="s">
        <v>518</v>
      </c>
      <c r="M6" s="19" t="s">
        <v>518</v>
      </c>
      <c r="N6" s="19" t="s">
        <v>518</v>
      </c>
      <c r="O6" s="7">
        <v>0</v>
      </c>
    </row>
    <row r="7" spans="1:15" ht="156.75" hidden="1" x14ac:dyDescent="0.2">
      <c r="A7" s="4">
        <v>5</v>
      </c>
      <c r="B7" s="8" t="s">
        <v>51</v>
      </c>
      <c r="C7" s="3" t="s">
        <v>53</v>
      </c>
      <c r="D7" s="9" t="s">
        <v>65</v>
      </c>
      <c r="E7" s="154" t="s">
        <v>341</v>
      </c>
      <c r="F7" s="11" t="s">
        <v>163</v>
      </c>
      <c r="G7" s="8" t="s">
        <v>165</v>
      </c>
      <c r="H7" s="7">
        <f>'PLAN DE ACCIÓN 2026'!H14</f>
        <v>0</v>
      </c>
      <c r="I7" s="19" t="s">
        <v>518</v>
      </c>
      <c r="J7" s="19" t="s">
        <v>518</v>
      </c>
      <c r="K7" s="19" t="s">
        <v>518</v>
      </c>
      <c r="L7" s="165" t="s">
        <v>518</v>
      </c>
      <c r="M7" s="19" t="s">
        <v>518</v>
      </c>
      <c r="N7" s="19" t="s">
        <v>518</v>
      </c>
      <c r="O7" s="7">
        <v>0</v>
      </c>
    </row>
    <row r="8" spans="1:15" ht="156.75" x14ac:dyDescent="0.2">
      <c r="A8" s="4">
        <v>6</v>
      </c>
      <c r="B8" s="8" t="s">
        <v>51</v>
      </c>
      <c r="C8" s="3" t="s">
        <v>58</v>
      </c>
      <c r="D8" s="9" t="s">
        <v>65</v>
      </c>
      <c r="E8" s="154" t="s">
        <v>342</v>
      </c>
      <c r="F8" s="11" t="s">
        <v>166</v>
      </c>
      <c r="G8" s="3" t="s">
        <v>168</v>
      </c>
      <c r="H8" s="7">
        <f>'PLAN DE ACCIÓN 2026'!H15</f>
        <v>0.2</v>
      </c>
      <c r="I8" s="19" t="s">
        <v>583</v>
      </c>
      <c r="J8" s="7">
        <v>0.2</v>
      </c>
      <c r="K8" s="186">
        <v>0.2</v>
      </c>
      <c r="L8" s="158" t="s">
        <v>584</v>
      </c>
      <c r="M8" s="172" t="s">
        <v>537</v>
      </c>
      <c r="N8" s="8" t="s">
        <v>576</v>
      </c>
      <c r="O8" s="7">
        <v>1</v>
      </c>
    </row>
    <row r="9" spans="1:15" ht="128.25" x14ac:dyDescent="0.2">
      <c r="A9" s="4">
        <v>7</v>
      </c>
      <c r="B9" s="8" t="s">
        <v>42</v>
      </c>
      <c r="C9" s="3" t="s">
        <v>44</v>
      </c>
      <c r="D9" s="9" t="s">
        <v>65</v>
      </c>
      <c r="E9" s="154" t="s">
        <v>343</v>
      </c>
      <c r="F9" s="3" t="s">
        <v>169</v>
      </c>
      <c r="G9" s="8" t="s">
        <v>171</v>
      </c>
      <c r="H9" s="7">
        <f>'PLAN DE ACCIÓN 2026'!H16</f>
        <v>0.25</v>
      </c>
      <c r="I9" s="19" t="s">
        <v>585</v>
      </c>
      <c r="J9" s="7">
        <v>0.25</v>
      </c>
      <c r="K9" s="186">
        <v>0.25</v>
      </c>
      <c r="L9" s="157" t="s">
        <v>586</v>
      </c>
      <c r="M9" s="172" t="s">
        <v>537</v>
      </c>
      <c r="N9" s="8" t="s">
        <v>576</v>
      </c>
      <c r="O9" s="7">
        <v>1</v>
      </c>
    </row>
    <row r="10" spans="1:15" ht="156.75" hidden="1" x14ac:dyDescent="0.2">
      <c r="A10" s="4">
        <v>8</v>
      </c>
      <c r="B10" s="8" t="s">
        <v>51</v>
      </c>
      <c r="C10" s="3" t="s">
        <v>53</v>
      </c>
      <c r="D10" s="9" t="s">
        <v>72</v>
      </c>
      <c r="E10" s="154" t="s">
        <v>344</v>
      </c>
      <c r="F10" s="11" t="s">
        <v>163</v>
      </c>
      <c r="G10" s="8" t="s">
        <v>172</v>
      </c>
      <c r="H10" s="7">
        <f>'PLAN DE ACCIÓN 2026'!H17</f>
        <v>0</v>
      </c>
      <c r="I10" s="19" t="s">
        <v>518</v>
      </c>
      <c r="J10" s="19" t="s">
        <v>518</v>
      </c>
      <c r="K10" s="19" t="s">
        <v>518</v>
      </c>
      <c r="L10" s="165" t="s">
        <v>518</v>
      </c>
      <c r="M10" s="19" t="s">
        <v>518</v>
      </c>
      <c r="N10" s="19" t="s">
        <v>518</v>
      </c>
      <c r="O10" s="7">
        <v>0</v>
      </c>
    </row>
    <row r="11" spans="1:15" ht="156.75" x14ac:dyDescent="0.2">
      <c r="A11" s="4">
        <v>9</v>
      </c>
      <c r="B11" s="8" t="s">
        <v>51</v>
      </c>
      <c r="C11" s="3" t="s">
        <v>58</v>
      </c>
      <c r="D11" s="9" t="s">
        <v>72</v>
      </c>
      <c r="E11" s="154" t="s">
        <v>345</v>
      </c>
      <c r="F11" s="11" t="s">
        <v>166</v>
      </c>
      <c r="G11" s="3" t="s">
        <v>168</v>
      </c>
      <c r="H11" s="7">
        <f>'PLAN DE ACCIÓN 2026'!H18</f>
        <v>0.2</v>
      </c>
      <c r="I11" s="19" t="s">
        <v>541</v>
      </c>
      <c r="J11" s="7">
        <v>0.2</v>
      </c>
      <c r="K11" s="186">
        <v>0.2</v>
      </c>
      <c r="L11" s="157" t="s">
        <v>587</v>
      </c>
      <c r="M11" s="172" t="s">
        <v>537</v>
      </c>
      <c r="N11" s="8" t="s">
        <v>576</v>
      </c>
      <c r="O11" s="7">
        <v>1</v>
      </c>
    </row>
    <row r="12" spans="1:15" ht="156.75" hidden="1" x14ac:dyDescent="0.2">
      <c r="A12" s="4">
        <v>10</v>
      </c>
      <c r="B12" s="8" t="s">
        <v>51</v>
      </c>
      <c r="C12" s="3" t="s">
        <v>53</v>
      </c>
      <c r="D12" s="9" t="s">
        <v>73</v>
      </c>
      <c r="E12" s="154" t="s">
        <v>346</v>
      </c>
      <c r="F12" s="11" t="s">
        <v>163</v>
      </c>
      <c r="G12" s="8" t="s">
        <v>172</v>
      </c>
      <c r="H12" s="7">
        <f>'PLAN DE ACCIÓN 2026'!H19</f>
        <v>0</v>
      </c>
      <c r="I12" s="19" t="s">
        <v>518</v>
      </c>
      <c r="J12" s="19" t="s">
        <v>518</v>
      </c>
      <c r="K12" s="19" t="s">
        <v>518</v>
      </c>
      <c r="L12" s="165" t="s">
        <v>518</v>
      </c>
      <c r="M12" s="19" t="s">
        <v>518</v>
      </c>
      <c r="N12" s="19" t="s">
        <v>518</v>
      </c>
      <c r="O12" s="7">
        <v>0</v>
      </c>
    </row>
    <row r="13" spans="1:15" ht="156.75" x14ac:dyDescent="0.2">
      <c r="A13" s="4">
        <v>11</v>
      </c>
      <c r="B13" s="8" t="s">
        <v>51</v>
      </c>
      <c r="C13" s="3" t="s">
        <v>58</v>
      </c>
      <c r="D13" s="9" t="s">
        <v>73</v>
      </c>
      <c r="E13" s="154" t="s">
        <v>347</v>
      </c>
      <c r="F13" s="11" t="s">
        <v>166</v>
      </c>
      <c r="G13" s="3" t="s">
        <v>173</v>
      </c>
      <c r="H13" s="7">
        <f>'PLAN DE ACCIÓN 2026'!H20</f>
        <v>0.2</v>
      </c>
      <c r="I13" s="19" t="s">
        <v>588</v>
      </c>
      <c r="J13" s="7">
        <v>0.2</v>
      </c>
      <c r="K13" s="186">
        <v>0.2</v>
      </c>
      <c r="L13" s="157" t="s">
        <v>589</v>
      </c>
      <c r="M13" s="172" t="s">
        <v>537</v>
      </c>
      <c r="N13" s="8" t="s">
        <v>576</v>
      </c>
      <c r="O13" s="7">
        <v>1</v>
      </c>
    </row>
    <row r="14" spans="1:15" ht="156.75" hidden="1" x14ac:dyDescent="0.2">
      <c r="A14" s="4">
        <v>12</v>
      </c>
      <c r="B14" s="8" t="s">
        <v>51</v>
      </c>
      <c r="C14" s="3" t="s">
        <v>53</v>
      </c>
      <c r="D14" s="9" t="s">
        <v>74</v>
      </c>
      <c r="E14" s="154" t="s">
        <v>348</v>
      </c>
      <c r="F14" s="11" t="s">
        <v>163</v>
      </c>
      <c r="G14" s="8" t="s">
        <v>172</v>
      </c>
      <c r="H14" s="7">
        <f>'PLAN DE ACCIÓN 2026'!H21</f>
        <v>0</v>
      </c>
      <c r="I14" s="19" t="s">
        <v>518</v>
      </c>
      <c r="J14" s="19" t="s">
        <v>518</v>
      </c>
      <c r="K14" s="19" t="s">
        <v>518</v>
      </c>
      <c r="L14" s="165" t="s">
        <v>518</v>
      </c>
      <c r="M14" s="19" t="s">
        <v>518</v>
      </c>
      <c r="N14" s="19" t="s">
        <v>518</v>
      </c>
      <c r="O14" s="7">
        <v>0</v>
      </c>
    </row>
    <row r="15" spans="1:15" ht="156.75" x14ac:dyDescent="0.2">
      <c r="A15" s="4">
        <v>13</v>
      </c>
      <c r="B15" s="8" t="s">
        <v>51</v>
      </c>
      <c r="C15" s="3" t="s">
        <v>58</v>
      </c>
      <c r="D15" s="9" t="s">
        <v>74</v>
      </c>
      <c r="E15" s="154" t="s">
        <v>349</v>
      </c>
      <c r="F15" s="11" t="s">
        <v>166</v>
      </c>
      <c r="G15" s="3" t="s">
        <v>174</v>
      </c>
      <c r="H15" s="7">
        <f>'PLAN DE ACCIÓN 2026'!H22</f>
        <v>0.2</v>
      </c>
      <c r="I15" s="19" t="s">
        <v>590</v>
      </c>
      <c r="J15" s="7">
        <v>0.2</v>
      </c>
      <c r="K15" s="186">
        <v>0.2</v>
      </c>
      <c r="L15" s="157" t="s">
        <v>591</v>
      </c>
      <c r="M15" s="172" t="s">
        <v>537</v>
      </c>
      <c r="N15" s="8" t="s">
        <v>576</v>
      </c>
      <c r="O15" s="7">
        <v>1</v>
      </c>
    </row>
    <row r="16" spans="1:15" ht="156.75" hidden="1" x14ac:dyDescent="0.2">
      <c r="A16" s="4">
        <v>14</v>
      </c>
      <c r="B16" s="8" t="s">
        <v>51</v>
      </c>
      <c r="C16" s="3" t="s">
        <v>53</v>
      </c>
      <c r="D16" s="9" t="s">
        <v>75</v>
      </c>
      <c r="E16" s="154" t="s">
        <v>350</v>
      </c>
      <c r="F16" s="11" t="s">
        <v>163</v>
      </c>
      <c r="G16" s="8" t="s">
        <v>172</v>
      </c>
      <c r="H16" s="7">
        <f>'PLAN DE ACCIÓN 2026'!H23</f>
        <v>0</v>
      </c>
      <c r="I16" s="19" t="s">
        <v>518</v>
      </c>
      <c r="J16" s="19" t="s">
        <v>518</v>
      </c>
      <c r="K16" s="19" t="s">
        <v>518</v>
      </c>
      <c r="L16" s="165" t="s">
        <v>518</v>
      </c>
      <c r="M16" s="19" t="s">
        <v>518</v>
      </c>
      <c r="N16" s="19" t="s">
        <v>518</v>
      </c>
      <c r="O16" s="7">
        <v>0</v>
      </c>
    </row>
    <row r="17" spans="1:15" ht="156.75" x14ac:dyDescent="0.2">
      <c r="A17" s="4">
        <v>15</v>
      </c>
      <c r="B17" s="8" t="s">
        <v>51</v>
      </c>
      <c r="C17" s="3" t="s">
        <v>58</v>
      </c>
      <c r="D17" s="9" t="s">
        <v>75</v>
      </c>
      <c r="E17" s="154" t="s">
        <v>351</v>
      </c>
      <c r="F17" s="11" t="s">
        <v>166</v>
      </c>
      <c r="G17" s="3" t="s">
        <v>168</v>
      </c>
      <c r="H17" s="7">
        <f>'PLAN DE ACCIÓN 2026'!H24</f>
        <v>0.2</v>
      </c>
      <c r="I17" s="19" t="s">
        <v>592</v>
      </c>
      <c r="J17" s="7">
        <v>0.2</v>
      </c>
      <c r="K17" s="186">
        <v>0.2</v>
      </c>
      <c r="L17" s="157" t="s">
        <v>593</v>
      </c>
      <c r="M17" s="172" t="s">
        <v>537</v>
      </c>
      <c r="N17" s="8" t="s">
        <v>576</v>
      </c>
      <c r="O17" s="7">
        <v>1</v>
      </c>
    </row>
    <row r="18" spans="1:15" ht="156.75" hidden="1" x14ac:dyDescent="0.2">
      <c r="A18" s="4">
        <v>16</v>
      </c>
      <c r="B18" s="8" t="s">
        <v>51</v>
      </c>
      <c r="C18" s="3" t="s">
        <v>53</v>
      </c>
      <c r="D18" s="9" t="s">
        <v>76</v>
      </c>
      <c r="E18" s="154" t="s">
        <v>352</v>
      </c>
      <c r="F18" s="11" t="s">
        <v>163</v>
      </c>
      <c r="G18" s="8" t="s">
        <v>172</v>
      </c>
      <c r="H18" s="7">
        <f>'PLAN DE ACCIÓN 2026'!H25</f>
        <v>0</v>
      </c>
      <c r="I18" s="19" t="s">
        <v>518</v>
      </c>
      <c r="J18" s="19" t="s">
        <v>518</v>
      </c>
      <c r="K18" s="19" t="s">
        <v>518</v>
      </c>
      <c r="L18" s="165" t="s">
        <v>518</v>
      </c>
      <c r="M18" s="19" t="s">
        <v>518</v>
      </c>
      <c r="N18" s="19" t="s">
        <v>518</v>
      </c>
      <c r="O18" s="7">
        <v>0</v>
      </c>
    </row>
    <row r="19" spans="1:15" ht="156.75" x14ac:dyDescent="0.2">
      <c r="A19" s="4">
        <v>17</v>
      </c>
      <c r="B19" s="8" t="s">
        <v>51</v>
      </c>
      <c r="C19" s="3" t="s">
        <v>58</v>
      </c>
      <c r="D19" s="9" t="s">
        <v>76</v>
      </c>
      <c r="E19" s="154" t="s">
        <v>353</v>
      </c>
      <c r="F19" s="11" t="s">
        <v>166</v>
      </c>
      <c r="G19" s="3" t="s">
        <v>168</v>
      </c>
      <c r="H19" s="7">
        <f>'PLAN DE ACCIÓN 2026'!H26</f>
        <v>0.2</v>
      </c>
      <c r="I19" s="19" t="s">
        <v>594</v>
      </c>
      <c r="J19" s="7">
        <v>0.2</v>
      </c>
      <c r="K19" s="186">
        <v>0.2</v>
      </c>
      <c r="L19" s="157" t="s">
        <v>595</v>
      </c>
      <c r="M19" s="172" t="s">
        <v>537</v>
      </c>
      <c r="N19" s="8" t="s">
        <v>576</v>
      </c>
      <c r="O19" s="7">
        <v>1</v>
      </c>
    </row>
    <row r="20" spans="1:15" ht="156.75" hidden="1" x14ac:dyDescent="0.2">
      <c r="A20" s="4">
        <v>18</v>
      </c>
      <c r="B20" s="8" t="s">
        <v>51</v>
      </c>
      <c r="C20" s="3" t="s">
        <v>53</v>
      </c>
      <c r="D20" s="9" t="s">
        <v>77</v>
      </c>
      <c r="E20" s="154" t="s">
        <v>354</v>
      </c>
      <c r="F20" s="11" t="s">
        <v>163</v>
      </c>
      <c r="G20" s="8" t="s">
        <v>172</v>
      </c>
      <c r="H20" s="7">
        <f>'PLAN DE ACCIÓN 2026'!H27</f>
        <v>0</v>
      </c>
      <c r="I20" s="19" t="s">
        <v>518</v>
      </c>
      <c r="J20" s="19" t="s">
        <v>518</v>
      </c>
      <c r="K20" s="19" t="s">
        <v>518</v>
      </c>
      <c r="L20" s="165" t="s">
        <v>518</v>
      </c>
      <c r="M20" s="19" t="s">
        <v>518</v>
      </c>
      <c r="N20" s="19" t="s">
        <v>518</v>
      </c>
      <c r="O20" s="7">
        <v>0</v>
      </c>
    </row>
    <row r="21" spans="1:15" ht="156.75" x14ac:dyDescent="0.2">
      <c r="A21" s="4">
        <v>19</v>
      </c>
      <c r="B21" s="8" t="s">
        <v>51</v>
      </c>
      <c r="C21" s="3" t="s">
        <v>58</v>
      </c>
      <c r="D21" s="9" t="s">
        <v>77</v>
      </c>
      <c r="E21" s="154" t="s">
        <v>355</v>
      </c>
      <c r="F21" s="11" t="s">
        <v>166</v>
      </c>
      <c r="G21" s="3" t="s">
        <v>168</v>
      </c>
      <c r="H21" s="7">
        <f>'PLAN DE ACCIÓN 2026'!H28</f>
        <v>0.2</v>
      </c>
      <c r="I21" s="19" t="s">
        <v>596</v>
      </c>
      <c r="J21" s="7">
        <v>0.2</v>
      </c>
      <c r="K21" s="186">
        <v>0.2</v>
      </c>
      <c r="L21" s="157" t="s">
        <v>597</v>
      </c>
      <c r="M21" s="172" t="s">
        <v>537</v>
      </c>
      <c r="N21" s="8" t="s">
        <v>576</v>
      </c>
      <c r="O21" s="7">
        <v>1</v>
      </c>
    </row>
    <row r="22" spans="1:15" ht="156.75" hidden="1" x14ac:dyDescent="0.2">
      <c r="A22" s="4">
        <v>20</v>
      </c>
      <c r="B22" s="8" t="s">
        <v>51</v>
      </c>
      <c r="C22" s="3" t="s">
        <v>53</v>
      </c>
      <c r="D22" s="9" t="s">
        <v>78</v>
      </c>
      <c r="E22" s="154" t="s">
        <v>356</v>
      </c>
      <c r="F22" s="3" t="s">
        <v>163</v>
      </c>
      <c r="G22" s="8" t="s">
        <v>172</v>
      </c>
      <c r="H22" s="7">
        <f>'PLAN DE ACCIÓN 2026'!H29</f>
        <v>0</v>
      </c>
      <c r="I22" s="19" t="s">
        <v>518</v>
      </c>
      <c r="J22" s="19" t="s">
        <v>518</v>
      </c>
      <c r="K22" s="19" t="s">
        <v>518</v>
      </c>
      <c r="L22" s="19" t="s">
        <v>518</v>
      </c>
      <c r="M22" s="19" t="s">
        <v>518</v>
      </c>
      <c r="N22" s="19" t="s">
        <v>518</v>
      </c>
      <c r="O22" s="7">
        <v>0</v>
      </c>
    </row>
    <row r="23" spans="1:15" ht="156.75" hidden="1" x14ac:dyDescent="0.2">
      <c r="A23" s="4">
        <v>21</v>
      </c>
      <c r="B23" s="8" t="s">
        <v>51</v>
      </c>
      <c r="C23" s="3" t="s">
        <v>53</v>
      </c>
      <c r="D23" s="9" t="s">
        <v>79</v>
      </c>
      <c r="E23" s="154" t="s">
        <v>357</v>
      </c>
      <c r="F23" s="11" t="s">
        <v>163</v>
      </c>
      <c r="G23" s="8" t="s">
        <v>172</v>
      </c>
      <c r="H23" s="7">
        <f>'PLAN DE ACCIÓN 2026'!H30</f>
        <v>0</v>
      </c>
      <c r="I23" s="19" t="s">
        <v>518</v>
      </c>
      <c r="J23" s="19" t="s">
        <v>518</v>
      </c>
      <c r="K23" s="19" t="s">
        <v>518</v>
      </c>
      <c r="L23" s="165" t="s">
        <v>518</v>
      </c>
      <c r="M23" s="19" t="s">
        <v>518</v>
      </c>
      <c r="N23" s="19" t="s">
        <v>518</v>
      </c>
      <c r="O23" s="7">
        <v>0</v>
      </c>
    </row>
    <row r="24" spans="1:15" ht="156.75" x14ac:dyDescent="0.2">
      <c r="A24" s="4">
        <v>22</v>
      </c>
      <c r="B24" s="8" t="s">
        <v>51</v>
      </c>
      <c r="C24" s="3" t="s">
        <v>58</v>
      </c>
      <c r="D24" s="9" t="s">
        <v>79</v>
      </c>
      <c r="E24" s="154" t="s">
        <v>358</v>
      </c>
      <c r="F24" s="11" t="s">
        <v>166</v>
      </c>
      <c r="G24" s="3" t="s">
        <v>168</v>
      </c>
      <c r="H24" s="7">
        <f>'PLAN DE ACCIÓN 2026'!H31</f>
        <v>0.2</v>
      </c>
      <c r="I24" s="19" t="s">
        <v>598</v>
      </c>
      <c r="J24" s="7">
        <v>0.2</v>
      </c>
      <c r="K24" s="186">
        <v>0.2</v>
      </c>
      <c r="L24" s="157" t="s">
        <v>599</v>
      </c>
      <c r="M24" s="172" t="s">
        <v>537</v>
      </c>
      <c r="N24" s="8" t="s">
        <v>576</v>
      </c>
      <c r="O24" s="7">
        <v>1</v>
      </c>
    </row>
    <row r="25" spans="1:15" ht="171" x14ac:dyDescent="0.25">
      <c r="A25" s="4">
        <v>23</v>
      </c>
      <c r="B25" s="8" t="s">
        <v>51</v>
      </c>
      <c r="C25" s="3" t="s">
        <v>58</v>
      </c>
      <c r="D25" s="9" t="s">
        <v>55</v>
      </c>
      <c r="E25" s="154" t="s">
        <v>359</v>
      </c>
      <c r="F25" s="146" t="s">
        <v>175</v>
      </c>
      <c r="G25" s="134" t="s">
        <v>177</v>
      </c>
      <c r="H25" s="7">
        <f>'PLAN DE ACCIÓN 2026'!H32</f>
        <v>0.25</v>
      </c>
      <c r="I25" s="19" t="s">
        <v>565</v>
      </c>
      <c r="J25" s="7">
        <v>0.25</v>
      </c>
      <c r="K25" s="186">
        <v>0.25</v>
      </c>
      <c r="L25" s="180" t="s">
        <v>566</v>
      </c>
      <c r="M25" s="172" t="s">
        <v>488</v>
      </c>
      <c r="N25" s="19" t="s">
        <v>576</v>
      </c>
      <c r="O25" s="7">
        <v>1</v>
      </c>
    </row>
    <row r="26" spans="1:15" ht="156.75" hidden="1" x14ac:dyDescent="0.2">
      <c r="A26" s="4">
        <v>24</v>
      </c>
      <c r="B26" s="8" t="s">
        <v>51</v>
      </c>
      <c r="C26" s="3" t="s">
        <v>63</v>
      </c>
      <c r="D26" s="9" t="s">
        <v>55</v>
      </c>
      <c r="E26" s="154" t="s">
        <v>360</v>
      </c>
      <c r="F26" s="11" t="s">
        <v>178</v>
      </c>
      <c r="G26" s="134" t="s">
        <v>180</v>
      </c>
      <c r="H26" s="7">
        <f>'PLAN DE ACCIÓN 2026'!H33</f>
        <v>0</v>
      </c>
      <c r="I26" s="19" t="s">
        <v>518</v>
      </c>
      <c r="J26" s="19" t="s">
        <v>518</v>
      </c>
      <c r="K26" s="19" t="s">
        <v>518</v>
      </c>
      <c r="L26" s="165" t="s">
        <v>518</v>
      </c>
      <c r="M26" s="19" t="s">
        <v>518</v>
      </c>
      <c r="N26" s="19" t="s">
        <v>518</v>
      </c>
      <c r="O26" s="7">
        <v>0</v>
      </c>
    </row>
    <row r="27" spans="1:15" ht="285" x14ac:dyDescent="0.2">
      <c r="A27" s="4">
        <v>25</v>
      </c>
      <c r="B27" s="8" t="s">
        <v>68</v>
      </c>
      <c r="C27" s="3" t="s">
        <v>70</v>
      </c>
      <c r="D27" s="9" t="s">
        <v>55</v>
      </c>
      <c r="E27" s="154" t="s">
        <v>361</v>
      </c>
      <c r="F27" s="8" t="s">
        <v>181</v>
      </c>
      <c r="G27" s="8" t="s">
        <v>183</v>
      </c>
      <c r="H27" s="7">
        <f>'PLAN DE ACCIÓN 2026'!H34</f>
        <v>0.25</v>
      </c>
      <c r="I27" s="19" t="s">
        <v>567</v>
      </c>
      <c r="J27" s="7">
        <v>0.25</v>
      </c>
      <c r="K27" s="186">
        <v>0.25</v>
      </c>
      <c r="L27" s="158" t="s">
        <v>568</v>
      </c>
      <c r="M27" s="172" t="s">
        <v>488</v>
      </c>
      <c r="N27" s="19" t="s">
        <v>576</v>
      </c>
      <c r="O27" s="7">
        <v>1</v>
      </c>
    </row>
    <row r="28" spans="1:15" ht="156.75" x14ac:dyDescent="0.2">
      <c r="A28" s="4">
        <v>26</v>
      </c>
      <c r="B28" s="8" t="s">
        <v>51</v>
      </c>
      <c r="C28" s="3" t="s">
        <v>63</v>
      </c>
      <c r="D28" s="9" t="s">
        <v>55</v>
      </c>
      <c r="E28" s="154" t="s">
        <v>362</v>
      </c>
      <c r="F28" s="125" t="s">
        <v>184</v>
      </c>
      <c r="G28" s="8" t="s">
        <v>186</v>
      </c>
      <c r="H28" s="7">
        <f>'PLAN DE ACCIÓN 2026'!H35</f>
        <v>0.1</v>
      </c>
      <c r="I28" s="183" t="s">
        <v>570</v>
      </c>
      <c r="J28" s="7">
        <v>0.1</v>
      </c>
      <c r="K28" s="7">
        <v>0.1</v>
      </c>
      <c r="L28" s="198" t="s">
        <v>569</v>
      </c>
      <c r="M28" s="19" t="s">
        <v>571</v>
      </c>
      <c r="N28" s="19" t="s">
        <v>576</v>
      </c>
      <c r="O28" s="7">
        <v>1</v>
      </c>
    </row>
    <row r="29" spans="1:15" ht="171" x14ac:dyDescent="0.2">
      <c r="A29" s="4">
        <v>27</v>
      </c>
      <c r="B29" s="8" t="s">
        <v>51</v>
      </c>
      <c r="C29" s="3" t="s">
        <v>53</v>
      </c>
      <c r="D29" s="9" t="s">
        <v>55</v>
      </c>
      <c r="E29" s="154" t="s">
        <v>363</v>
      </c>
      <c r="F29" s="12" t="s">
        <v>187</v>
      </c>
      <c r="G29" s="149" t="s">
        <v>189</v>
      </c>
      <c r="H29" s="7">
        <f>'PLAN DE ACCIÓN 2026'!H36</f>
        <v>0.25</v>
      </c>
      <c r="I29" s="19" t="s">
        <v>572</v>
      </c>
      <c r="J29" s="7">
        <v>0.25</v>
      </c>
      <c r="K29" s="186">
        <v>0.25</v>
      </c>
      <c r="L29" s="158" t="s">
        <v>573</v>
      </c>
      <c r="M29" s="172" t="s">
        <v>488</v>
      </c>
      <c r="N29" s="19" t="s">
        <v>576</v>
      </c>
      <c r="O29" s="7">
        <v>1</v>
      </c>
    </row>
    <row r="30" spans="1:15" ht="156.75" x14ac:dyDescent="0.2">
      <c r="A30" s="4">
        <v>28</v>
      </c>
      <c r="B30" s="8" t="s">
        <v>51</v>
      </c>
      <c r="C30" s="3" t="s">
        <v>63</v>
      </c>
      <c r="D30" s="9" t="s">
        <v>55</v>
      </c>
      <c r="E30" s="154" t="s">
        <v>364</v>
      </c>
      <c r="F30" s="8" t="s">
        <v>190</v>
      </c>
      <c r="G30" s="8" t="s">
        <v>192</v>
      </c>
      <c r="H30" s="7">
        <f>'PLAN DE ACCIÓN 2026'!H37</f>
        <v>0.1</v>
      </c>
      <c r="I30" s="185" t="s">
        <v>575</v>
      </c>
      <c r="J30" s="7">
        <v>0.1</v>
      </c>
      <c r="K30" s="7">
        <v>0.1</v>
      </c>
      <c r="L30" s="198" t="s">
        <v>574</v>
      </c>
      <c r="M30" s="19" t="s">
        <v>488</v>
      </c>
      <c r="N30" s="19" t="s">
        <v>576</v>
      </c>
      <c r="O30" s="7">
        <v>1</v>
      </c>
    </row>
    <row r="31" spans="1:15" ht="356.25" hidden="1" x14ac:dyDescent="0.2">
      <c r="A31" s="4">
        <v>29</v>
      </c>
      <c r="B31" s="8" t="s">
        <v>68</v>
      </c>
      <c r="C31" s="3" t="s">
        <v>110</v>
      </c>
      <c r="D31" s="9" t="s">
        <v>95</v>
      </c>
      <c r="E31" s="154" t="s">
        <v>365</v>
      </c>
      <c r="F31" s="8" t="s">
        <v>193</v>
      </c>
      <c r="G31" s="134" t="s">
        <v>195</v>
      </c>
      <c r="H31" s="7">
        <f>'PLAN DE ACCIÓN 2026'!H38</f>
        <v>0.25</v>
      </c>
      <c r="I31" s="184" t="s">
        <v>548</v>
      </c>
      <c r="J31" s="177">
        <v>0.25</v>
      </c>
      <c r="K31" s="187">
        <v>0.25</v>
      </c>
      <c r="L31" s="158" t="s">
        <v>554</v>
      </c>
      <c r="M31" s="172" t="s">
        <v>537</v>
      </c>
      <c r="N31" s="19" t="s">
        <v>564</v>
      </c>
      <c r="O31" s="182">
        <v>1</v>
      </c>
    </row>
    <row r="32" spans="1:15" ht="370.5" x14ac:dyDescent="0.2">
      <c r="A32" s="4">
        <v>30</v>
      </c>
      <c r="B32" s="8" t="s">
        <v>42</v>
      </c>
      <c r="C32" s="3" t="s">
        <v>44</v>
      </c>
      <c r="D32" s="9" t="s">
        <v>95</v>
      </c>
      <c r="E32" s="154" t="s">
        <v>366</v>
      </c>
      <c r="F32" s="3" t="s">
        <v>196</v>
      </c>
      <c r="G32" s="8" t="s">
        <v>198</v>
      </c>
      <c r="H32" s="67">
        <f>'PLAN DE ACCIÓN 2026'!H39</f>
        <v>1.1000000000000001E-3</v>
      </c>
      <c r="I32" s="174" t="s">
        <v>549</v>
      </c>
      <c r="J32" s="179">
        <v>1.1000000000000001E-3</v>
      </c>
      <c r="K32" s="179">
        <v>1.1000000000000001E-3</v>
      </c>
      <c r="L32" s="181" t="s">
        <v>555</v>
      </c>
      <c r="M32" s="19" t="s">
        <v>537</v>
      </c>
      <c r="N32" s="8" t="s">
        <v>576</v>
      </c>
      <c r="O32" s="182">
        <v>1</v>
      </c>
    </row>
    <row r="33" spans="1:15" ht="356.25" x14ac:dyDescent="0.2">
      <c r="A33" s="4">
        <v>31</v>
      </c>
      <c r="B33" s="8" t="s">
        <v>42</v>
      </c>
      <c r="C33" s="3" t="s">
        <v>44</v>
      </c>
      <c r="D33" s="9" t="s">
        <v>95</v>
      </c>
      <c r="E33" s="154" t="s">
        <v>367</v>
      </c>
      <c r="F33" s="3" t="s">
        <v>199</v>
      </c>
      <c r="G33" s="134" t="s">
        <v>201</v>
      </c>
      <c r="H33" s="7">
        <f>'PLAN DE ACCIÓN 2026'!H40</f>
        <v>0.52</v>
      </c>
      <c r="I33" s="174" t="s">
        <v>561</v>
      </c>
      <c r="J33" s="177">
        <v>0.35</v>
      </c>
      <c r="K33" s="177">
        <v>0.35</v>
      </c>
      <c r="L33" s="158" t="s">
        <v>556</v>
      </c>
      <c r="M33" s="19" t="s">
        <v>562</v>
      </c>
      <c r="N33" s="8" t="s">
        <v>576</v>
      </c>
      <c r="O33" s="154">
        <v>67.3</v>
      </c>
    </row>
    <row r="34" spans="1:15" ht="242.25" x14ac:dyDescent="0.2">
      <c r="A34" s="4">
        <v>32</v>
      </c>
      <c r="B34" s="8" t="s">
        <v>42</v>
      </c>
      <c r="C34" s="3" t="s">
        <v>44</v>
      </c>
      <c r="D34" s="9" t="s">
        <v>95</v>
      </c>
      <c r="E34" s="154" t="s">
        <v>368</v>
      </c>
      <c r="F34" s="3" t="s">
        <v>202</v>
      </c>
      <c r="G34" s="3" t="s">
        <v>204</v>
      </c>
      <c r="H34" s="7">
        <f>'PLAN DE ACCIÓN 2026'!H41</f>
        <v>0.1</v>
      </c>
      <c r="I34" s="175" t="s">
        <v>550</v>
      </c>
      <c r="J34" s="177">
        <v>0.08</v>
      </c>
      <c r="K34" s="177">
        <v>0.08</v>
      </c>
      <c r="L34" s="158" t="s">
        <v>557</v>
      </c>
      <c r="M34" s="19" t="s">
        <v>563</v>
      </c>
      <c r="N34" s="8" t="s">
        <v>576</v>
      </c>
      <c r="O34" s="182">
        <v>0.8</v>
      </c>
    </row>
    <row r="35" spans="1:15" ht="242.25" x14ac:dyDescent="0.2">
      <c r="A35" s="4">
        <v>33</v>
      </c>
      <c r="B35" s="8" t="s">
        <v>42</v>
      </c>
      <c r="C35" s="12" t="s">
        <v>44</v>
      </c>
      <c r="D35" s="145" t="s">
        <v>95</v>
      </c>
      <c r="E35" s="154" t="s">
        <v>369</v>
      </c>
      <c r="F35" s="134" t="s">
        <v>205</v>
      </c>
      <c r="G35" s="134" t="s">
        <v>207</v>
      </c>
      <c r="H35" s="227">
        <f>'PLAN DE ACCIÓN 2026'!H42</f>
        <v>8.3000000000000004E-2</v>
      </c>
      <c r="I35" s="176" t="s">
        <v>551</v>
      </c>
      <c r="J35" s="178">
        <v>8.3000000000000004E-2</v>
      </c>
      <c r="K35" s="178">
        <v>8.3000000000000004E-2</v>
      </c>
      <c r="L35" s="158" t="s">
        <v>558</v>
      </c>
      <c r="M35" s="19" t="s">
        <v>537</v>
      </c>
      <c r="N35" s="8" t="s">
        <v>576</v>
      </c>
      <c r="O35" s="182">
        <v>1</v>
      </c>
    </row>
    <row r="36" spans="1:15" ht="370.5" x14ac:dyDescent="0.2">
      <c r="A36" s="4">
        <v>34</v>
      </c>
      <c r="B36" s="8" t="s">
        <v>42</v>
      </c>
      <c r="C36" s="3" t="s">
        <v>44</v>
      </c>
      <c r="D36" s="9" t="s">
        <v>95</v>
      </c>
      <c r="E36" s="154" t="s">
        <v>370</v>
      </c>
      <c r="F36" s="8" t="s">
        <v>208</v>
      </c>
      <c r="G36" s="3" t="s">
        <v>213</v>
      </c>
      <c r="H36" s="7" t="str">
        <f>'PLAN DE ACCIÓN 2026'!H43</f>
        <v>15.64%</v>
      </c>
      <c r="I36" s="174" t="s">
        <v>552</v>
      </c>
      <c r="J36" s="179">
        <v>0.15640000000000001</v>
      </c>
      <c r="K36" s="179">
        <v>0.15640000000000001</v>
      </c>
      <c r="L36" s="198" t="s">
        <v>559</v>
      </c>
      <c r="M36" s="19" t="s">
        <v>537</v>
      </c>
      <c r="N36" s="8" t="s">
        <v>576</v>
      </c>
      <c r="O36" s="182">
        <v>1</v>
      </c>
    </row>
    <row r="37" spans="1:15" ht="213.75" hidden="1" x14ac:dyDescent="0.2">
      <c r="A37" s="4">
        <v>35</v>
      </c>
      <c r="B37" s="8" t="s">
        <v>68</v>
      </c>
      <c r="C37" s="3" t="s">
        <v>110</v>
      </c>
      <c r="D37" s="9" t="s">
        <v>95</v>
      </c>
      <c r="E37" s="154" t="s">
        <v>371</v>
      </c>
      <c r="F37" s="8" t="s">
        <v>214</v>
      </c>
      <c r="G37" s="134" t="s">
        <v>216</v>
      </c>
      <c r="H37" s="7">
        <f>'PLAN DE ACCIÓN 2026'!H44</f>
        <v>0.25</v>
      </c>
      <c r="I37" s="174" t="s">
        <v>553</v>
      </c>
      <c r="J37" s="177">
        <v>0.25</v>
      </c>
      <c r="K37" s="187">
        <v>0.25</v>
      </c>
      <c r="L37" s="181" t="s">
        <v>560</v>
      </c>
      <c r="M37" s="172" t="s">
        <v>537</v>
      </c>
      <c r="N37" s="19" t="s">
        <v>564</v>
      </c>
      <c r="O37" s="182">
        <v>1</v>
      </c>
    </row>
    <row r="38" spans="1:15" ht="213.75" hidden="1" x14ac:dyDescent="0.2">
      <c r="A38" s="4">
        <v>36</v>
      </c>
      <c r="B38" s="8" t="s">
        <v>51</v>
      </c>
      <c r="C38" s="3" t="s">
        <v>58</v>
      </c>
      <c r="D38" s="9" t="s">
        <v>105</v>
      </c>
      <c r="E38" s="154" t="s">
        <v>372</v>
      </c>
      <c r="F38" s="12" t="s">
        <v>217</v>
      </c>
      <c r="G38" s="134" t="s">
        <v>219</v>
      </c>
      <c r="H38" s="7">
        <f>'PLAN DE ACCIÓN 2026'!H45</f>
        <v>0.25</v>
      </c>
      <c r="I38" s="19" t="s">
        <v>480</v>
      </c>
      <c r="J38" s="162">
        <v>0.25</v>
      </c>
      <c r="K38" s="188">
        <v>0.25</v>
      </c>
      <c r="L38" s="157" t="s">
        <v>494</v>
      </c>
      <c r="M38" s="193" t="s">
        <v>484</v>
      </c>
      <c r="N38" s="126" t="s">
        <v>497</v>
      </c>
      <c r="O38" s="7">
        <v>1</v>
      </c>
    </row>
    <row r="39" spans="1:15" ht="237" hidden="1" customHeight="1" x14ac:dyDescent="0.2">
      <c r="A39" s="4">
        <v>37</v>
      </c>
      <c r="B39" s="8" t="s">
        <v>51</v>
      </c>
      <c r="C39" s="3" t="s">
        <v>58</v>
      </c>
      <c r="D39" s="9" t="s">
        <v>105</v>
      </c>
      <c r="E39" s="154" t="s">
        <v>373</v>
      </c>
      <c r="F39" s="12" t="s">
        <v>220</v>
      </c>
      <c r="G39" s="134" t="s">
        <v>222</v>
      </c>
      <c r="H39" s="7">
        <f>'PLAN DE ACCIÓN 2026'!H46</f>
        <v>0.25</v>
      </c>
      <c r="I39" s="19" t="s">
        <v>498</v>
      </c>
      <c r="J39" s="162">
        <v>0.25</v>
      </c>
      <c r="K39" s="188">
        <v>0.25</v>
      </c>
      <c r="L39" s="157" t="s">
        <v>499</v>
      </c>
      <c r="M39" s="172" t="s">
        <v>485</v>
      </c>
      <c r="N39" s="19" t="s">
        <v>500</v>
      </c>
      <c r="O39" s="163">
        <v>1</v>
      </c>
    </row>
    <row r="40" spans="1:15" ht="228" hidden="1" x14ac:dyDescent="0.2">
      <c r="A40" s="4">
        <v>38</v>
      </c>
      <c r="B40" s="8" t="s">
        <v>51</v>
      </c>
      <c r="C40" s="3" t="s">
        <v>58</v>
      </c>
      <c r="D40" s="9" t="s">
        <v>105</v>
      </c>
      <c r="E40" s="154" t="s">
        <v>374</v>
      </c>
      <c r="F40" s="12" t="s">
        <v>223</v>
      </c>
      <c r="G40" s="134" t="s">
        <v>225</v>
      </c>
      <c r="H40" s="7">
        <f>'PLAN DE ACCIÓN 2026'!H47</f>
        <v>0.25</v>
      </c>
      <c r="I40" s="19" t="s">
        <v>481</v>
      </c>
      <c r="J40" s="162">
        <v>0.25</v>
      </c>
      <c r="K40" s="188">
        <v>0.25</v>
      </c>
      <c r="L40" s="157" t="s">
        <v>501</v>
      </c>
      <c r="M40" s="194" t="s">
        <v>482</v>
      </c>
      <c r="N40" s="165" t="s">
        <v>502</v>
      </c>
      <c r="O40" s="163">
        <v>1</v>
      </c>
    </row>
    <row r="41" spans="1:15" ht="396" hidden="1" x14ac:dyDescent="0.2">
      <c r="A41" s="4">
        <v>39</v>
      </c>
      <c r="B41" s="8" t="s">
        <v>42</v>
      </c>
      <c r="C41" s="3" t="s">
        <v>44</v>
      </c>
      <c r="D41" s="9" t="s">
        <v>105</v>
      </c>
      <c r="E41" s="154" t="s">
        <v>375</v>
      </c>
      <c r="F41" s="3" t="s">
        <v>226</v>
      </c>
      <c r="G41" s="134" t="s">
        <v>604</v>
      </c>
      <c r="H41" s="7">
        <f>'PLAN DE ACCIÓN 2026'!H48</f>
        <v>0.39</v>
      </c>
      <c r="I41" s="19" t="s">
        <v>483</v>
      </c>
      <c r="J41" s="164">
        <v>0.22</v>
      </c>
      <c r="K41" s="189">
        <v>0.22</v>
      </c>
      <c r="L41" s="158" t="s">
        <v>503</v>
      </c>
      <c r="M41" s="195" t="s">
        <v>486</v>
      </c>
      <c r="N41" s="170" t="s">
        <v>608</v>
      </c>
      <c r="O41" s="171">
        <v>0.56410000000000005</v>
      </c>
    </row>
    <row r="42" spans="1:15" ht="270.75" hidden="1" customHeight="1" x14ac:dyDescent="0.2">
      <c r="A42" s="4">
        <v>40</v>
      </c>
      <c r="B42" s="8" t="s">
        <v>42</v>
      </c>
      <c r="C42" s="3" t="s">
        <v>106</v>
      </c>
      <c r="D42" s="9" t="s">
        <v>108</v>
      </c>
      <c r="E42" s="154" t="s">
        <v>376</v>
      </c>
      <c r="F42" s="12" t="s">
        <v>228</v>
      </c>
      <c r="G42" s="8" t="s">
        <v>230</v>
      </c>
      <c r="H42" s="7">
        <f>'PLAN DE ACCIÓN 2026'!H49</f>
        <v>0.1</v>
      </c>
      <c r="I42" s="19" t="s">
        <v>377</v>
      </c>
      <c r="J42" s="18">
        <v>0.1</v>
      </c>
      <c r="K42" s="18">
        <v>0.1</v>
      </c>
      <c r="L42" s="198" t="s">
        <v>378</v>
      </c>
      <c r="M42" s="166" t="s">
        <v>379</v>
      </c>
      <c r="N42" s="19" t="s">
        <v>534</v>
      </c>
      <c r="O42" s="18">
        <v>1</v>
      </c>
    </row>
    <row r="43" spans="1:15" ht="128.25" hidden="1" x14ac:dyDescent="0.2">
      <c r="A43" s="4">
        <v>41</v>
      </c>
      <c r="B43" s="8" t="s">
        <v>42</v>
      </c>
      <c r="C43" s="3" t="s">
        <v>44</v>
      </c>
      <c r="D43" s="9" t="s">
        <v>108</v>
      </c>
      <c r="E43" s="154" t="s">
        <v>380</v>
      </c>
      <c r="F43" s="12" t="s">
        <v>231</v>
      </c>
      <c r="G43" s="8" t="s">
        <v>233</v>
      </c>
      <c r="H43" s="7">
        <f>'PLAN DE ACCIÓN 2026'!H50</f>
        <v>0.25</v>
      </c>
      <c r="I43" s="19" t="s">
        <v>542</v>
      </c>
      <c r="J43" s="18">
        <v>0.25</v>
      </c>
      <c r="K43" s="190">
        <v>0.25</v>
      </c>
      <c r="L43" s="158" t="s">
        <v>543</v>
      </c>
      <c r="M43" s="172" t="s">
        <v>534</v>
      </c>
      <c r="N43" s="19" t="s">
        <v>534</v>
      </c>
      <c r="O43" s="18">
        <v>1</v>
      </c>
    </row>
    <row r="44" spans="1:15" ht="142.5" hidden="1" x14ac:dyDescent="0.2">
      <c r="A44" s="4">
        <v>42</v>
      </c>
      <c r="B44" s="8" t="s">
        <v>42</v>
      </c>
      <c r="C44" s="3" t="s">
        <v>44</v>
      </c>
      <c r="D44" s="9" t="s">
        <v>108</v>
      </c>
      <c r="E44" s="154" t="s">
        <v>381</v>
      </c>
      <c r="F44" s="3" t="s">
        <v>234</v>
      </c>
      <c r="G44" s="134" t="s">
        <v>236</v>
      </c>
      <c r="H44" s="7">
        <f>'PLAN DE ACCIÓN 2026'!H51</f>
        <v>0.25</v>
      </c>
      <c r="I44" s="19" t="s">
        <v>382</v>
      </c>
      <c r="J44" s="18">
        <v>0.25</v>
      </c>
      <c r="K44" s="190">
        <v>0.25</v>
      </c>
      <c r="L44" s="158" t="s">
        <v>383</v>
      </c>
      <c r="M44" s="193" t="s">
        <v>384</v>
      </c>
      <c r="N44" s="126" t="s">
        <v>534</v>
      </c>
      <c r="O44" s="159">
        <v>1</v>
      </c>
    </row>
    <row r="45" spans="1:15" ht="228.75" hidden="1" customHeight="1" x14ac:dyDescent="0.2">
      <c r="A45" s="4">
        <v>43</v>
      </c>
      <c r="B45" s="8" t="s">
        <v>42</v>
      </c>
      <c r="C45" s="3" t="s">
        <v>106</v>
      </c>
      <c r="D45" s="9" t="s">
        <v>108</v>
      </c>
      <c r="E45" s="154">
        <v>262243</v>
      </c>
      <c r="F45" s="3" t="s">
        <v>237</v>
      </c>
      <c r="G45" s="8" t="s">
        <v>239</v>
      </c>
      <c r="H45" s="7">
        <f>'PLAN DE ACCIÓN 2026'!H52</f>
        <v>0.1</v>
      </c>
      <c r="I45" s="19" t="s">
        <v>385</v>
      </c>
      <c r="J45" s="18">
        <v>0.37</v>
      </c>
      <c r="K45" s="18">
        <v>0.37</v>
      </c>
      <c r="L45" s="157" t="s">
        <v>386</v>
      </c>
      <c r="M45" s="126" t="s">
        <v>387</v>
      </c>
      <c r="N45" s="126" t="s">
        <v>387</v>
      </c>
      <c r="O45" s="7">
        <v>3.7</v>
      </c>
    </row>
    <row r="46" spans="1:15" ht="256.5" hidden="1" x14ac:dyDescent="0.2">
      <c r="A46" s="4">
        <v>44</v>
      </c>
      <c r="B46" s="8" t="s">
        <v>42</v>
      </c>
      <c r="C46" s="3" t="s">
        <v>106</v>
      </c>
      <c r="D46" s="9" t="s">
        <v>108</v>
      </c>
      <c r="E46" s="154" t="s">
        <v>388</v>
      </c>
      <c r="F46" s="3" t="s">
        <v>240</v>
      </c>
      <c r="G46" s="8" t="s">
        <v>242</v>
      </c>
      <c r="H46" s="7">
        <f>'PLAN DE ACCIÓN 2026'!H53</f>
        <v>0.15</v>
      </c>
      <c r="I46" s="19" t="s">
        <v>389</v>
      </c>
      <c r="J46" s="18">
        <v>0.15</v>
      </c>
      <c r="K46" s="18">
        <v>0.15</v>
      </c>
      <c r="L46" s="158" t="s">
        <v>390</v>
      </c>
      <c r="M46" s="126" t="s">
        <v>391</v>
      </c>
      <c r="N46" s="19" t="s">
        <v>533</v>
      </c>
      <c r="O46" s="159">
        <v>1</v>
      </c>
    </row>
    <row r="47" spans="1:15" ht="243" x14ac:dyDescent="0.2">
      <c r="A47" s="4">
        <v>45</v>
      </c>
      <c r="B47" s="8" t="s">
        <v>42</v>
      </c>
      <c r="C47" s="3" t="s">
        <v>106</v>
      </c>
      <c r="D47" s="9" t="s">
        <v>108</v>
      </c>
      <c r="E47" s="154" t="s">
        <v>392</v>
      </c>
      <c r="F47" s="3" t="s">
        <v>243</v>
      </c>
      <c r="G47" s="8" t="s">
        <v>245</v>
      </c>
      <c r="H47" s="7">
        <f>'PLAN DE ACCIÓN 2026'!H54</f>
        <v>0.1</v>
      </c>
      <c r="I47" s="19" t="s">
        <v>393</v>
      </c>
      <c r="J47" s="143">
        <v>4.4999999999999998E-2</v>
      </c>
      <c r="K47" s="143">
        <v>4.4999999999999998E-2</v>
      </c>
      <c r="L47" s="158" t="s">
        <v>394</v>
      </c>
      <c r="M47" s="126" t="s">
        <v>395</v>
      </c>
      <c r="N47" s="8" t="s">
        <v>576</v>
      </c>
      <c r="O47" s="7">
        <v>0.45</v>
      </c>
    </row>
    <row r="48" spans="1:15" ht="199.5" x14ac:dyDescent="0.2">
      <c r="A48" s="4">
        <v>46</v>
      </c>
      <c r="B48" s="8" t="s">
        <v>42</v>
      </c>
      <c r="C48" s="3" t="s">
        <v>44</v>
      </c>
      <c r="D48" s="139" t="s">
        <v>108</v>
      </c>
      <c r="E48" s="154" t="s">
        <v>396</v>
      </c>
      <c r="F48" s="3" t="s">
        <v>246</v>
      </c>
      <c r="G48" s="134" t="s">
        <v>248</v>
      </c>
      <c r="H48" s="7">
        <f>'PLAN DE ACCIÓN 2026'!H55</f>
        <v>0.15</v>
      </c>
      <c r="I48" s="19" t="s">
        <v>397</v>
      </c>
      <c r="J48" s="18">
        <v>0.15</v>
      </c>
      <c r="K48" s="18">
        <v>0.15</v>
      </c>
      <c r="L48" s="158" t="s">
        <v>398</v>
      </c>
      <c r="M48" s="19" t="s">
        <v>399</v>
      </c>
      <c r="N48" s="8" t="s">
        <v>576</v>
      </c>
      <c r="O48" s="159">
        <v>1</v>
      </c>
    </row>
    <row r="49" spans="1:15" ht="199.5" hidden="1" x14ac:dyDescent="0.2">
      <c r="A49" s="4">
        <v>47</v>
      </c>
      <c r="B49" s="8" t="s">
        <v>42</v>
      </c>
      <c r="C49" s="134" t="s">
        <v>106</v>
      </c>
      <c r="D49" s="139" t="s">
        <v>108</v>
      </c>
      <c r="E49" s="154" t="s">
        <v>400</v>
      </c>
      <c r="F49" s="134" t="s">
        <v>249</v>
      </c>
      <c r="G49" s="134" t="s">
        <v>245</v>
      </c>
      <c r="H49" s="7">
        <f>'PLAN DE ACCIÓN 2026'!H56</f>
        <v>0.1</v>
      </c>
      <c r="I49" s="19" t="s">
        <v>544</v>
      </c>
      <c r="J49" s="18">
        <v>0.06</v>
      </c>
      <c r="K49" s="18">
        <v>0.06</v>
      </c>
      <c r="L49" s="198" t="s">
        <v>545</v>
      </c>
      <c r="M49" s="173" t="s">
        <v>401</v>
      </c>
      <c r="N49" s="19" t="s">
        <v>546</v>
      </c>
      <c r="O49" s="7">
        <v>0.6</v>
      </c>
    </row>
    <row r="50" spans="1:15" ht="342" hidden="1" x14ac:dyDescent="0.2">
      <c r="A50" s="4">
        <v>48</v>
      </c>
      <c r="B50" s="8" t="s">
        <v>42</v>
      </c>
      <c r="C50" s="3" t="s">
        <v>106</v>
      </c>
      <c r="D50" s="9" t="s">
        <v>108</v>
      </c>
      <c r="E50" s="154" t="s">
        <v>402</v>
      </c>
      <c r="F50" s="3" t="s">
        <v>251</v>
      </c>
      <c r="G50" s="134" t="s">
        <v>253</v>
      </c>
      <c r="H50" s="7">
        <f>'PLAN DE ACCIÓN 2026'!H57</f>
        <v>0.25</v>
      </c>
      <c r="I50" s="19" t="s">
        <v>403</v>
      </c>
      <c r="J50" s="18">
        <v>0.25</v>
      </c>
      <c r="K50" s="190">
        <v>0.25</v>
      </c>
      <c r="L50" s="158" t="s">
        <v>404</v>
      </c>
      <c r="M50" s="193" t="s">
        <v>405</v>
      </c>
      <c r="N50" s="19" t="s">
        <v>534</v>
      </c>
      <c r="O50" s="159">
        <v>1</v>
      </c>
    </row>
    <row r="51" spans="1:15" ht="185.25" hidden="1" x14ac:dyDescent="0.2">
      <c r="A51" s="4">
        <v>49</v>
      </c>
      <c r="B51" s="8" t="s">
        <v>42</v>
      </c>
      <c r="C51" s="3" t="s">
        <v>44</v>
      </c>
      <c r="D51" s="9" t="s">
        <v>108</v>
      </c>
      <c r="E51" s="154" t="s">
        <v>406</v>
      </c>
      <c r="F51" s="3" t="s">
        <v>254</v>
      </c>
      <c r="G51" s="8" t="s">
        <v>256</v>
      </c>
      <c r="H51" s="7">
        <f>'PLAN DE ACCIÓN 2026'!H58</f>
        <v>0.05</v>
      </c>
      <c r="I51" s="19" t="s">
        <v>535</v>
      </c>
      <c r="J51" s="18">
        <v>0.05</v>
      </c>
      <c r="K51" s="18">
        <v>0.05</v>
      </c>
      <c r="L51" s="161" t="s">
        <v>407</v>
      </c>
      <c r="M51" s="126" t="s">
        <v>408</v>
      </c>
      <c r="N51" s="19" t="s">
        <v>534</v>
      </c>
      <c r="O51" s="159">
        <v>1</v>
      </c>
    </row>
    <row r="52" spans="1:15" ht="171" x14ac:dyDescent="0.2">
      <c r="A52" s="4">
        <v>50</v>
      </c>
      <c r="B52" s="8" t="s">
        <v>42</v>
      </c>
      <c r="C52" s="3" t="s">
        <v>44</v>
      </c>
      <c r="D52" s="133" t="s">
        <v>108</v>
      </c>
      <c r="E52" s="154" t="s">
        <v>409</v>
      </c>
      <c r="F52" s="3" t="s">
        <v>257</v>
      </c>
      <c r="G52" s="134" t="s">
        <v>259</v>
      </c>
      <c r="H52" s="7">
        <f>'PLAN DE ACCIÓN 2026'!H59</f>
        <v>0.1</v>
      </c>
      <c r="I52" s="19" t="s">
        <v>410</v>
      </c>
      <c r="J52" s="18">
        <v>0.1</v>
      </c>
      <c r="K52" s="18">
        <v>0.1</v>
      </c>
      <c r="L52" s="199" t="s">
        <v>411</v>
      </c>
      <c r="M52" s="19" t="s">
        <v>412</v>
      </c>
      <c r="N52" s="8" t="s">
        <v>576</v>
      </c>
      <c r="O52" s="7">
        <v>1</v>
      </c>
    </row>
    <row r="53" spans="1:15" ht="409.5" hidden="1" x14ac:dyDescent="0.2">
      <c r="A53" s="4">
        <v>51</v>
      </c>
      <c r="B53" s="8" t="s">
        <v>42</v>
      </c>
      <c r="C53" s="3" t="s">
        <v>106</v>
      </c>
      <c r="D53" s="9" t="s">
        <v>108</v>
      </c>
      <c r="E53" s="154">
        <v>262251</v>
      </c>
      <c r="F53" s="3" t="s">
        <v>260</v>
      </c>
      <c r="G53" s="8" t="s">
        <v>262</v>
      </c>
      <c r="H53" s="7">
        <f>'PLAN DE ACCIÓN 2026'!H60</f>
        <v>0.25</v>
      </c>
      <c r="I53" s="19" t="s">
        <v>413</v>
      </c>
      <c r="J53" s="18">
        <v>0.28999999999999998</v>
      </c>
      <c r="K53" s="190">
        <v>0.28999999999999998</v>
      </c>
      <c r="L53" s="158" t="s">
        <v>414</v>
      </c>
      <c r="M53" s="172" t="s">
        <v>415</v>
      </c>
      <c r="N53" s="19" t="s">
        <v>547</v>
      </c>
      <c r="O53" s="7">
        <v>1.1599999999999999</v>
      </c>
    </row>
    <row r="54" spans="1:15" ht="409.5" x14ac:dyDescent="0.2">
      <c r="A54" s="4">
        <v>52</v>
      </c>
      <c r="B54" s="8" t="s">
        <v>42</v>
      </c>
      <c r="C54" s="3" t="s">
        <v>44</v>
      </c>
      <c r="D54" s="9" t="s">
        <v>115</v>
      </c>
      <c r="E54" s="154" t="s">
        <v>416</v>
      </c>
      <c r="F54" s="3" t="s">
        <v>263</v>
      </c>
      <c r="G54" s="8" t="s">
        <v>265</v>
      </c>
      <c r="H54" s="7">
        <f>'PLAN DE ACCIÓN 2026'!H61</f>
        <v>0.25</v>
      </c>
      <c r="I54" s="126" t="s">
        <v>530</v>
      </c>
      <c r="J54" s="7">
        <v>0.25</v>
      </c>
      <c r="K54" s="186">
        <v>0.25</v>
      </c>
      <c r="L54" s="158" t="s">
        <v>531</v>
      </c>
      <c r="M54" s="172" t="s">
        <v>532</v>
      </c>
      <c r="N54" s="19" t="s">
        <v>576</v>
      </c>
      <c r="O54" s="7">
        <v>1</v>
      </c>
    </row>
    <row r="55" spans="1:15" ht="199.5" x14ac:dyDescent="0.2">
      <c r="A55" s="4">
        <v>53</v>
      </c>
      <c r="B55" s="8" t="s">
        <v>42</v>
      </c>
      <c r="C55" s="3" t="s">
        <v>44</v>
      </c>
      <c r="D55" s="9" t="s">
        <v>117</v>
      </c>
      <c r="E55" s="154" t="s">
        <v>417</v>
      </c>
      <c r="F55" s="8" t="s">
        <v>266</v>
      </c>
      <c r="G55" s="8" t="s">
        <v>268</v>
      </c>
      <c r="H55" s="7">
        <f>'PLAN DE ACCIÓN 2026'!H62</f>
        <v>0.25</v>
      </c>
      <c r="I55" s="19" t="s">
        <v>525</v>
      </c>
      <c r="J55" s="7">
        <v>0.25</v>
      </c>
      <c r="K55" s="186">
        <v>0.25</v>
      </c>
      <c r="L55" s="158" t="s">
        <v>526</v>
      </c>
      <c r="M55" s="172" t="s">
        <v>527</v>
      </c>
      <c r="N55" s="8" t="s">
        <v>576</v>
      </c>
      <c r="O55" s="7">
        <v>1</v>
      </c>
    </row>
    <row r="56" spans="1:15" ht="142.5" x14ac:dyDescent="0.2">
      <c r="A56" s="4">
        <v>54</v>
      </c>
      <c r="B56" s="8" t="s">
        <v>42</v>
      </c>
      <c r="C56" s="3" t="s">
        <v>106</v>
      </c>
      <c r="D56" s="133" t="s">
        <v>117</v>
      </c>
      <c r="E56" s="154" t="s">
        <v>418</v>
      </c>
      <c r="F56" s="3" t="s">
        <v>269</v>
      </c>
      <c r="G56" s="134" t="s">
        <v>271</v>
      </c>
      <c r="H56" s="7">
        <f>'PLAN DE ACCIÓN 2026'!H63</f>
        <v>7.0000000000000007E-2</v>
      </c>
      <c r="I56" s="19" t="s">
        <v>528</v>
      </c>
      <c r="J56" s="7">
        <v>7.0000000000000007E-2</v>
      </c>
      <c r="K56" s="7">
        <v>7.0000000000000007E-2</v>
      </c>
      <c r="L56" s="157" t="s">
        <v>529</v>
      </c>
      <c r="M56" s="19" t="s">
        <v>527</v>
      </c>
      <c r="N56" s="8" t="s">
        <v>576</v>
      </c>
      <c r="O56" s="7">
        <v>1</v>
      </c>
    </row>
    <row r="57" spans="1:15" ht="213.75" x14ac:dyDescent="0.2">
      <c r="A57" s="4">
        <v>55</v>
      </c>
      <c r="B57" s="8" t="s">
        <v>68</v>
      </c>
      <c r="C57" s="3" t="s">
        <v>70</v>
      </c>
      <c r="D57" s="9" t="s">
        <v>120</v>
      </c>
      <c r="E57" s="154" t="s">
        <v>419</v>
      </c>
      <c r="F57" s="12" t="s">
        <v>272</v>
      </c>
      <c r="G57" s="8" t="s">
        <v>274</v>
      </c>
      <c r="H57" s="7">
        <f>'PLAN DE ACCIÓN 2026'!H64</f>
        <v>0.1</v>
      </c>
      <c r="I57" s="19" t="s">
        <v>602</v>
      </c>
      <c r="J57" s="7">
        <v>0.1</v>
      </c>
      <c r="K57" s="7">
        <v>0.1</v>
      </c>
      <c r="L57" s="156" t="s">
        <v>603</v>
      </c>
      <c r="M57" s="19" t="s">
        <v>527</v>
      </c>
      <c r="N57" s="8" t="s">
        <v>576</v>
      </c>
      <c r="O57" s="7">
        <v>1</v>
      </c>
    </row>
    <row r="58" spans="1:15" ht="213.75" x14ac:dyDescent="0.2">
      <c r="A58" s="4">
        <v>56</v>
      </c>
      <c r="B58" s="8" t="s">
        <v>68</v>
      </c>
      <c r="C58" s="3" t="s">
        <v>110</v>
      </c>
      <c r="D58" s="9" t="s">
        <v>120</v>
      </c>
      <c r="E58" s="154" t="s">
        <v>420</v>
      </c>
      <c r="F58" s="3" t="s">
        <v>275</v>
      </c>
      <c r="G58" s="8" t="s">
        <v>277</v>
      </c>
      <c r="H58" s="7">
        <f>'PLAN DE ACCIÓN 2026'!H65</f>
        <v>0.2</v>
      </c>
      <c r="I58" s="19" t="s">
        <v>515</v>
      </c>
      <c r="J58" s="7">
        <v>0.2</v>
      </c>
      <c r="K58" s="186">
        <v>0.2</v>
      </c>
      <c r="L58" s="157" t="s">
        <v>516</v>
      </c>
      <c r="M58" s="172" t="s">
        <v>517</v>
      </c>
      <c r="N58" s="8" t="s">
        <v>576</v>
      </c>
      <c r="O58" s="7">
        <v>1</v>
      </c>
    </row>
    <row r="59" spans="1:15" ht="128.25" hidden="1" x14ac:dyDescent="0.2">
      <c r="A59" s="4">
        <v>57</v>
      </c>
      <c r="B59" s="8" t="s">
        <v>42</v>
      </c>
      <c r="C59" s="3" t="s">
        <v>44</v>
      </c>
      <c r="D59" s="9" t="s">
        <v>120</v>
      </c>
      <c r="E59" s="154" t="s">
        <v>421</v>
      </c>
      <c r="F59" s="3" t="s">
        <v>278</v>
      </c>
      <c r="G59" s="8" t="s">
        <v>280</v>
      </c>
      <c r="H59" s="7">
        <f>'PLAN DE ACCIÓN 2026'!H66</f>
        <v>0</v>
      </c>
      <c r="I59" s="19" t="s">
        <v>518</v>
      </c>
      <c r="J59" s="19" t="s">
        <v>518</v>
      </c>
      <c r="K59" s="19" t="s">
        <v>518</v>
      </c>
      <c r="L59" s="165" t="s">
        <v>518</v>
      </c>
      <c r="M59" s="19" t="s">
        <v>518</v>
      </c>
      <c r="N59" s="19" t="s">
        <v>518</v>
      </c>
      <c r="O59" s="7">
        <v>0</v>
      </c>
    </row>
    <row r="60" spans="1:15" ht="285" x14ac:dyDescent="0.2">
      <c r="A60" s="4">
        <v>58</v>
      </c>
      <c r="B60" s="8" t="s">
        <v>68</v>
      </c>
      <c r="C60" s="3" t="s">
        <v>70</v>
      </c>
      <c r="D60" s="9" t="s">
        <v>124</v>
      </c>
      <c r="E60" s="154" t="s">
        <v>422</v>
      </c>
      <c r="F60" s="3" t="s">
        <v>281</v>
      </c>
      <c r="G60" s="3" t="s">
        <v>283</v>
      </c>
      <c r="H60" s="7">
        <f>'PLAN DE ACCIÓN 2026'!H67</f>
        <v>0.25</v>
      </c>
      <c r="I60" s="19" t="s">
        <v>519</v>
      </c>
      <c r="J60" s="62">
        <v>0.25</v>
      </c>
      <c r="K60" s="191">
        <v>0.25</v>
      </c>
      <c r="L60" s="158" t="s">
        <v>520</v>
      </c>
      <c r="M60" s="172" t="s">
        <v>521</v>
      </c>
      <c r="N60" s="8" t="s">
        <v>576</v>
      </c>
      <c r="O60" s="62">
        <v>1</v>
      </c>
    </row>
    <row r="61" spans="1:15" ht="270.75" x14ac:dyDescent="0.2">
      <c r="A61" s="4">
        <v>59</v>
      </c>
      <c r="B61" s="8" t="s">
        <v>68</v>
      </c>
      <c r="C61" s="3" t="s">
        <v>70</v>
      </c>
      <c r="D61" s="9" t="s">
        <v>124</v>
      </c>
      <c r="E61" s="154" t="s">
        <v>423</v>
      </c>
      <c r="F61" s="3" t="s">
        <v>284</v>
      </c>
      <c r="G61" s="3" t="s">
        <v>286</v>
      </c>
      <c r="H61" s="7">
        <f>'PLAN DE ACCIÓN 2026'!H68</f>
        <v>0.25</v>
      </c>
      <c r="I61" s="19" t="s">
        <v>522</v>
      </c>
      <c r="J61" s="62">
        <v>0.25</v>
      </c>
      <c r="K61" s="191">
        <v>0.25</v>
      </c>
      <c r="L61" s="157" t="s">
        <v>523</v>
      </c>
      <c r="M61" s="172" t="s">
        <v>524</v>
      </c>
      <c r="N61" s="8" t="s">
        <v>576</v>
      </c>
      <c r="O61" s="7">
        <v>1</v>
      </c>
    </row>
    <row r="62" spans="1:15" ht="327.75" x14ac:dyDescent="0.2">
      <c r="A62" s="4">
        <v>60</v>
      </c>
      <c r="B62" s="8" t="s">
        <v>68</v>
      </c>
      <c r="C62" s="3" t="s">
        <v>70</v>
      </c>
      <c r="D62" s="9" t="s">
        <v>124</v>
      </c>
      <c r="E62" s="154" t="s">
        <v>424</v>
      </c>
      <c r="F62" s="3" t="s">
        <v>287</v>
      </c>
      <c r="G62" s="148" t="s">
        <v>289</v>
      </c>
      <c r="H62" s="7">
        <f>'PLAN DE ACCIÓN 2026'!H69</f>
        <v>0.25</v>
      </c>
      <c r="I62" s="19" t="s">
        <v>600</v>
      </c>
      <c r="J62" s="62">
        <v>0.25</v>
      </c>
      <c r="K62" s="62">
        <v>0.25</v>
      </c>
      <c r="L62" s="158" t="s">
        <v>601</v>
      </c>
      <c r="M62" s="172" t="s">
        <v>524</v>
      </c>
      <c r="N62" s="8" t="s">
        <v>576</v>
      </c>
      <c r="O62" s="7">
        <v>1</v>
      </c>
    </row>
    <row r="63" spans="1:15" ht="213.75" x14ac:dyDescent="0.2">
      <c r="A63" s="4">
        <v>61</v>
      </c>
      <c r="B63" s="8" t="s">
        <v>68</v>
      </c>
      <c r="C63" s="3" t="s">
        <v>110</v>
      </c>
      <c r="D63" s="9" t="s">
        <v>125</v>
      </c>
      <c r="E63" s="154" t="s">
        <v>425</v>
      </c>
      <c r="F63" s="3" t="s">
        <v>290</v>
      </c>
      <c r="G63" s="8" t="s">
        <v>292</v>
      </c>
      <c r="H63" s="7">
        <f>'PLAN DE ACCIÓN 2026'!H70</f>
        <v>0.2</v>
      </c>
      <c r="I63" s="19" t="s">
        <v>505</v>
      </c>
      <c r="J63" s="18">
        <v>0.2</v>
      </c>
      <c r="K63" s="190">
        <v>0.2</v>
      </c>
      <c r="L63" s="158" t="s">
        <v>504</v>
      </c>
      <c r="M63" s="172" t="s">
        <v>506</v>
      </c>
      <c r="N63" s="8" t="s">
        <v>576</v>
      </c>
      <c r="O63" s="7">
        <v>1</v>
      </c>
    </row>
    <row r="64" spans="1:15" ht="409.5" x14ac:dyDescent="0.2">
      <c r="A64" s="4">
        <v>62</v>
      </c>
      <c r="B64" s="8" t="s">
        <v>42</v>
      </c>
      <c r="C64" s="3" t="s">
        <v>44</v>
      </c>
      <c r="D64" s="9" t="s">
        <v>126</v>
      </c>
      <c r="E64" s="154">
        <v>262162</v>
      </c>
      <c r="F64" s="8" t="s">
        <v>294</v>
      </c>
      <c r="G64" s="8" t="s">
        <v>296</v>
      </c>
      <c r="H64" s="7">
        <f>'PLAN DE ACCIÓN 2026'!H71</f>
        <v>0.25</v>
      </c>
      <c r="I64" s="19" t="s">
        <v>577</v>
      </c>
      <c r="J64" s="7">
        <v>0</v>
      </c>
      <c r="K64" s="186">
        <v>0</v>
      </c>
      <c r="L64" s="158" t="s">
        <v>578</v>
      </c>
      <c r="M64" s="172" t="s">
        <v>579</v>
      </c>
      <c r="N64" s="8" t="s">
        <v>576</v>
      </c>
      <c r="O64" s="7">
        <v>0</v>
      </c>
    </row>
    <row r="65" spans="1:15" ht="128.25" hidden="1" x14ac:dyDescent="0.2">
      <c r="A65" s="4">
        <v>63</v>
      </c>
      <c r="B65" s="8" t="s">
        <v>42</v>
      </c>
      <c r="C65" s="3" t="s">
        <v>44</v>
      </c>
      <c r="D65" s="9" t="s">
        <v>126</v>
      </c>
      <c r="E65" s="154" t="s">
        <v>426</v>
      </c>
      <c r="F65" s="19" t="s">
        <v>297</v>
      </c>
      <c r="G65" s="8" t="s">
        <v>299</v>
      </c>
      <c r="H65" s="7">
        <f>'PLAN DE ACCIÓN 2026'!H72</f>
        <v>0</v>
      </c>
      <c r="I65" s="19" t="s">
        <v>518</v>
      </c>
      <c r="J65" s="19" t="s">
        <v>518</v>
      </c>
      <c r="K65" s="19" t="s">
        <v>518</v>
      </c>
      <c r="L65" s="19" t="s">
        <v>518</v>
      </c>
      <c r="M65" s="19" t="s">
        <v>518</v>
      </c>
      <c r="N65" s="19" t="s">
        <v>518</v>
      </c>
      <c r="O65" s="7">
        <v>0</v>
      </c>
    </row>
    <row r="66" spans="1:15" ht="242.25" x14ac:dyDescent="0.2">
      <c r="A66" s="4">
        <v>64</v>
      </c>
      <c r="B66" s="8" t="s">
        <v>42</v>
      </c>
      <c r="C66" s="3" t="s">
        <v>44</v>
      </c>
      <c r="D66" s="9" t="s">
        <v>126</v>
      </c>
      <c r="E66" s="154" t="s">
        <v>427</v>
      </c>
      <c r="F66" s="65" t="s">
        <v>300</v>
      </c>
      <c r="G66" s="8" t="s">
        <v>302</v>
      </c>
      <c r="H66" s="7">
        <f>'PLAN DE ACCIÓN 2026'!H73</f>
        <v>0.1</v>
      </c>
      <c r="I66" s="126" t="s">
        <v>580</v>
      </c>
      <c r="J66" s="7">
        <v>0.1</v>
      </c>
      <c r="K66" s="7">
        <v>0.1</v>
      </c>
      <c r="L66" s="198" t="s">
        <v>581</v>
      </c>
      <c r="M66" s="19" t="s">
        <v>582</v>
      </c>
      <c r="N66" s="19" t="s">
        <v>576</v>
      </c>
      <c r="O66" s="7">
        <v>1</v>
      </c>
    </row>
    <row r="67" spans="1:15" ht="157.5" customHeight="1" x14ac:dyDescent="0.2">
      <c r="A67" s="4">
        <v>65</v>
      </c>
      <c r="B67" s="8" t="s">
        <v>42</v>
      </c>
      <c r="C67" s="3" t="s">
        <v>44</v>
      </c>
      <c r="D67" s="9" t="s">
        <v>46</v>
      </c>
      <c r="E67" s="154" t="s">
        <v>428</v>
      </c>
      <c r="F67" s="3" t="s">
        <v>303</v>
      </c>
      <c r="G67" s="8" t="s">
        <v>305</v>
      </c>
      <c r="H67" s="7">
        <f>'PLAN DE ACCIÓN 2026'!H74</f>
        <v>0.25</v>
      </c>
      <c r="I67" s="19" t="s">
        <v>487</v>
      </c>
      <c r="J67" s="163">
        <v>0.25</v>
      </c>
      <c r="K67" s="192">
        <v>0.25</v>
      </c>
      <c r="L67" s="158" t="s">
        <v>489</v>
      </c>
      <c r="M67" s="172" t="s">
        <v>488</v>
      </c>
      <c r="N67" s="8" t="s">
        <v>576</v>
      </c>
      <c r="O67" s="163">
        <v>1</v>
      </c>
    </row>
    <row r="68" spans="1:15" ht="128.25" customHeight="1" x14ac:dyDescent="0.25">
      <c r="A68" s="4">
        <v>66</v>
      </c>
      <c r="B68" s="8" t="s">
        <v>42</v>
      </c>
      <c r="C68" s="3" t="s">
        <v>44</v>
      </c>
      <c r="D68" s="9" t="s">
        <v>46</v>
      </c>
      <c r="E68" s="154" t="s">
        <v>429</v>
      </c>
      <c r="F68" s="3" t="s">
        <v>306</v>
      </c>
      <c r="G68" s="134" t="s">
        <v>308</v>
      </c>
      <c r="H68" s="7">
        <f>'PLAN DE ACCIÓN 2026'!H75</f>
        <v>0.2</v>
      </c>
      <c r="I68" s="19" t="s">
        <v>490</v>
      </c>
      <c r="J68" s="163">
        <v>0.2</v>
      </c>
      <c r="K68" s="192">
        <v>0.2</v>
      </c>
      <c r="L68" s="200" t="s">
        <v>491</v>
      </c>
      <c r="M68" s="196" t="s">
        <v>488</v>
      </c>
      <c r="N68" s="8" t="s">
        <v>576</v>
      </c>
      <c r="O68" s="163">
        <v>1</v>
      </c>
    </row>
    <row r="69" spans="1:15" ht="240" x14ac:dyDescent="0.2">
      <c r="A69" s="4">
        <v>67</v>
      </c>
      <c r="B69" s="8" t="s">
        <v>42</v>
      </c>
      <c r="C69" s="3" t="s">
        <v>44</v>
      </c>
      <c r="D69" s="9" t="s">
        <v>46</v>
      </c>
      <c r="E69" s="154" t="s">
        <v>430</v>
      </c>
      <c r="F69" s="3" t="s">
        <v>309</v>
      </c>
      <c r="G69" s="8" t="s">
        <v>311</v>
      </c>
      <c r="H69" s="7">
        <f>'PLAN DE ACCIÓN 2026'!H76</f>
        <v>0.1</v>
      </c>
      <c r="I69" s="19" t="s">
        <v>492</v>
      </c>
      <c r="J69" s="163">
        <v>0.1</v>
      </c>
      <c r="K69" s="163">
        <v>0.1</v>
      </c>
      <c r="L69" s="169" t="s">
        <v>493</v>
      </c>
      <c r="M69" s="168" t="s">
        <v>488</v>
      </c>
      <c r="N69" s="8" t="s">
        <v>576</v>
      </c>
      <c r="O69" s="163">
        <v>1</v>
      </c>
    </row>
    <row r="70" spans="1:15" ht="128.25" x14ac:dyDescent="0.2">
      <c r="A70" s="4">
        <v>68</v>
      </c>
      <c r="B70" s="8" t="s">
        <v>42</v>
      </c>
      <c r="C70" s="3" t="s">
        <v>44</v>
      </c>
      <c r="D70" s="9" t="s">
        <v>46</v>
      </c>
      <c r="E70" s="154" t="s">
        <v>431</v>
      </c>
      <c r="F70" s="3" t="s">
        <v>312</v>
      </c>
      <c r="G70" s="8" t="s">
        <v>314</v>
      </c>
      <c r="H70" s="7">
        <f>'PLAN DE ACCIÓN 2026'!H77</f>
        <v>0.4</v>
      </c>
      <c r="I70" s="19" t="s">
        <v>507</v>
      </c>
      <c r="J70" s="7">
        <v>0.4</v>
      </c>
      <c r="K70" s="7">
        <v>0.4</v>
      </c>
      <c r="L70" s="158" t="s">
        <v>508</v>
      </c>
      <c r="M70" s="168" t="s">
        <v>488</v>
      </c>
      <c r="N70" s="8" t="s">
        <v>576</v>
      </c>
      <c r="O70" s="163">
        <v>1</v>
      </c>
    </row>
    <row r="71" spans="1:15" ht="128.25" x14ac:dyDescent="0.2">
      <c r="A71" s="4">
        <v>69</v>
      </c>
      <c r="B71" s="8" t="s">
        <v>42</v>
      </c>
      <c r="C71" s="3" t="s">
        <v>44</v>
      </c>
      <c r="D71" s="9" t="s">
        <v>46</v>
      </c>
      <c r="E71" s="154" t="s">
        <v>432</v>
      </c>
      <c r="F71" s="8" t="s">
        <v>315</v>
      </c>
      <c r="G71" s="134" t="s">
        <v>317</v>
      </c>
      <c r="H71" s="7">
        <f>'PLAN DE ACCIÓN 2026'!H78</f>
        <v>0.3</v>
      </c>
      <c r="I71" s="19" t="s">
        <v>509</v>
      </c>
      <c r="J71" s="7">
        <v>0.3</v>
      </c>
      <c r="K71" s="7">
        <v>0.3</v>
      </c>
      <c r="L71" s="156" t="s">
        <v>510</v>
      </c>
      <c r="M71" s="168" t="s">
        <v>488</v>
      </c>
      <c r="N71" s="8" t="s">
        <v>576</v>
      </c>
      <c r="O71" s="163">
        <v>1</v>
      </c>
    </row>
    <row r="72" spans="1:15" ht="128.25" x14ac:dyDescent="0.2">
      <c r="A72" s="4">
        <v>70</v>
      </c>
      <c r="B72" s="8" t="s">
        <v>42</v>
      </c>
      <c r="C72" s="3" t="s">
        <v>44</v>
      </c>
      <c r="D72" s="9" t="s">
        <v>46</v>
      </c>
      <c r="E72" s="154" t="s">
        <v>433</v>
      </c>
      <c r="F72" s="3" t="s">
        <v>318</v>
      </c>
      <c r="G72" s="8" t="s">
        <v>320</v>
      </c>
      <c r="H72" s="7">
        <f>'PLAN DE ACCIÓN 2026'!H79</f>
        <v>0.25</v>
      </c>
      <c r="I72" s="19" t="s">
        <v>511</v>
      </c>
      <c r="J72" s="7">
        <v>0.25</v>
      </c>
      <c r="K72" s="186">
        <v>0.25</v>
      </c>
      <c r="L72" s="157" t="s">
        <v>512</v>
      </c>
      <c r="M72" s="196" t="s">
        <v>488</v>
      </c>
      <c r="N72" s="8" t="s">
        <v>576</v>
      </c>
      <c r="O72" s="163">
        <v>1</v>
      </c>
    </row>
    <row r="73" spans="1:15" ht="128.25" x14ac:dyDescent="0.2">
      <c r="A73" s="4">
        <v>71</v>
      </c>
      <c r="B73" s="8" t="s">
        <v>42</v>
      </c>
      <c r="C73" s="3" t="s">
        <v>44</v>
      </c>
      <c r="D73" s="9" t="s">
        <v>46</v>
      </c>
      <c r="E73" s="154" t="s">
        <v>434</v>
      </c>
      <c r="F73" s="3" t="s">
        <v>321</v>
      </c>
      <c r="G73" s="8" t="s">
        <v>323</v>
      </c>
      <c r="H73" s="7">
        <f>'PLAN DE ACCIÓN 2026'!H80</f>
        <v>0.1</v>
      </c>
      <c r="I73" s="19" t="s">
        <v>513</v>
      </c>
      <c r="J73" s="7">
        <v>0.1</v>
      </c>
      <c r="K73" s="7">
        <v>0.1</v>
      </c>
      <c r="L73" s="167" t="s">
        <v>514</v>
      </c>
      <c r="M73" s="168" t="s">
        <v>488</v>
      </c>
      <c r="N73" s="8" t="s">
        <v>576</v>
      </c>
      <c r="O73" s="163">
        <v>1</v>
      </c>
    </row>
    <row r="75" spans="1:15" x14ac:dyDescent="0.25">
      <c r="G75" s="216" t="s">
        <v>605</v>
      </c>
      <c r="H75" s="217">
        <f>SUM(H3:H73)/57</f>
        <v>0.19498421052631573</v>
      </c>
      <c r="I75" s="228" t="s">
        <v>607</v>
      </c>
      <c r="J75" s="218">
        <f>SUM(J4:J73)/57</f>
        <v>0.19079824561403502</v>
      </c>
      <c r="K75" s="219">
        <f>SUM(K4:K73)/57</f>
        <v>0.19079824561403502</v>
      </c>
      <c r="O75" s="220"/>
    </row>
  </sheetData>
  <autoFilter ref="A2:O73" xr:uid="{39CAF251-69DA-4C5B-8C12-29F424577758}">
    <filterColumn colId="13">
      <filters>
        <filter val="No requirió segundas observaciones"/>
      </filters>
    </filterColumn>
  </autoFilter>
  <mergeCells count="1">
    <mergeCell ref="A1:O1"/>
  </mergeCells>
  <dataValidations count="1">
    <dataValidation allowBlank="1" showInputMessage="1" showErrorMessage="1" promptTitle="Indique: " prompt="La meta que dará cumplimiento para este trimestre" sqref="J38:K40" xr:uid="{F8D605D2-1F54-49C9-BD2C-BD35508C421D}"/>
  </dataValidations>
  <hyperlinks>
    <hyperlink ref="L44" r:id="rId1" xr:uid="{7360BC22-EC89-4A58-BCE9-095BBFBA693D}"/>
    <hyperlink ref="L45" r:id="rId2" xr:uid="{804F4A4F-002E-4E48-93F7-3AFEBB9A428A}"/>
    <hyperlink ref="L46" r:id="rId3" xr:uid="{36899C5A-C9F7-4F89-857F-683AFF80DAE1}"/>
    <hyperlink ref="L47" r:id="rId4" xr:uid="{30C72298-4668-4649-A57B-407D95E75D60}"/>
    <hyperlink ref="L48" r:id="rId5" display="https://bomberosbog.sharepoint.com/sites/OficinaAsesoradePlaneacion/PlaneacionEstrategica/PLAN%20DE%20ACCIN/Forms/AllItems.aspx?id=%2Fsites%2FOficinaAsesoradePlaneacion%2FPlaneacionEstrategica%2FPLAN%20DE%20ACCIN%2F2026%2FEVIDENCIAS%20PAI%202026%2F5%5FSub%5FGesti%C3%B3n%20Humana%2FTrimestre%2001%2F262146%20Redise%C3%B1o&amp;viewid=ac531e2c%2Dd61d%2D45f1%2Dbcce%2D7acda2888a79" xr:uid="{642CAEAB-F777-4C2D-8C28-5C5C9BBA9D22}"/>
    <hyperlink ref="L50" r:id="rId6" xr:uid="{DB68D07D-B214-4B1F-9227-C34810EDB0B4}"/>
    <hyperlink ref="L51" r:id="rId7" xr:uid="{23A3375E-7879-4270-B681-E5F77F6DE6CB}"/>
    <hyperlink ref="L52" r:id="rId8" xr:uid="{339CE7C3-2592-4439-94E1-EF9C921F2BBA}"/>
    <hyperlink ref="L53" r:id="rId9" display="https://bomberosbog.sharepoint.com/sites/OficinaAsesoradePlaneacion/PlaneacionEstrategica/PLAN%20DE%20ACCIN/Forms/AllItems.aspx?id=%2Fsites%2FOficinaAsesoradePlaneacion%2FPlaneacionEstrategica%2FPLAN%20DE%20ACCIN%2F2026%2FEVIDENCIAS%20PAI%202026%2F5%5FSub%5FGesti%C3%B3n%20Humana%2FTrimestre%2001%2F262251%20PETH&amp;p=true&amp;ga=1" xr:uid="{86310B9F-4734-40A8-9446-FE626CBC3D90}"/>
    <hyperlink ref="L67" r:id="rId10" xr:uid="{ACB6E954-E2D8-40C9-A277-5DE3E5BCBA37}"/>
    <hyperlink ref="L69" r:id="rId11" display="https://bomberosbog.sharepoint.com/sites/OficinaAsesoradePlaneacion/PlaneacionEstrategica/PLAN%20DE%20ACCIN/Forms/AllItems.aspx?id=%2Fsites%2FOficinaAsesoradePlaneacion%2FPlaneacionEstrategica%2FPLAN%20DE%20ACCIN%2F2026%2FEVIDENCIAS%20PAI%202026%2F2%5FDG%5FTecnolog%C3%ADas%20de%20la%20Informaci%C3%B3n%2FI%20Trimestre%2FEVIDENCIAS%2FActividad%20067%2FInformes%20Gesti%C3%B3n%202026&amp;viewid=ac531e2c%2Dd61d%2D45f1%2Dbcce%2D7acda2888a79&amp;p=true" xr:uid="{DEA6CB07-2447-442A-B3B1-B2AFFE5488AF}"/>
    <hyperlink ref="L63" r:id="rId12" display="https://bomberosbog.sharepoint.com/:f:/s/OficinaAsesoradePlaneacion/PlaneacionEstrategica/IgBhMXqmh-ouT46Nx7ZOOK2jAXU_t_SlVezjvI2SKT8pgkk?e=sPqZsh" xr:uid="{B8D9613C-7B41-462B-BBC8-5A55523299BC}"/>
    <hyperlink ref="L70" r:id="rId13" xr:uid="{4D4B4491-BF3F-4ECA-B435-A00E4FBB3C00}"/>
    <hyperlink ref="L60" r:id="rId14" xr:uid="{C0F6E08F-9393-4C53-A05B-30648B23F66A}"/>
    <hyperlink ref="L55" r:id="rId15" xr:uid="{8F33CB0F-2D67-4D8B-B9CB-57556707BC9E}"/>
    <hyperlink ref="L54" r:id="rId16" display="https://bomberosbog.sharepoint.com/sites/OficinaAsesoradePlaneacion/PlaneacionEstrategica/PLAN%20DE%20ACCIN/Forms/AllItems.aspx?id=%2Fsites%2FOficinaAsesoradePlaneacion%2FPlaneacionEstrategica%2FPLAN%20DE%20ACCIN%2F2026%2FEVIDENCIAS%20PAI%202026%2F9%5FOficina%20de%20Control%20Interno%2FI%20Trimestre&amp;viewid=ac531e2c%2Dd61d%2D45f1%2Dbcce%2D7acda2888a79&amp;p=true" xr:uid="{E1EBA13A-82A5-4357-A8D8-08ADA85D0055}"/>
    <hyperlink ref="L42" r:id="rId17" xr:uid="{BCE1A6F8-C286-49EF-9ECE-56BE4D7591BA}"/>
    <hyperlink ref="L5" r:id="rId18" xr:uid="{536D8BE3-060A-4DD0-A9EC-2C396B0F49F4}"/>
    <hyperlink ref="L41" r:id="rId19" xr:uid="{8CDD3221-8016-4854-AEB5-95F4DEAF68B4}"/>
    <hyperlink ref="L43" r:id="rId20" xr:uid="{074FD997-EC4B-4C7F-B63C-FDA777A01C46}"/>
    <hyperlink ref="L49" r:id="rId21" xr:uid="{3850EFB5-11A0-4F83-949B-DB920961CFE0}"/>
    <hyperlink ref="L31" r:id="rId22" xr:uid="{39421FD9-7B02-435B-8408-9658B86447C6}"/>
    <hyperlink ref="L32" r:id="rId23" xr:uid="{4FE3F540-AEFB-4EF5-A17C-D4855A46FF4F}"/>
    <hyperlink ref="L33" r:id="rId24" xr:uid="{B8B2F0C1-3E4C-4E09-B941-18E4471BEC35}"/>
    <hyperlink ref="L34" r:id="rId25" xr:uid="{76B032EF-67DE-4909-AAE9-BAAB2B34ACB2}"/>
    <hyperlink ref="L35" r:id="rId26" xr:uid="{6C6D32AF-0339-4578-AB22-81936B8D1B1B}"/>
    <hyperlink ref="L36" r:id="rId27" xr:uid="{80052974-7570-4E64-B8F5-3FF9B0D9AE54}"/>
    <hyperlink ref="L37" r:id="rId28" xr:uid="{C440ED7B-502C-4C73-A541-E5879B9A03A8}"/>
    <hyperlink ref="L25" r:id="rId29" xr:uid="{BA66DC8D-A931-48B7-A710-015CF438A6C3}"/>
    <hyperlink ref="L27" r:id="rId30" xr:uid="{E3346D22-338B-43DF-88C2-E60A07247D58}"/>
    <hyperlink ref="L28" r:id="rId31" xr:uid="{4484CAFE-2AD8-4D7B-B980-5D705A455676}"/>
    <hyperlink ref="L29" r:id="rId32" xr:uid="{6D9FDD89-49B2-49A2-9825-D099BE0ACE83}"/>
    <hyperlink ref="L30" r:id="rId33" xr:uid="{DB55D261-E3D9-4CF1-9833-F0DBC0F0D399}"/>
    <hyperlink ref="L64" r:id="rId34" xr:uid="{6A26048A-659C-4EF3-A76F-EA6D5998585D}"/>
    <hyperlink ref="L66" r:id="rId35" xr:uid="{91787421-C058-4E46-BFCF-36AE1CEC5722}"/>
    <hyperlink ref="L8" r:id="rId36" xr:uid="{A7000238-EAEB-49E4-9D01-F0CF095949D1}"/>
    <hyperlink ref="L62" r:id="rId37" xr:uid="{77520070-078C-47D4-B27C-19F70DA3AC4A}"/>
  </hyperlinks>
  <pageMargins left="0.7" right="0.7" top="0.75" bottom="0.75" header="0.3" footer="0.3"/>
  <pageSetup orientation="portrait" horizontalDpi="4294967294" verticalDpi="4294967294" r:id="rId38"/>
  <legacyDrawing r:id="rId39"/>
  <extLst>
    <ext xmlns:x14="http://schemas.microsoft.com/office/spreadsheetml/2009/9/main" uri="{CCE6A557-97BC-4b89-ADB6-D9C93CAAB3DF}">
      <x14:dataValidations xmlns:xm="http://schemas.microsoft.com/office/excel/2006/main" count="2">
        <x14:dataValidation type="list" allowBlank="1" showInputMessage="1" showErrorMessage="1" xr:uid="{BEE92FFB-D25D-4F5D-9FE8-A3EA3ED1EFF8}">
          <x14:formula1>
            <xm:f>'LISTAS DESPLEGABLES'!$Q$3:$Q$9</xm:f>
          </x14:formula1>
          <xm:sqref>C3:C73</xm:sqref>
        </x14:dataValidation>
        <x14:dataValidation type="list" allowBlank="1" showInputMessage="1" showErrorMessage="1" xr:uid="{19FED927-7C69-442F-8C3A-C5E07B92FEB9}">
          <x14:formula1>
            <xm:f>'LISTAS DESPLEGABLES'!$W$3:$W$27</xm:f>
          </x14:formula1>
          <xm:sqref>D3:D73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B2047-735F-44C8-903A-A012F8E92BA5}">
  <dimension ref="A2:AA27"/>
  <sheetViews>
    <sheetView topLeftCell="A7" workbookViewId="0">
      <selection activeCell="A9" sqref="A9"/>
    </sheetView>
  </sheetViews>
  <sheetFormatPr baseColWidth="10" defaultColWidth="11.42578125" defaultRowHeight="15" x14ac:dyDescent="0.25"/>
  <cols>
    <col min="1" max="1" width="37.140625" customWidth="1"/>
    <col min="2" max="2" width="2" customWidth="1"/>
    <col min="3" max="3" width="26.85546875" customWidth="1"/>
    <col min="4" max="4" width="33.7109375" customWidth="1"/>
    <col min="5" max="5" width="29.28515625" customWidth="1"/>
    <col min="6" max="7" width="49.42578125" customWidth="1"/>
    <col min="8" max="8" width="38.42578125" customWidth="1"/>
    <col min="9" max="9" width="25.42578125" customWidth="1"/>
    <col min="10" max="10" width="17" customWidth="1"/>
    <col min="11" max="11" width="73.42578125" customWidth="1"/>
    <col min="12" max="12" width="2.5703125" customWidth="1"/>
    <col min="13" max="13" width="47.42578125" customWidth="1"/>
    <col min="14" max="14" width="2.5703125" customWidth="1"/>
    <col min="15" max="15" width="46.42578125" customWidth="1"/>
    <col min="16" max="16" width="27.7109375" customWidth="1"/>
    <col min="17" max="17" width="35.85546875" customWidth="1"/>
    <col min="18" max="18" width="2.42578125" customWidth="1"/>
    <col min="19" max="19" width="36.5703125" customWidth="1"/>
    <col min="20" max="20" width="2.42578125" customWidth="1"/>
    <col min="21" max="21" width="17" customWidth="1"/>
    <col min="22" max="22" width="2.140625" customWidth="1"/>
    <col min="23" max="23" width="28.5703125" customWidth="1"/>
    <col min="24" max="24" width="2.42578125" customWidth="1"/>
    <col min="25" max="25" width="24.85546875" customWidth="1"/>
    <col min="26" max="26" width="3.140625" customWidth="1"/>
    <col min="27" max="27" width="25.140625" customWidth="1"/>
  </cols>
  <sheetData>
    <row r="2" spans="1:27" s="24" customFormat="1" x14ac:dyDescent="0.25">
      <c r="A2" s="23" t="s">
        <v>16</v>
      </c>
      <c r="C2" s="38" t="s">
        <v>435</v>
      </c>
      <c r="D2" s="39" t="s">
        <v>17</v>
      </c>
      <c r="E2" s="40" t="s">
        <v>18</v>
      </c>
      <c r="F2" s="41" t="s">
        <v>19</v>
      </c>
      <c r="G2" s="40" t="s">
        <v>436</v>
      </c>
      <c r="H2" s="27" t="s">
        <v>437</v>
      </c>
      <c r="I2" s="27" t="s">
        <v>438</v>
      </c>
      <c r="J2" s="24" t="s">
        <v>439</v>
      </c>
      <c r="K2" s="30" t="s">
        <v>440</v>
      </c>
      <c r="M2" s="23" t="s">
        <v>441</v>
      </c>
      <c r="O2" s="24" t="s">
        <v>442</v>
      </c>
      <c r="P2" s="24" t="s">
        <v>443</v>
      </c>
      <c r="Q2" s="23" t="s">
        <v>26</v>
      </c>
      <c r="S2" s="23" t="s">
        <v>27</v>
      </c>
      <c r="U2" s="24" t="s">
        <v>444</v>
      </c>
      <c r="W2" s="23" t="s">
        <v>31</v>
      </c>
      <c r="Y2" s="23" t="s">
        <v>445</v>
      </c>
      <c r="AA2" s="23" t="s">
        <v>446</v>
      </c>
    </row>
    <row r="3" spans="1:27" ht="90" x14ac:dyDescent="0.25">
      <c r="A3" s="22" t="s">
        <v>447</v>
      </c>
      <c r="C3" s="34" t="s">
        <v>38</v>
      </c>
      <c r="D3" s="31" t="s">
        <v>448</v>
      </c>
      <c r="E3" s="28" t="s">
        <v>449</v>
      </c>
      <c r="F3" s="36" t="s">
        <v>450</v>
      </c>
      <c r="G3" s="42" t="s">
        <v>451</v>
      </c>
      <c r="H3" s="28" t="s">
        <v>39</v>
      </c>
      <c r="I3" s="28" t="s">
        <v>452</v>
      </c>
      <c r="J3" t="s">
        <v>453</v>
      </c>
      <c r="K3" s="28" t="s">
        <v>118</v>
      </c>
      <c r="M3" s="22" t="s">
        <v>81</v>
      </c>
      <c r="O3" s="22" t="s">
        <v>51</v>
      </c>
      <c r="P3" t="s">
        <v>52</v>
      </c>
      <c r="Q3" s="22" t="s">
        <v>53</v>
      </c>
      <c r="S3" s="22" t="s">
        <v>54</v>
      </c>
      <c r="U3" s="44">
        <v>0.3</v>
      </c>
      <c r="W3" s="25" t="s">
        <v>55</v>
      </c>
      <c r="Y3" s="25" t="s">
        <v>62</v>
      </c>
      <c r="AA3" s="25" t="s">
        <v>121</v>
      </c>
    </row>
    <row r="4" spans="1:27" ht="105" x14ac:dyDescent="0.25">
      <c r="A4" s="22" t="s">
        <v>454</v>
      </c>
      <c r="C4" s="35" t="s">
        <v>50</v>
      </c>
      <c r="D4" s="32" t="s">
        <v>455</v>
      </c>
      <c r="E4" s="32" t="s">
        <v>456</v>
      </c>
      <c r="F4" s="37" t="s">
        <v>457</v>
      </c>
      <c r="G4" s="43" t="s">
        <v>458</v>
      </c>
      <c r="H4" s="29" t="s">
        <v>91</v>
      </c>
      <c r="I4" s="29" t="s">
        <v>459</v>
      </c>
      <c r="J4" t="s">
        <v>460</v>
      </c>
      <c r="K4" s="29" t="s">
        <v>102</v>
      </c>
      <c r="M4" s="22" t="s">
        <v>83</v>
      </c>
      <c r="O4" s="22" t="s">
        <v>42</v>
      </c>
      <c r="P4" t="s">
        <v>43</v>
      </c>
      <c r="Q4" s="22" t="s">
        <v>63</v>
      </c>
      <c r="S4" s="22" t="s">
        <v>64</v>
      </c>
      <c r="U4" s="44">
        <v>0.6</v>
      </c>
      <c r="W4" s="25" t="s">
        <v>95</v>
      </c>
      <c r="Y4" s="25" t="s">
        <v>461</v>
      </c>
      <c r="AA4" s="25" t="s">
        <v>127</v>
      </c>
    </row>
    <row r="5" spans="1:27" ht="90" x14ac:dyDescent="0.25">
      <c r="A5" s="22" t="s">
        <v>462</v>
      </c>
      <c r="C5" s="26"/>
      <c r="E5" s="22"/>
      <c r="H5" s="33" t="s">
        <v>41</v>
      </c>
      <c r="I5" s="26" t="s">
        <v>41</v>
      </c>
      <c r="K5" s="28" t="s">
        <v>463</v>
      </c>
      <c r="M5" s="22" t="s">
        <v>86</v>
      </c>
      <c r="O5" s="22" t="s">
        <v>68</v>
      </c>
      <c r="P5" t="s">
        <v>69</v>
      </c>
      <c r="Q5" s="22" t="s">
        <v>58</v>
      </c>
      <c r="S5" s="22" t="s">
        <v>59</v>
      </c>
      <c r="U5" s="44">
        <v>1</v>
      </c>
      <c r="W5" s="25" t="s">
        <v>48</v>
      </c>
      <c r="Y5" s="25" t="s">
        <v>129</v>
      </c>
      <c r="AA5" s="25" t="s">
        <v>293</v>
      </c>
    </row>
    <row r="6" spans="1:27" ht="135" x14ac:dyDescent="0.25">
      <c r="A6" s="22" t="s">
        <v>464</v>
      </c>
      <c r="K6" s="29" t="s">
        <v>135</v>
      </c>
      <c r="M6" s="22" t="s">
        <v>465</v>
      </c>
      <c r="Q6" s="22" t="s">
        <v>44</v>
      </c>
      <c r="S6" s="22" t="s">
        <v>45</v>
      </c>
      <c r="W6" s="25" t="s">
        <v>466</v>
      </c>
      <c r="Y6" s="25" t="s">
        <v>67</v>
      </c>
      <c r="AA6" s="25" t="s">
        <v>109</v>
      </c>
    </row>
    <row r="7" spans="1:27" ht="120" x14ac:dyDescent="0.25">
      <c r="A7" s="22" t="s">
        <v>122</v>
      </c>
      <c r="K7" s="28" t="s">
        <v>133</v>
      </c>
      <c r="M7" s="22" t="s">
        <v>61</v>
      </c>
      <c r="Q7" s="22" t="s">
        <v>106</v>
      </c>
      <c r="S7" s="22" t="s">
        <v>107</v>
      </c>
      <c r="W7" s="25" t="s">
        <v>65</v>
      </c>
      <c r="Y7" s="25" t="s">
        <v>112</v>
      </c>
      <c r="AA7" s="25" t="s">
        <v>98</v>
      </c>
    </row>
    <row r="8" spans="1:27" ht="135" x14ac:dyDescent="0.25">
      <c r="A8" s="22" t="s">
        <v>90</v>
      </c>
      <c r="K8" s="29" t="s">
        <v>132</v>
      </c>
      <c r="M8" s="22" t="s">
        <v>88</v>
      </c>
      <c r="Q8" s="22" t="s">
        <v>110</v>
      </c>
      <c r="S8" s="22" t="s">
        <v>111</v>
      </c>
      <c r="W8" s="25" t="s">
        <v>72</v>
      </c>
      <c r="Y8" s="25" t="s">
        <v>103</v>
      </c>
      <c r="AA8" s="25" t="s">
        <v>96</v>
      </c>
    </row>
    <row r="9" spans="1:27" ht="180" x14ac:dyDescent="0.25">
      <c r="A9" s="22" t="s">
        <v>37</v>
      </c>
      <c r="K9" s="28" t="s">
        <v>130</v>
      </c>
      <c r="M9" s="22" t="s">
        <v>93</v>
      </c>
      <c r="Q9" s="22" t="s">
        <v>70</v>
      </c>
      <c r="S9" s="22" t="s">
        <v>71</v>
      </c>
      <c r="W9" s="25" t="s">
        <v>73</v>
      </c>
      <c r="Y9" s="25" t="s">
        <v>47</v>
      </c>
      <c r="AA9" s="25" t="s">
        <v>49</v>
      </c>
    </row>
    <row r="10" spans="1:27" ht="135" x14ac:dyDescent="0.25">
      <c r="K10" s="29" t="s">
        <v>100</v>
      </c>
      <c r="M10" s="22" t="s">
        <v>467</v>
      </c>
      <c r="W10" s="25" t="s">
        <v>74</v>
      </c>
      <c r="Y10" s="25" t="s">
        <v>94</v>
      </c>
      <c r="AA10" s="25" t="s">
        <v>87</v>
      </c>
    </row>
    <row r="11" spans="1:27" ht="45" x14ac:dyDescent="0.25">
      <c r="K11" s="28" t="s">
        <v>92</v>
      </c>
      <c r="M11" s="22" t="s">
        <v>85</v>
      </c>
      <c r="W11" s="25" t="s">
        <v>75</v>
      </c>
      <c r="Y11" s="25" t="s">
        <v>89</v>
      </c>
      <c r="AA11" s="25" t="s">
        <v>82</v>
      </c>
    </row>
    <row r="12" spans="1:27" ht="45" x14ac:dyDescent="0.25">
      <c r="K12" s="29" t="s">
        <v>468</v>
      </c>
      <c r="M12" s="22" t="s">
        <v>469</v>
      </c>
      <c r="W12" s="25" t="s">
        <v>76</v>
      </c>
      <c r="Y12" s="25" t="s">
        <v>470</v>
      </c>
      <c r="AA12" s="25" t="s">
        <v>116</v>
      </c>
    </row>
    <row r="13" spans="1:27" ht="45" x14ac:dyDescent="0.25">
      <c r="K13" s="29" t="s">
        <v>41</v>
      </c>
      <c r="M13" s="22" t="s">
        <v>471</v>
      </c>
      <c r="W13" s="25" t="s">
        <v>472</v>
      </c>
      <c r="Y13" s="25" t="s">
        <v>134</v>
      </c>
    </row>
    <row r="14" spans="1:27" ht="75" x14ac:dyDescent="0.25">
      <c r="K14" s="28" t="s">
        <v>84</v>
      </c>
      <c r="M14" s="22" t="s">
        <v>473</v>
      </c>
      <c r="W14" s="25" t="s">
        <v>77</v>
      </c>
      <c r="Y14" s="25" t="s">
        <v>131</v>
      </c>
    </row>
    <row r="15" spans="1:27" ht="30" x14ac:dyDescent="0.25">
      <c r="K15" s="29" t="s">
        <v>57</v>
      </c>
      <c r="M15" s="22" t="s">
        <v>474</v>
      </c>
      <c r="W15" s="25" t="s">
        <v>78</v>
      </c>
      <c r="Y15" s="25" t="s">
        <v>128</v>
      </c>
    </row>
    <row r="16" spans="1:27" ht="75" x14ac:dyDescent="0.25">
      <c r="K16" s="28" t="s">
        <v>40</v>
      </c>
      <c r="M16" s="22" t="s">
        <v>113</v>
      </c>
      <c r="W16" s="25" t="s">
        <v>79</v>
      </c>
      <c r="Y16" s="25" t="s">
        <v>475</v>
      </c>
    </row>
    <row r="17" spans="11:25" ht="45" x14ac:dyDescent="0.25">
      <c r="K17" s="29" t="s">
        <v>104</v>
      </c>
      <c r="M17" s="22" t="s">
        <v>41</v>
      </c>
      <c r="W17" s="25" t="s">
        <v>108</v>
      </c>
      <c r="Y17" s="25" t="s">
        <v>123</v>
      </c>
    </row>
    <row r="18" spans="11:25" ht="30" x14ac:dyDescent="0.25">
      <c r="K18" s="28" t="s">
        <v>80</v>
      </c>
      <c r="W18" s="25" t="s">
        <v>105</v>
      </c>
      <c r="Y18" s="25" t="s">
        <v>101</v>
      </c>
    </row>
    <row r="19" spans="11:25" ht="30" x14ac:dyDescent="0.25">
      <c r="K19" s="29" t="s">
        <v>60</v>
      </c>
      <c r="W19" s="25" t="s">
        <v>126</v>
      </c>
      <c r="Y19" s="25" t="s">
        <v>119</v>
      </c>
    </row>
    <row r="20" spans="11:25" ht="45" x14ac:dyDescent="0.25">
      <c r="K20" s="28" t="s">
        <v>97</v>
      </c>
      <c r="W20" s="25" t="s">
        <v>120</v>
      </c>
      <c r="Y20" s="25" t="s">
        <v>56</v>
      </c>
    </row>
    <row r="21" spans="11:25" x14ac:dyDescent="0.25">
      <c r="K21" s="29" t="s">
        <v>476</v>
      </c>
      <c r="W21" s="25" t="s">
        <v>477</v>
      </c>
      <c r="Y21" s="25" t="s">
        <v>114</v>
      </c>
    </row>
    <row r="22" spans="11:25" ht="45" x14ac:dyDescent="0.25">
      <c r="K22" s="28" t="s">
        <v>66</v>
      </c>
      <c r="W22" s="25" t="s">
        <v>125</v>
      </c>
    </row>
    <row r="23" spans="11:25" ht="30" x14ac:dyDescent="0.25">
      <c r="K23" s="29" t="s">
        <v>99</v>
      </c>
      <c r="W23" s="25" t="s">
        <v>46</v>
      </c>
    </row>
    <row r="24" spans="11:25" ht="30" x14ac:dyDescent="0.25">
      <c r="K24" s="33" t="s">
        <v>478</v>
      </c>
      <c r="W24" s="25" t="s">
        <v>117</v>
      </c>
    </row>
    <row r="25" spans="11:25" x14ac:dyDescent="0.25">
      <c r="K25" s="79" t="s">
        <v>41</v>
      </c>
      <c r="W25" s="25" t="s">
        <v>115</v>
      </c>
    </row>
    <row r="26" spans="11:25" ht="30" x14ac:dyDescent="0.25">
      <c r="W26" s="25" t="s">
        <v>124</v>
      </c>
    </row>
    <row r="27" spans="11:25" x14ac:dyDescent="0.25">
      <c r="W27" s="25" t="s">
        <v>479</v>
      </c>
    </row>
  </sheetData>
  <pageMargins left="0.7" right="0.7" top="0.75" bottom="0.75" header="0.3" footer="0.3"/>
  <pageSetup orientation="portrait" horizontalDpi="4294967294" verticalDpi="4294967294" r:id="rId1"/>
  <tableParts count="11">
    <tablePart r:id="rId2"/>
    <tablePart r:id="rId3"/>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8c99fef06308cae53a5d09303a37ad65">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01eb2b48b30f25591a05fb4b53c6c30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16F256-9C95-4904-80CD-DF74C9A02274}">
  <ds:schemaRefs>
    <ds:schemaRef ds:uri="http://schemas.microsoft.com/office/2006/metadata/properties"/>
    <ds:schemaRef ds:uri="http://schemas.microsoft.com/office/infopath/2007/PartnerControls"/>
    <ds:schemaRef ds:uri="da0db5d3-cc18-450f-b024-369bac33d3b9"/>
  </ds:schemaRefs>
</ds:datastoreItem>
</file>

<file path=customXml/itemProps2.xml><?xml version="1.0" encoding="utf-8"?>
<ds:datastoreItem xmlns:ds="http://schemas.openxmlformats.org/officeDocument/2006/customXml" ds:itemID="{DF623457-B301-47B3-BF20-DEF925E36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FD2D3-99D0-49FD-B709-4F02E6E609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ALINEACIÓN ESTRATÉGICA</vt:lpstr>
      <vt:lpstr>PLAN DE ACCIÓN 2026</vt:lpstr>
      <vt:lpstr>PRIMER SEGUIMIENTO PAI 2026</vt:lpstr>
      <vt:lpstr>LISTAS DESPLEGABLES</vt:lpstr>
      <vt:lpstr>META1</vt:lpstr>
      <vt:lpstr>META2</vt:lpstr>
      <vt:lpstr>PROYEC8126</vt:lpstr>
      <vt:lpstr>PROYEC8173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Mileidy Zabala Medina</dc:creator>
  <cp:keywords/>
  <dc:description/>
  <cp:lastModifiedBy>Mileidy Zabala Medina</cp:lastModifiedBy>
  <cp:revision/>
  <dcterms:created xsi:type="dcterms:W3CDTF">2025-06-17T16:23:49Z</dcterms:created>
  <dcterms:modified xsi:type="dcterms:W3CDTF">2026-05-24T14:38:38Z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